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960" windowHeight="12345"/>
  </bookViews>
  <sheets>
    <sheet name="протокол от 26.12.2025 №16" sheetId="1" r:id="rId1"/>
    <sheet name="Лист2" sheetId="2" r:id="rId2"/>
  </sheets>
  <definedNames>
    <definedName name="_xlnm._FilterDatabase" localSheetId="0" hidden="1">'протокол от 26.12.2025 №16'!$A$4:$Y$53</definedName>
  </definedNames>
  <calcPr calcId="145621"/>
</workbook>
</file>

<file path=xl/calcChain.xml><?xml version="1.0" encoding="utf-8"?>
<calcChain xmlns="http://schemas.openxmlformats.org/spreadsheetml/2006/main">
  <c r="X53" i="1" l="1"/>
  <c r="W53" i="1"/>
  <c r="V53" i="1"/>
  <c r="Q53" i="1"/>
  <c r="P53" i="1"/>
  <c r="O53" i="1"/>
  <c r="N53" i="1"/>
  <c r="M53" i="1"/>
  <c r="L53" i="1"/>
  <c r="G53" i="1"/>
  <c r="F53" i="1"/>
  <c r="B53" i="1"/>
  <c r="Y52" i="1"/>
  <c r="E52" i="1"/>
  <c r="D52" i="1"/>
  <c r="C52" i="1"/>
  <c r="Y51" i="1"/>
  <c r="E51" i="1"/>
  <c r="D51" i="1"/>
  <c r="C51" i="1" s="1"/>
  <c r="Y50" i="1"/>
  <c r="K50" i="1"/>
  <c r="J50" i="1"/>
  <c r="I50" i="1"/>
  <c r="H50" i="1"/>
  <c r="D50" i="1" s="1"/>
  <c r="E50" i="1"/>
  <c r="Y49" i="1"/>
  <c r="E49" i="1"/>
  <c r="D49" i="1"/>
  <c r="C49" i="1" s="1"/>
  <c r="Y48" i="1"/>
  <c r="K48" i="1"/>
  <c r="J48" i="1"/>
  <c r="I48" i="1"/>
  <c r="E48" i="1" s="1"/>
  <c r="H48" i="1"/>
  <c r="D48" i="1" s="1"/>
  <c r="Y47" i="1"/>
  <c r="E47" i="1"/>
  <c r="D47" i="1"/>
  <c r="Y46" i="1"/>
  <c r="K46" i="1"/>
  <c r="J46" i="1"/>
  <c r="I46" i="1"/>
  <c r="H46" i="1"/>
  <c r="E46" i="1"/>
  <c r="Y45" i="1"/>
  <c r="E45" i="1"/>
  <c r="D45" i="1"/>
  <c r="C45" i="1"/>
  <c r="Y44" i="1"/>
  <c r="Y43" i="1"/>
  <c r="E43" i="1"/>
  <c r="D43" i="1"/>
  <c r="C43" i="1" s="1"/>
  <c r="Y42" i="1"/>
  <c r="E42" i="1"/>
  <c r="D42" i="1"/>
  <c r="C42" i="1"/>
  <c r="Y41" i="1"/>
  <c r="E41" i="1"/>
  <c r="D41" i="1"/>
  <c r="C41" i="1"/>
  <c r="Y40" i="1"/>
  <c r="E40" i="1"/>
  <c r="D40" i="1"/>
  <c r="C40" i="1" s="1"/>
  <c r="U39" i="1"/>
  <c r="U53" i="1" s="1"/>
  <c r="T39" i="1"/>
  <c r="T53" i="1" s="1"/>
  <c r="S39" i="1"/>
  <c r="S53" i="1" s="1"/>
  <c r="R39" i="1"/>
  <c r="R53" i="1" s="1"/>
  <c r="K39" i="1"/>
  <c r="J39" i="1"/>
  <c r="I39" i="1"/>
  <c r="H39" i="1"/>
  <c r="E39" i="1"/>
  <c r="Y38" i="1"/>
  <c r="E38" i="1"/>
  <c r="D38" i="1"/>
  <c r="C38" i="1"/>
  <c r="Y37" i="1"/>
  <c r="E37" i="1"/>
  <c r="C37" i="1" s="1"/>
  <c r="Y36" i="1"/>
  <c r="E36" i="1"/>
  <c r="D36" i="1"/>
  <c r="C36" i="1" s="1"/>
  <c r="Y35" i="1"/>
  <c r="E35" i="1"/>
  <c r="D35" i="1"/>
  <c r="Y34" i="1"/>
  <c r="E34" i="1"/>
  <c r="D34" i="1"/>
  <c r="C34" i="1" s="1"/>
  <c r="Y33" i="1"/>
  <c r="E33" i="1"/>
  <c r="D33" i="1"/>
  <c r="C33" i="1"/>
  <c r="Y32" i="1"/>
  <c r="E32" i="1"/>
  <c r="D32" i="1"/>
  <c r="C32" i="1" s="1"/>
  <c r="Y31" i="1"/>
  <c r="E31" i="1"/>
  <c r="D31" i="1"/>
  <c r="C31" i="1" s="1"/>
  <c r="Y30" i="1"/>
  <c r="E30" i="1"/>
  <c r="D30" i="1"/>
  <c r="Y29" i="1"/>
  <c r="E29" i="1"/>
  <c r="D29" i="1"/>
  <c r="C29" i="1" s="1"/>
  <c r="Y28" i="1"/>
  <c r="E28" i="1"/>
  <c r="D28" i="1"/>
  <c r="C28" i="1" s="1"/>
  <c r="Y27" i="1"/>
  <c r="E27" i="1"/>
  <c r="D27" i="1"/>
  <c r="Y26" i="1"/>
  <c r="E26" i="1"/>
  <c r="D26" i="1"/>
  <c r="C26" i="1" s="1"/>
  <c r="Y25" i="1"/>
  <c r="E25" i="1"/>
  <c r="C25" i="1" s="1"/>
  <c r="D25" i="1"/>
  <c r="Y24" i="1"/>
  <c r="E24" i="1"/>
  <c r="D24" i="1"/>
  <c r="Y23" i="1"/>
  <c r="E23" i="1"/>
  <c r="D23" i="1"/>
  <c r="C23" i="1" s="1"/>
  <c r="Y22" i="1"/>
  <c r="E22" i="1"/>
  <c r="D22" i="1"/>
  <c r="Y21" i="1"/>
  <c r="E21" i="1"/>
  <c r="D21" i="1"/>
  <c r="C21" i="1" s="1"/>
  <c r="Y20" i="1"/>
  <c r="E20" i="1"/>
  <c r="D20" i="1"/>
  <c r="C20" i="1" s="1"/>
  <c r="Y19" i="1"/>
  <c r="K19" i="1"/>
  <c r="K53" i="1" s="1"/>
  <c r="J19" i="1"/>
  <c r="I19" i="1"/>
  <c r="I53" i="1" s="1"/>
  <c r="H19" i="1"/>
  <c r="E19" i="1"/>
  <c r="D19" i="1"/>
  <c r="Y18" i="1"/>
  <c r="E18" i="1"/>
  <c r="D18" i="1"/>
  <c r="C18" i="1" s="1"/>
  <c r="Y17" i="1"/>
  <c r="E17" i="1"/>
  <c r="D17" i="1"/>
  <c r="C17" i="1"/>
  <c r="Y16" i="1"/>
  <c r="E16" i="1"/>
  <c r="D16" i="1"/>
  <c r="Y15" i="1"/>
  <c r="E15" i="1"/>
  <c r="D15" i="1"/>
  <c r="C15" i="1" s="1"/>
  <c r="Y14" i="1"/>
  <c r="E14" i="1"/>
  <c r="D14" i="1"/>
  <c r="Y13" i="1"/>
  <c r="E13" i="1"/>
  <c r="D13" i="1"/>
  <c r="C13" i="1" s="1"/>
  <c r="Y12" i="1"/>
  <c r="E12" i="1"/>
  <c r="D12" i="1"/>
  <c r="C12" i="1" s="1"/>
  <c r="Y11" i="1"/>
  <c r="E11" i="1"/>
  <c r="D11" i="1"/>
  <c r="C11" i="1" s="1"/>
  <c r="Y10" i="1"/>
  <c r="E10" i="1"/>
  <c r="D10" i="1"/>
  <c r="C10" i="1" s="1"/>
  <c r="Y9" i="1"/>
  <c r="E9" i="1"/>
  <c r="C9" i="1" s="1"/>
  <c r="D9" i="1"/>
  <c r="Y8" i="1"/>
  <c r="E8" i="1"/>
  <c r="D8" i="1"/>
  <c r="Y7" i="1"/>
  <c r="E7" i="1"/>
  <c r="D7" i="1"/>
  <c r="C7" i="1" s="1"/>
  <c r="Y6" i="1"/>
  <c r="E6" i="1"/>
  <c r="D6" i="1"/>
  <c r="C6" i="1" s="1"/>
  <c r="Y5" i="1"/>
  <c r="E5" i="1"/>
  <c r="D5" i="1"/>
  <c r="C5" i="1"/>
  <c r="C50" i="1" l="1"/>
  <c r="C16" i="1"/>
  <c r="H53" i="1"/>
  <c r="C22" i="1"/>
  <c r="C27" i="1"/>
  <c r="D39" i="1"/>
  <c r="C39" i="1" s="1"/>
  <c r="D46" i="1"/>
  <c r="C46" i="1" s="1"/>
  <c r="C47" i="1"/>
  <c r="C8" i="1"/>
  <c r="C14" i="1"/>
  <c r="C19" i="1"/>
  <c r="J53" i="1"/>
  <c r="C24" i="1"/>
  <c r="C30" i="1"/>
  <c r="C35" i="1"/>
  <c r="C48" i="1"/>
  <c r="E53" i="1"/>
  <c r="Y39" i="1"/>
  <c r="Y53" i="1" s="1"/>
  <c r="C53" i="1" l="1"/>
  <c r="D53" i="1"/>
</calcChain>
</file>

<file path=xl/sharedStrings.xml><?xml version="1.0" encoding="utf-8"?>
<sst xmlns="http://schemas.openxmlformats.org/spreadsheetml/2006/main" count="91" uniqueCount="72">
  <si>
    <t xml:space="preserve">План диспансеризации детей-сирот и детей, оставшихся без попечения родителей,  в том числе  усыновленных (удочеренных), принятых под опеку (попечительство), в приемную или патронатную семью, на 2025 год                              </t>
  </si>
  <si>
    <t>Наименование медицинской организации</t>
  </si>
  <si>
    <t>Численность несоврешеннолетних, подлежащих диспансеризации</t>
  </si>
  <si>
    <t>в том числе</t>
  </si>
  <si>
    <t>Всего</t>
  </si>
  <si>
    <t>1 года жизни</t>
  </si>
  <si>
    <t>от 1 до 14лет</t>
  </si>
  <si>
    <t>от 15 до 17 лет</t>
  </si>
  <si>
    <t>январь</t>
  </si>
  <si>
    <t>февраль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</si>
  <si>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</si>
  <si>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</si>
  <si>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</si>
  <si>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</si>
  <si>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</si>
  <si>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</si>
  <si>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</si>
  <si>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</si>
  <si>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</si>
  <si>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</si>
  <si>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девочки</t>
  </si>
  <si>
    <t>мальчики</t>
  </si>
  <si>
    <t>численность</t>
  </si>
  <si>
    <t>ГУЗ СО "Александрово-Гайская РБ им. В.П. Дурнова"</t>
  </si>
  <si>
    <t>ГУЗ СО "Аркадакская РБ"</t>
  </si>
  <si>
    <t>ГУЗ СО "Аткарская РБ"</t>
  </si>
  <si>
    <t>ГУЗ СО "Базарно-Карабулакская РБ"</t>
  </si>
  <si>
    <t>ГУЗ СО "Балашовская РБ"</t>
  </si>
  <si>
    <t>ГУЗ СО "Балтайская РБ"</t>
  </si>
  <si>
    <t>ГУЗ СО "Вольская РБ"</t>
  </si>
  <si>
    <t>ГУЗ СО "Воскресенская РБ"</t>
  </si>
  <si>
    <t>ГУЗ СО "БРП"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</si>
  <si>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</si>
  <si>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</si>
  <si>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</si>
  <si>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</si>
  <si>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</si>
  <si>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</si>
  <si>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</si>
  <si>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</si>
  <si>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</si>
  <si>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</si>
  <si>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</si>
  <si>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"МСЧ ГО ЗАТО п.Светлый"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</si>
  <si>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</si>
  <si>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</si>
  <si>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</si>
  <si>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</si>
  <si>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</si>
  <si>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</si>
  <si>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</si>
  <si>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</si>
  <si>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</si>
  <si>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</si>
  <si>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</si>
  <si>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</si>
  <si>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</si>
  <si>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</si>
  <si>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</si>
  <si>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</si>
  <si>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 им. Бржозовского"</t>
  </si>
  <si>
    <t>ГУЗ "СЦГДП"</t>
  </si>
  <si>
    <t xml:space="preserve">ГУЗ "СГДП № 8" </t>
  </si>
  <si>
    <t>ГУЗ "СГП № 2"</t>
  </si>
  <si>
    <t>ГУЗ "СГП № 16"</t>
  </si>
  <si>
    <t xml:space="preserve">ГУЗ "СГП № 9" </t>
  </si>
  <si>
    <t xml:space="preserve">ГУЗ "СМДП" </t>
  </si>
  <si>
    <t>ГУЗ "СГДКБ"</t>
  </si>
  <si>
    <t>ГУЗ "ЭДКБ"</t>
  </si>
  <si>
    <t>ГАУЗ СО "Энгельсская РБ"</t>
  </si>
  <si>
    <t>ЧУЗ "КБ"РЖД-Медицина"г. Саратов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</si>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</sst>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  <scheme val="minor"/>
    </font>
    <font>
      <b/>
      <sz val="14"/>
      <name val="PT Astra Serif"/>
      <family val="1"/>
      <charset val="204"/>
    </font>
    <font>
      <sz val="11"/>
      <name val="Calibri"/>
      <family val="2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b/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b/>
      <sz val="9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9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6" fillId="0" borderId="7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9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12" fillId="0" borderId="0" xfId="0" applyNumberFormat="1" applyFont="1" applyFill="1" applyAlignment="1"/>
    <xf numFmtId="0" fontId="4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Y97"/>
  <sheetViews>
    <sheetView tabSelected="1" zoomScale="80" zoomScaleNormal="80" workbookViewId="0">
      <selection activeCell="A57" sqref="A57"/>
    </sheetView>
  </sheetViews>
  <sheetFormatPr defaultColWidth="14.42578125" defaultRowHeight="15" customHeight="1" x14ac:dyDescent="0.25"/>
  <cols>
    <col min="1" max="1" width="39.28515625" style="3" customWidth="1"/>
    <col min="2" max="2" width="25.28515625" style="3" customWidth="1"/>
    <col min="3" max="3" width="25.140625" style="3" customWidth="1"/>
    <col min="4" max="13" width="9.42578125" style="3" customWidth="1"/>
    <col min="14" max="15" width="6.7109375" style="3" customWidth="1"/>
    <col min="16" max="16" width="4.5703125" style="3" customWidth="1"/>
    <col min="17" max="17" width="6.7109375" style="3" customWidth="1"/>
    <col min="18" max="18" width="5.28515625" style="3" customWidth="1"/>
    <col min="19" max="19" width="6.7109375" style="3" customWidth="1"/>
    <col min="20" max="21" width="4.85546875" style="3" customWidth="1"/>
    <col min="22" max="22" width="6.42578125" style="3" customWidth="1"/>
    <col min="23" max="23" width="7.28515625" style="3" customWidth="1"/>
    <col min="24" max="24" width="18.5703125" style="3" customWidth="1"/>
    <col min="25" max="25" width="9.140625" style="3" hidden="1" customWidth="1"/>
    <col min="26" max="16384" width="14.42578125" style="3"/>
  </cols>
  <sheetData>
    <row r="1" spans="1:25" ht="48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spans="1:25" ht="58.5" customHeight="1" x14ac:dyDescent="0.25">
      <c r="A2" s="7" t="s">
        <v>1</v>
      </c>
      <c r="B2" s="7" t="s">
        <v>2</v>
      </c>
      <c r="C2" s="7" t="s">
        <v>2</v>
      </c>
      <c r="D2" s="8" t="s">
        <v>2</v>
      </c>
      <c r="E2" s="9"/>
      <c r="F2" s="9"/>
      <c r="G2" s="9"/>
      <c r="H2" s="9"/>
      <c r="I2" s="9"/>
      <c r="J2" s="9"/>
      <c r="K2" s="10"/>
      <c r="L2" s="11" t="s">
        <v>3</v>
      </c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2"/>
    </row>
    <row r="3" spans="1:25" ht="60.75" customHeight="1" x14ac:dyDescent="0.25">
      <c r="A3" s="13"/>
      <c r="B3" s="14"/>
      <c r="C3" s="14"/>
      <c r="D3" s="15" t="s">
        <v>4</v>
      </c>
      <c r="E3" s="10"/>
      <c r="F3" s="16" t="s">
        <v>5</v>
      </c>
      <c r="G3" s="10"/>
      <c r="H3" s="15" t="s">
        <v>6</v>
      </c>
      <c r="I3" s="10"/>
      <c r="J3" s="15" t="s">
        <v>7</v>
      </c>
      <c r="K3" s="10"/>
      <c r="L3" s="17" t="s">
        <v>8</v>
      </c>
      <c r="M3" s="17" t="s">
        <v>9</v>
      </c>
      <c r="N3" s="17" t="s">
        <v>10</v>
      </c>
      <c r="O3" s="17" t="s">
        <v>11</v>
      </c>
      <c r="P3" s="17" t="s">
        <v>12</v>
      </c>
      <c r="Q3" s="17" t="s">
        <v>13</v>
      </c>
      <c r="R3" s="17" t="s">
        <v>14</v>
      </c>
      <c r="S3" s="17" t="s">
        <v>15</v>
      </c>
      <c r="T3" s="17" t="s">
        <v>16</v>
      </c>
      <c r="U3" s="17" t="s">
        <v>17</v>
      </c>
      <c r="V3" s="17" t="s">
        <v>18</v>
      </c>
      <c r="W3" s="17" t="s">
        <v>19</v>
      </c>
      <c r="X3" s="14"/>
    </row>
    <row r="4" spans="1:25" ht="60.75" customHeight="1" x14ac:dyDescent="0.25">
      <c r="A4" s="18"/>
      <c r="B4" s="19"/>
      <c r="C4" s="19"/>
      <c r="D4" s="20" t="s">
        <v>20</v>
      </c>
      <c r="E4" s="20" t="s">
        <v>21</v>
      </c>
      <c r="F4" s="20" t="s">
        <v>20</v>
      </c>
      <c r="G4" s="20" t="s">
        <v>21</v>
      </c>
      <c r="H4" s="20" t="s">
        <v>20</v>
      </c>
      <c r="I4" s="20" t="s">
        <v>21</v>
      </c>
      <c r="J4" s="20" t="s">
        <v>20</v>
      </c>
      <c r="K4" s="20" t="s">
        <v>21</v>
      </c>
      <c r="L4" s="21" t="s">
        <v>22</v>
      </c>
      <c r="M4" s="21" t="s">
        <v>22</v>
      </c>
      <c r="N4" s="21" t="s">
        <v>22</v>
      </c>
      <c r="O4" s="21" t="s">
        <v>22</v>
      </c>
      <c r="P4" s="21" t="s">
        <v>22</v>
      </c>
      <c r="Q4" s="21" t="s">
        <v>22</v>
      </c>
      <c r="R4" s="21" t="s">
        <v>22</v>
      </c>
      <c r="S4" s="21" t="s">
        <v>22</v>
      </c>
      <c r="T4" s="21" t="s">
        <v>22</v>
      </c>
      <c r="U4" s="21" t="s">
        <v>22</v>
      </c>
      <c r="V4" s="21" t="s">
        <v>22</v>
      </c>
      <c r="W4" s="21" t="s">
        <v>22</v>
      </c>
      <c r="X4" s="19"/>
    </row>
    <row r="5" spans="1:25" ht="39.75" customHeight="1" x14ac:dyDescent="0.25">
      <c r="A5" s="22" t="s">
        <v>23</v>
      </c>
      <c r="B5" s="1">
        <v>50</v>
      </c>
      <c r="C5" s="2">
        <f>D5+E5</f>
        <v>50</v>
      </c>
      <c r="D5" s="23">
        <f t="shared" ref="D5:E20" si="0">F5+H5+J5</f>
        <v>31</v>
      </c>
      <c r="E5" s="23">
        <f t="shared" si="0"/>
        <v>19</v>
      </c>
      <c r="F5" s="24">
        <v>0</v>
      </c>
      <c r="G5" s="24">
        <v>0</v>
      </c>
      <c r="H5" s="24">
        <v>22</v>
      </c>
      <c r="I5" s="24">
        <v>16</v>
      </c>
      <c r="J5" s="24">
        <v>9</v>
      </c>
      <c r="K5" s="24">
        <v>3</v>
      </c>
      <c r="L5" s="24">
        <v>4</v>
      </c>
      <c r="M5" s="24">
        <v>3</v>
      </c>
      <c r="N5" s="24">
        <v>6</v>
      </c>
      <c r="O5" s="24">
        <v>4</v>
      </c>
      <c r="P5" s="24">
        <v>4</v>
      </c>
      <c r="Q5" s="24">
        <v>6</v>
      </c>
      <c r="R5" s="24">
        <v>1</v>
      </c>
      <c r="S5" s="24">
        <v>5</v>
      </c>
      <c r="T5" s="24">
        <v>5</v>
      </c>
      <c r="U5" s="24">
        <v>7</v>
      </c>
      <c r="V5" s="24">
        <v>5</v>
      </c>
      <c r="W5" s="24">
        <v>0</v>
      </c>
      <c r="X5" s="23">
        <v>50</v>
      </c>
      <c r="Y5" s="25">
        <f t="shared" ref="Y5:Y52" si="1">SUM(L5:W5)</f>
        <v>50</v>
      </c>
    </row>
    <row r="6" spans="1:25" ht="18" customHeight="1" x14ac:dyDescent="0.25">
      <c r="A6" s="26" t="s">
        <v>24</v>
      </c>
      <c r="B6" s="1">
        <v>55</v>
      </c>
      <c r="C6" s="2">
        <f t="shared" ref="C6:C52" si="2">D6+E6</f>
        <v>55</v>
      </c>
      <c r="D6" s="23">
        <f t="shared" si="0"/>
        <v>27</v>
      </c>
      <c r="E6" s="23">
        <f t="shared" si="0"/>
        <v>28</v>
      </c>
      <c r="F6" s="27">
        <v>0</v>
      </c>
      <c r="G6" s="27">
        <v>0</v>
      </c>
      <c r="H6" s="27">
        <v>15</v>
      </c>
      <c r="I6" s="27">
        <v>15</v>
      </c>
      <c r="J6" s="27">
        <v>12</v>
      </c>
      <c r="K6" s="27">
        <v>13</v>
      </c>
      <c r="L6" s="27">
        <v>0</v>
      </c>
      <c r="M6" s="27">
        <v>0</v>
      </c>
      <c r="N6" s="27">
        <v>18</v>
      </c>
      <c r="O6" s="27">
        <v>18</v>
      </c>
      <c r="P6" s="27">
        <v>19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3">
        <v>55</v>
      </c>
      <c r="Y6" s="25">
        <f t="shared" si="1"/>
        <v>55</v>
      </c>
    </row>
    <row r="7" spans="1:25" ht="18" customHeight="1" x14ac:dyDescent="0.25">
      <c r="A7" s="26" t="s">
        <v>25</v>
      </c>
      <c r="B7" s="1">
        <v>58</v>
      </c>
      <c r="C7" s="2">
        <f t="shared" si="2"/>
        <v>58</v>
      </c>
      <c r="D7" s="23">
        <f t="shared" si="0"/>
        <v>28</v>
      </c>
      <c r="E7" s="23">
        <f t="shared" si="0"/>
        <v>30</v>
      </c>
      <c r="F7" s="28">
        <v>0</v>
      </c>
      <c r="G7" s="28">
        <v>0</v>
      </c>
      <c r="H7" s="28">
        <v>17</v>
      </c>
      <c r="I7" s="28">
        <v>18</v>
      </c>
      <c r="J7" s="28">
        <v>11</v>
      </c>
      <c r="K7" s="28">
        <v>12</v>
      </c>
      <c r="L7" s="28">
        <v>3</v>
      </c>
      <c r="M7" s="28">
        <v>6</v>
      </c>
      <c r="N7" s="28">
        <v>6</v>
      </c>
      <c r="O7" s="28">
        <v>7</v>
      </c>
      <c r="P7" s="28">
        <v>6</v>
      </c>
      <c r="Q7" s="28">
        <v>4</v>
      </c>
      <c r="R7" s="28">
        <v>4</v>
      </c>
      <c r="S7" s="28">
        <v>4</v>
      </c>
      <c r="T7" s="28">
        <v>6</v>
      </c>
      <c r="U7" s="28">
        <v>6</v>
      </c>
      <c r="V7" s="28">
        <v>6</v>
      </c>
      <c r="W7" s="28"/>
      <c r="X7" s="29">
        <v>58</v>
      </c>
      <c r="Y7" s="25">
        <f t="shared" si="1"/>
        <v>58</v>
      </c>
    </row>
    <row r="8" spans="1:25" ht="33" customHeight="1" x14ac:dyDescent="0.25">
      <c r="A8" s="26" t="s">
        <v>26</v>
      </c>
      <c r="B8" s="1">
        <v>71</v>
      </c>
      <c r="C8" s="2">
        <f t="shared" si="2"/>
        <v>71</v>
      </c>
      <c r="D8" s="23">
        <f t="shared" si="0"/>
        <v>37</v>
      </c>
      <c r="E8" s="23">
        <f t="shared" si="0"/>
        <v>34</v>
      </c>
      <c r="F8" s="27">
        <v>0</v>
      </c>
      <c r="G8" s="27">
        <v>0</v>
      </c>
      <c r="H8" s="27">
        <v>23</v>
      </c>
      <c r="I8" s="27">
        <v>19</v>
      </c>
      <c r="J8" s="27">
        <v>14</v>
      </c>
      <c r="K8" s="27">
        <v>15</v>
      </c>
      <c r="L8" s="27">
        <v>0</v>
      </c>
      <c r="M8" s="27">
        <v>0</v>
      </c>
      <c r="N8" s="27">
        <v>10</v>
      </c>
      <c r="O8" s="27">
        <v>11</v>
      </c>
      <c r="P8" s="27">
        <v>9</v>
      </c>
      <c r="Q8" s="27">
        <v>11</v>
      </c>
      <c r="R8" s="27">
        <v>8</v>
      </c>
      <c r="S8" s="27">
        <v>14</v>
      </c>
      <c r="T8" s="27">
        <v>6</v>
      </c>
      <c r="U8" s="27">
        <v>2</v>
      </c>
      <c r="V8" s="27">
        <v>0</v>
      </c>
      <c r="W8" s="27">
        <v>0</v>
      </c>
      <c r="X8" s="23">
        <v>71</v>
      </c>
      <c r="Y8" s="25">
        <f t="shared" si="1"/>
        <v>71</v>
      </c>
    </row>
    <row r="9" spans="1:25" ht="18" customHeight="1" x14ac:dyDescent="0.25">
      <c r="A9" s="30" t="s">
        <v>27</v>
      </c>
      <c r="B9" s="31">
        <v>150</v>
      </c>
      <c r="C9" s="2">
        <f t="shared" si="2"/>
        <v>150</v>
      </c>
      <c r="D9" s="23">
        <f t="shared" si="0"/>
        <v>76</v>
      </c>
      <c r="E9" s="23">
        <f t="shared" si="0"/>
        <v>74</v>
      </c>
      <c r="F9" s="27">
        <v>0</v>
      </c>
      <c r="G9" s="27">
        <v>0</v>
      </c>
      <c r="H9" s="27">
        <v>53</v>
      </c>
      <c r="I9" s="27">
        <v>57</v>
      </c>
      <c r="J9" s="27">
        <v>23</v>
      </c>
      <c r="K9" s="27">
        <v>17</v>
      </c>
      <c r="L9" s="27">
        <v>0</v>
      </c>
      <c r="M9" s="27">
        <v>0</v>
      </c>
      <c r="N9" s="27">
        <v>74</v>
      </c>
      <c r="O9" s="27">
        <v>42</v>
      </c>
      <c r="P9" s="27">
        <v>34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3">
        <v>150</v>
      </c>
      <c r="Y9" s="25">
        <f t="shared" si="1"/>
        <v>150</v>
      </c>
    </row>
    <row r="10" spans="1:25" ht="18" customHeight="1" x14ac:dyDescent="0.25">
      <c r="A10" s="30" t="s">
        <v>28</v>
      </c>
      <c r="B10" s="31">
        <v>14</v>
      </c>
      <c r="C10" s="2">
        <f t="shared" si="2"/>
        <v>14</v>
      </c>
      <c r="D10" s="23">
        <f t="shared" si="0"/>
        <v>6</v>
      </c>
      <c r="E10" s="23">
        <f t="shared" si="0"/>
        <v>8</v>
      </c>
      <c r="F10" s="28"/>
      <c r="G10" s="28"/>
      <c r="H10" s="28">
        <v>3</v>
      </c>
      <c r="I10" s="28">
        <v>5</v>
      </c>
      <c r="J10" s="28">
        <v>3</v>
      </c>
      <c r="K10" s="28">
        <v>3</v>
      </c>
      <c r="L10" s="28"/>
      <c r="M10" s="28"/>
      <c r="N10" s="28"/>
      <c r="O10" s="28">
        <v>7</v>
      </c>
      <c r="P10" s="28">
        <v>7</v>
      </c>
      <c r="Q10" s="28"/>
      <c r="R10" s="28"/>
      <c r="S10" s="28"/>
      <c r="T10" s="28"/>
      <c r="U10" s="28"/>
      <c r="V10" s="28"/>
      <c r="W10" s="28"/>
      <c r="X10" s="29">
        <v>14</v>
      </c>
      <c r="Y10" s="25">
        <f t="shared" si="1"/>
        <v>14</v>
      </c>
    </row>
    <row r="11" spans="1:25" ht="18" customHeight="1" x14ac:dyDescent="0.25">
      <c r="A11" s="26" t="s">
        <v>29</v>
      </c>
      <c r="B11" s="1">
        <v>170</v>
      </c>
      <c r="C11" s="2">
        <f t="shared" si="2"/>
        <v>170</v>
      </c>
      <c r="D11" s="23">
        <f t="shared" si="0"/>
        <v>91</v>
      </c>
      <c r="E11" s="23">
        <f t="shared" si="0"/>
        <v>79</v>
      </c>
      <c r="F11" s="27">
        <v>1</v>
      </c>
      <c r="G11" s="27">
        <v>1</v>
      </c>
      <c r="H11" s="27">
        <v>46</v>
      </c>
      <c r="I11" s="27">
        <v>44</v>
      </c>
      <c r="J11" s="27">
        <v>44</v>
      </c>
      <c r="K11" s="27">
        <v>34</v>
      </c>
      <c r="L11" s="27">
        <v>5</v>
      </c>
      <c r="M11" s="27">
        <v>15</v>
      </c>
      <c r="N11" s="27">
        <v>20</v>
      </c>
      <c r="O11" s="27">
        <v>70</v>
      </c>
      <c r="P11" s="27">
        <v>60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3">
        <v>170</v>
      </c>
      <c r="Y11" s="25">
        <f t="shared" si="1"/>
        <v>170</v>
      </c>
    </row>
    <row r="12" spans="1:25" ht="18" customHeight="1" x14ac:dyDescent="0.25">
      <c r="A12" s="26" t="s">
        <v>30</v>
      </c>
      <c r="B12" s="1">
        <v>21</v>
      </c>
      <c r="C12" s="2">
        <f t="shared" si="2"/>
        <v>21</v>
      </c>
      <c r="D12" s="23">
        <f t="shared" si="0"/>
        <v>11</v>
      </c>
      <c r="E12" s="23">
        <f t="shared" si="0"/>
        <v>10</v>
      </c>
      <c r="F12" s="27"/>
      <c r="G12" s="27"/>
      <c r="H12" s="27">
        <v>5</v>
      </c>
      <c r="I12" s="27">
        <v>8</v>
      </c>
      <c r="J12" s="27">
        <v>6</v>
      </c>
      <c r="K12" s="27">
        <v>2</v>
      </c>
      <c r="L12" s="27">
        <v>0</v>
      </c>
      <c r="M12" s="27">
        <v>0</v>
      </c>
      <c r="N12" s="27">
        <v>0</v>
      </c>
      <c r="O12" s="27">
        <v>0</v>
      </c>
      <c r="P12" s="27">
        <v>21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/>
      <c r="X12" s="23">
        <v>21</v>
      </c>
      <c r="Y12" s="25">
        <f t="shared" si="1"/>
        <v>21</v>
      </c>
    </row>
    <row r="13" spans="1:25" ht="18" customHeight="1" x14ac:dyDescent="0.25">
      <c r="A13" s="30" t="s">
        <v>31</v>
      </c>
      <c r="B13" s="31">
        <v>250</v>
      </c>
      <c r="C13" s="2">
        <f t="shared" si="2"/>
        <v>250</v>
      </c>
      <c r="D13" s="23">
        <f t="shared" si="0"/>
        <v>170</v>
      </c>
      <c r="E13" s="23">
        <f t="shared" si="0"/>
        <v>80</v>
      </c>
      <c r="F13" s="27"/>
      <c r="G13" s="27"/>
      <c r="H13" s="24">
        <v>110</v>
      </c>
      <c r="I13" s="24">
        <v>60</v>
      </c>
      <c r="J13" s="24">
        <v>60</v>
      </c>
      <c r="K13" s="24">
        <v>20</v>
      </c>
      <c r="L13" s="24"/>
      <c r="M13" s="24">
        <v>50</v>
      </c>
      <c r="N13" s="24">
        <v>50</v>
      </c>
      <c r="O13" s="24">
        <v>45</v>
      </c>
      <c r="P13" s="24">
        <v>45</v>
      </c>
      <c r="Q13" s="24">
        <v>40</v>
      </c>
      <c r="R13" s="24">
        <v>20</v>
      </c>
      <c r="S13" s="24"/>
      <c r="T13" s="24"/>
      <c r="U13" s="24"/>
      <c r="V13" s="24"/>
      <c r="W13" s="24"/>
      <c r="X13" s="23">
        <v>250</v>
      </c>
      <c r="Y13" s="25">
        <f t="shared" si="1"/>
        <v>250</v>
      </c>
    </row>
    <row r="14" spans="1:25" ht="18" customHeight="1" x14ac:dyDescent="0.25">
      <c r="A14" s="26" t="s">
        <v>32</v>
      </c>
      <c r="B14" s="1">
        <v>25</v>
      </c>
      <c r="C14" s="2">
        <f t="shared" si="2"/>
        <v>25</v>
      </c>
      <c r="D14" s="23">
        <f t="shared" si="0"/>
        <v>15</v>
      </c>
      <c r="E14" s="23">
        <f t="shared" si="0"/>
        <v>10</v>
      </c>
      <c r="F14" s="27">
        <v>0</v>
      </c>
      <c r="G14" s="27">
        <v>0</v>
      </c>
      <c r="H14" s="27">
        <v>10</v>
      </c>
      <c r="I14" s="27">
        <v>6</v>
      </c>
      <c r="J14" s="27">
        <v>5</v>
      </c>
      <c r="K14" s="27">
        <v>4</v>
      </c>
      <c r="L14" s="27"/>
      <c r="M14" s="27"/>
      <c r="N14" s="27"/>
      <c r="O14" s="27"/>
      <c r="P14" s="27"/>
      <c r="Q14" s="27"/>
      <c r="R14" s="27"/>
      <c r="S14" s="27"/>
      <c r="T14" s="27">
        <v>25</v>
      </c>
      <c r="U14" s="27"/>
      <c r="V14" s="27"/>
      <c r="W14" s="27"/>
      <c r="X14" s="23">
        <v>25</v>
      </c>
      <c r="Y14" s="25">
        <f t="shared" si="1"/>
        <v>25</v>
      </c>
    </row>
    <row r="15" spans="1:25" ht="18" customHeight="1" x14ac:dyDescent="0.25">
      <c r="A15" s="26" t="s">
        <v>33</v>
      </c>
      <c r="B15" s="1">
        <v>23</v>
      </c>
      <c r="C15" s="2">
        <f t="shared" si="2"/>
        <v>23</v>
      </c>
      <c r="D15" s="23">
        <f t="shared" si="0"/>
        <v>10</v>
      </c>
      <c r="E15" s="23">
        <f t="shared" si="0"/>
        <v>13</v>
      </c>
      <c r="F15" s="27">
        <v>0</v>
      </c>
      <c r="G15" s="27">
        <v>0</v>
      </c>
      <c r="H15" s="27">
        <v>7</v>
      </c>
      <c r="I15" s="27">
        <v>8</v>
      </c>
      <c r="J15" s="27">
        <v>3</v>
      </c>
      <c r="K15" s="27">
        <v>5</v>
      </c>
      <c r="L15" s="27">
        <v>5</v>
      </c>
      <c r="M15" s="27">
        <v>1</v>
      </c>
      <c r="N15" s="27">
        <v>1</v>
      </c>
      <c r="O15" s="27">
        <v>3</v>
      </c>
      <c r="P15" s="27">
        <v>1</v>
      </c>
      <c r="Q15" s="27">
        <v>2</v>
      </c>
      <c r="R15" s="27">
        <v>2</v>
      </c>
      <c r="S15" s="27">
        <v>3</v>
      </c>
      <c r="T15" s="27"/>
      <c r="U15" s="27"/>
      <c r="V15" s="27">
        <v>5</v>
      </c>
      <c r="W15" s="27"/>
      <c r="X15" s="23">
        <v>23</v>
      </c>
      <c r="Y15" s="25">
        <f t="shared" si="1"/>
        <v>23</v>
      </c>
    </row>
    <row r="16" spans="1:25" ht="18" customHeight="1" x14ac:dyDescent="0.25">
      <c r="A16" s="26" t="s">
        <v>34</v>
      </c>
      <c r="B16" s="1">
        <v>45</v>
      </c>
      <c r="C16" s="2">
        <f t="shared" si="2"/>
        <v>45</v>
      </c>
      <c r="D16" s="23">
        <f t="shared" si="0"/>
        <v>26</v>
      </c>
      <c r="E16" s="23">
        <f t="shared" si="0"/>
        <v>19</v>
      </c>
      <c r="F16" s="24">
        <v>0</v>
      </c>
      <c r="G16" s="24">
        <v>0</v>
      </c>
      <c r="H16" s="24">
        <v>14</v>
      </c>
      <c r="I16" s="24">
        <v>5</v>
      </c>
      <c r="J16" s="24">
        <v>12</v>
      </c>
      <c r="K16" s="24">
        <v>14</v>
      </c>
      <c r="L16" s="24">
        <v>0</v>
      </c>
      <c r="M16" s="24">
        <v>0</v>
      </c>
      <c r="N16" s="24">
        <v>0</v>
      </c>
      <c r="O16" s="24">
        <v>45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32">
        <v>45</v>
      </c>
      <c r="Y16" s="25">
        <f t="shared" si="1"/>
        <v>45</v>
      </c>
    </row>
    <row r="17" spans="1:25" ht="18" customHeight="1" x14ac:dyDescent="0.25">
      <c r="A17" s="26" t="s">
        <v>35</v>
      </c>
      <c r="B17" s="1">
        <v>98</v>
      </c>
      <c r="C17" s="2">
        <f t="shared" si="2"/>
        <v>98</v>
      </c>
      <c r="D17" s="23">
        <f t="shared" si="0"/>
        <v>52</v>
      </c>
      <c r="E17" s="23">
        <f t="shared" si="0"/>
        <v>46</v>
      </c>
      <c r="F17" s="27">
        <v>0</v>
      </c>
      <c r="G17" s="27">
        <v>0</v>
      </c>
      <c r="H17" s="27">
        <v>34</v>
      </c>
      <c r="I17" s="27">
        <v>30</v>
      </c>
      <c r="J17" s="27">
        <v>18</v>
      </c>
      <c r="K17" s="27">
        <v>16</v>
      </c>
      <c r="L17" s="27">
        <v>9</v>
      </c>
      <c r="M17" s="27">
        <v>13</v>
      </c>
      <c r="N17" s="27">
        <v>5</v>
      </c>
      <c r="O17" s="27">
        <v>7</v>
      </c>
      <c r="P17" s="27">
        <v>10</v>
      </c>
      <c r="Q17" s="27">
        <v>6</v>
      </c>
      <c r="R17" s="27">
        <v>9</v>
      </c>
      <c r="S17" s="27">
        <v>10</v>
      </c>
      <c r="T17" s="27">
        <v>9</v>
      </c>
      <c r="U17" s="27">
        <v>10</v>
      </c>
      <c r="V17" s="27">
        <v>10</v>
      </c>
      <c r="W17" s="27"/>
      <c r="X17" s="23">
        <v>98</v>
      </c>
      <c r="Y17" s="25">
        <f t="shared" si="1"/>
        <v>98</v>
      </c>
    </row>
    <row r="18" spans="1:25" ht="18" customHeight="1" x14ac:dyDescent="0.25">
      <c r="A18" s="26" t="s">
        <v>36</v>
      </c>
      <c r="B18" s="1">
        <v>20</v>
      </c>
      <c r="C18" s="2">
        <f t="shared" si="2"/>
        <v>20</v>
      </c>
      <c r="D18" s="23">
        <f t="shared" si="0"/>
        <v>6</v>
      </c>
      <c r="E18" s="23">
        <f t="shared" si="0"/>
        <v>14</v>
      </c>
      <c r="F18" s="28">
        <v>0</v>
      </c>
      <c r="G18" s="28">
        <v>0</v>
      </c>
      <c r="H18" s="28">
        <v>5</v>
      </c>
      <c r="I18" s="28">
        <v>6</v>
      </c>
      <c r="J18" s="28">
        <v>1</v>
      </c>
      <c r="K18" s="28">
        <v>8</v>
      </c>
      <c r="L18" s="28">
        <v>0</v>
      </c>
      <c r="M18" s="28">
        <v>0</v>
      </c>
      <c r="N18" s="28">
        <v>0</v>
      </c>
      <c r="O18" s="28">
        <v>10</v>
      </c>
      <c r="P18" s="28">
        <v>0</v>
      </c>
      <c r="Q18" s="28">
        <v>0</v>
      </c>
      <c r="R18" s="28">
        <v>0</v>
      </c>
      <c r="S18" s="28">
        <v>0</v>
      </c>
      <c r="T18" s="28">
        <v>10</v>
      </c>
      <c r="U18" s="28">
        <v>0</v>
      </c>
      <c r="V18" s="28">
        <v>0</v>
      </c>
      <c r="W18" s="28">
        <v>0</v>
      </c>
      <c r="X18" s="29">
        <v>20</v>
      </c>
      <c r="Y18" s="25">
        <f t="shared" si="1"/>
        <v>20</v>
      </c>
    </row>
    <row r="19" spans="1:25" ht="18" customHeight="1" x14ac:dyDescent="0.25">
      <c r="A19" s="26" t="s">
        <v>37</v>
      </c>
      <c r="B19" s="1">
        <v>44</v>
      </c>
      <c r="C19" s="2">
        <f t="shared" si="2"/>
        <v>44</v>
      </c>
      <c r="D19" s="23">
        <f t="shared" si="0"/>
        <v>21</v>
      </c>
      <c r="E19" s="23">
        <f t="shared" si="0"/>
        <v>23</v>
      </c>
      <c r="F19" s="27">
        <v>0</v>
      </c>
      <c r="G19" s="27">
        <v>0</v>
      </c>
      <c r="H19" s="27">
        <f>15-4</f>
        <v>11</v>
      </c>
      <c r="I19" s="27">
        <f>19-1-1-2</f>
        <v>15</v>
      </c>
      <c r="J19" s="27">
        <f>14-2-2</f>
        <v>10</v>
      </c>
      <c r="K19" s="27">
        <f>9-1</f>
        <v>8</v>
      </c>
      <c r="L19" s="27">
        <v>2</v>
      </c>
      <c r="M19" s="27">
        <v>5</v>
      </c>
      <c r="N19" s="27">
        <v>5</v>
      </c>
      <c r="O19" s="27">
        <v>6</v>
      </c>
      <c r="P19" s="27">
        <v>6</v>
      </c>
      <c r="Q19" s="27">
        <v>6</v>
      </c>
      <c r="R19" s="27">
        <v>5</v>
      </c>
      <c r="S19" s="27">
        <v>5</v>
      </c>
      <c r="T19" s="27">
        <v>2</v>
      </c>
      <c r="U19" s="27">
        <v>2</v>
      </c>
      <c r="V19" s="27">
        <v>0</v>
      </c>
      <c r="W19" s="27"/>
      <c r="X19" s="23">
        <v>44</v>
      </c>
      <c r="Y19" s="25">
        <f t="shared" si="1"/>
        <v>44</v>
      </c>
    </row>
    <row r="20" spans="1:25" ht="18" customHeight="1" x14ac:dyDescent="0.25">
      <c r="A20" s="26" t="s">
        <v>38</v>
      </c>
      <c r="B20" s="1">
        <v>78</v>
      </c>
      <c r="C20" s="2">
        <f t="shared" si="2"/>
        <v>78</v>
      </c>
      <c r="D20" s="23">
        <f t="shared" si="0"/>
        <v>45</v>
      </c>
      <c r="E20" s="23">
        <f t="shared" si="0"/>
        <v>33</v>
      </c>
      <c r="F20" s="28"/>
      <c r="G20" s="28"/>
      <c r="H20" s="28">
        <v>26</v>
      </c>
      <c r="I20" s="28">
        <v>22</v>
      </c>
      <c r="J20" s="28">
        <v>19</v>
      </c>
      <c r="K20" s="28">
        <v>11</v>
      </c>
      <c r="L20" s="28"/>
      <c r="M20" s="28">
        <v>7</v>
      </c>
      <c r="N20" s="28">
        <v>12</v>
      </c>
      <c r="O20" s="28">
        <v>18</v>
      </c>
      <c r="P20" s="28">
        <v>13</v>
      </c>
      <c r="Q20" s="28">
        <v>14</v>
      </c>
      <c r="R20" s="28">
        <v>9</v>
      </c>
      <c r="S20" s="28">
        <v>5</v>
      </c>
      <c r="T20" s="28"/>
      <c r="U20" s="28"/>
      <c r="V20" s="28"/>
      <c r="W20" s="33"/>
      <c r="X20" s="23">
        <v>78</v>
      </c>
      <c r="Y20" s="25">
        <f t="shared" si="1"/>
        <v>78</v>
      </c>
    </row>
    <row r="21" spans="1:25" ht="18" customHeight="1" x14ac:dyDescent="0.25">
      <c r="A21" s="26" t="s">
        <v>39</v>
      </c>
      <c r="B21" s="1">
        <v>30</v>
      </c>
      <c r="C21" s="2">
        <f t="shared" si="2"/>
        <v>30</v>
      </c>
      <c r="D21" s="23">
        <f t="shared" ref="D21:E36" si="3">F21+H21+J21</f>
        <v>17</v>
      </c>
      <c r="E21" s="23">
        <f t="shared" si="3"/>
        <v>13</v>
      </c>
      <c r="F21" s="27">
        <v>0</v>
      </c>
      <c r="G21" s="27">
        <v>0</v>
      </c>
      <c r="H21" s="27">
        <v>15</v>
      </c>
      <c r="I21" s="27">
        <v>11</v>
      </c>
      <c r="J21" s="27">
        <v>2</v>
      </c>
      <c r="K21" s="27">
        <v>2</v>
      </c>
      <c r="L21" s="27"/>
      <c r="M21" s="27"/>
      <c r="N21" s="27"/>
      <c r="O21" s="27"/>
      <c r="P21" s="27"/>
      <c r="Q21" s="27"/>
      <c r="R21" s="27"/>
      <c r="S21" s="27"/>
      <c r="T21" s="27">
        <v>30</v>
      </c>
      <c r="U21" s="27"/>
      <c r="V21" s="27"/>
      <c r="W21" s="27"/>
      <c r="X21" s="23">
        <v>30</v>
      </c>
      <c r="Y21" s="25">
        <f t="shared" si="1"/>
        <v>30</v>
      </c>
    </row>
    <row r="22" spans="1:25" ht="33" customHeight="1" x14ac:dyDescent="0.25">
      <c r="A22" s="26" t="s">
        <v>40</v>
      </c>
      <c r="B22" s="1">
        <v>27</v>
      </c>
      <c r="C22" s="2">
        <f t="shared" si="2"/>
        <v>27</v>
      </c>
      <c r="D22" s="23">
        <f t="shared" si="3"/>
        <v>13</v>
      </c>
      <c r="E22" s="23">
        <f t="shared" si="3"/>
        <v>14</v>
      </c>
      <c r="F22" s="34">
        <v>0</v>
      </c>
      <c r="G22" s="34">
        <v>0</v>
      </c>
      <c r="H22" s="34">
        <v>8</v>
      </c>
      <c r="I22" s="34">
        <v>8</v>
      </c>
      <c r="J22" s="34">
        <v>5</v>
      </c>
      <c r="K22" s="34">
        <v>6</v>
      </c>
      <c r="L22" s="35">
        <v>0</v>
      </c>
      <c r="M22" s="34">
        <v>0</v>
      </c>
      <c r="N22" s="34">
        <v>6</v>
      </c>
      <c r="O22" s="34">
        <v>6</v>
      </c>
      <c r="P22" s="34">
        <v>5</v>
      </c>
      <c r="Q22" s="34">
        <v>5</v>
      </c>
      <c r="R22" s="34">
        <v>5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6">
        <v>27</v>
      </c>
      <c r="Y22" s="37">
        <f t="shared" si="1"/>
        <v>27</v>
      </c>
    </row>
    <row r="23" spans="1:25" ht="18" customHeight="1" x14ac:dyDescent="0.25">
      <c r="A23" s="26" t="s">
        <v>41</v>
      </c>
      <c r="B23" s="1">
        <v>41</v>
      </c>
      <c r="C23" s="2">
        <f t="shared" si="2"/>
        <v>41</v>
      </c>
      <c r="D23" s="23">
        <f t="shared" si="3"/>
        <v>21</v>
      </c>
      <c r="E23" s="23">
        <f t="shared" si="3"/>
        <v>20</v>
      </c>
      <c r="F23" s="27">
        <v>0</v>
      </c>
      <c r="G23" s="27">
        <v>0</v>
      </c>
      <c r="H23" s="27">
        <v>19</v>
      </c>
      <c r="I23" s="27">
        <v>16</v>
      </c>
      <c r="J23" s="27">
        <v>2</v>
      </c>
      <c r="K23" s="27">
        <v>4</v>
      </c>
      <c r="L23" s="27">
        <v>0</v>
      </c>
      <c r="M23" s="27">
        <v>0</v>
      </c>
      <c r="N23" s="27">
        <v>0</v>
      </c>
      <c r="O23" s="27">
        <v>41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3">
        <v>41</v>
      </c>
      <c r="Y23" s="25">
        <f t="shared" si="1"/>
        <v>41</v>
      </c>
    </row>
    <row r="24" spans="1:25" ht="18" customHeight="1" x14ac:dyDescent="0.25">
      <c r="A24" s="26" t="s">
        <v>42</v>
      </c>
      <c r="B24" s="1">
        <v>134</v>
      </c>
      <c r="C24" s="2">
        <f t="shared" si="2"/>
        <v>134</v>
      </c>
      <c r="D24" s="23">
        <f t="shared" si="3"/>
        <v>65</v>
      </c>
      <c r="E24" s="23">
        <f t="shared" si="3"/>
        <v>69</v>
      </c>
      <c r="F24" s="24">
        <v>0</v>
      </c>
      <c r="G24" s="24">
        <v>0</v>
      </c>
      <c r="H24" s="24">
        <v>41</v>
      </c>
      <c r="I24" s="24">
        <v>47</v>
      </c>
      <c r="J24" s="24">
        <v>24</v>
      </c>
      <c r="K24" s="24">
        <v>22</v>
      </c>
      <c r="L24" s="24">
        <v>0</v>
      </c>
      <c r="M24" s="24">
        <v>20</v>
      </c>
      <c r="N24" s="24">
        <v>20</v>
      </c>
      <c r="O24" s="24">
        <v>20</v>
      </c>
      <c r="P24" s="24">
        <v>20</v>
      </c>
      <c r="Q24" s="24">
        <v>0</v>
      </c>
      <c r="R24" s="24">
        <v>0</v>
      </c>
      <c r="S24" s="24">
        <v>0</v>
      </c>
      <c r="T24" s="24">
        <v>20</v>
      </c>
      <c r="U24" s="24">
        <v>20</v>
      </c>
      <c r="V24" s="24">
        <v>14</v>
      </c>
      <c r="W24" s="24">
        <v>0</v>
      </c>
      <c r="X24" s="23">
        <v>134</v>
      </c>
      <c r="Y24" s="25">
        <f t="shared" si="1"/>
        <v>134</v>
      </c>
    </row>
    <row r="25" spans="1:25" ht="18" customHeight="1" x14ac:dyDescent="0.25">
      <c r="A25" s="26" t="s">
        <v>43</v>
      </c>
      <c r="B25" s="1">
        <v>11</v>
      </c>
      <c r="C25" s="2">
        <f t="shared" si="2"/>
        <v>11</v>
      </c>
      <c r="D25" s="23">
        <f t="shared" si="3"/>
        <v>8</v>
      </c>
      <c r="E25" s="23">
        <f t="shared" si="3"/>
        <v>3</v>
      </c>
      <c r="F25" s="34">
        <v>0</v>
      </c>
      <c r="G25" s="34">
        <v>0</v>
      </c>
      <c r="H25" s="34">
        <v>6</v>
      </c>
      <c r="I25" s="34">
        <v>2</v>
      </c>
      <c r="J25" s="34">
        <v>2</v>
      </c>
      <c r="K25" s="34">
        <v>1</v>
      </c>
      <c r="L25" s="34">
        <v>0</v>
      </c>
      <c r="M25" s="34">
        <v>8</v>
      </c>
      <c r="N25" s="34">
        <v>3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23">
        <v>11</v>
      </c>
      <c r="Y25" s="25">
        <f t="shared" si="1"/>
        <v>11</v>
      </c>
    </row>
    <row r="26" spans="1:25" ht="18" customHeight="1" x14ac:dyDescent="0.25">
      <c r="A26" s="26" t="s">
        <v>44</v>
      </c>
      <c r="B26" s="1">
        <v>25</v>
      </c>
      <c r="C26" s="2">
        <f t="shared" si="2"/>
        <v>25</v>
      </c>
      <c r="D26" s="23">
        <f t="shared" si="3"/>
        <v>12</v>
      </c>
      <c r="E26" s="23">
        <f t="shared" si="3"/>
        <v>13</v>
      </c>
      <c r="F26" s="27">
        <v>0</v>
      </c>
      <c r="G26" s="27">
        <v>0</v>
      </c>
      <c r="H26" s="27">
        <v>9</v>
      </c>
      <c r="I26" s="27">
        <v>9</v>
      </c>
      <c r="J26" s="27">
        <v>3</v>
      </c>
      <c r="K26" s="27">
        <v>4</v>
      </c>
      <c r="L26" s="27">
        <v>0</v>
      </c>
      <c r="M26" s="27">
        <v>0</v>
      </c>
      <c r="N26" s="27">
        <v>0</v>
      </c>
      <c r="O26" s="27">
        <v>0</v>
      </c>
      <c r="P26" s="27">
        <v>25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3">
        <v>25</v>
      </c>
      <c r="Y26" s="25">
        <f t="shared" si="1"/>
        <v>25</v>
      </c>
    </row>
    <row r="27" spans="1:25" ht="18" customHeight="1" x14ac:dyDescent="0.25">
      <c r="A27" s="26" t="s">
        <v>45</v>
      </c>
      <c r="B27" s="1">
        <v>77</v>
      </c>
      <c r="C27" s="2">
        <f t="shared" si="2"/>
        <v>77</v>
      </c>
      <c r="D27" s="23">
        <f t="shared" si="3"/>
        <v>32</v>
      </c>
      <c r="E27" s="23">
        <f t="shared" si="3"/>
        <v>45</v>
      </c>
      <c r="F27" s="27"/>
      <c r="G27" s="27"/>
      <c r="H27" s="27">
        <v>20</v>
      </c>
      <c r="I27" s="27">
        <v>22</v>
      </c>
      <c r="J27" s="27">
        <v>12</v>
      </c>
      <c r="K27" s="27">
        <v>23</v>
      </c>
      <c r="L27" s="27"/>
      <c r="M27" s="27"/>
      <c r="N27" s="27"/>
      <c r="O27" s="27">
        <v>33</v>
      </c>
      <c r="P27" s="27"/>
      <c r="Q27" s="27"/>
      <c r="R27" s="27"/>
      <c r="S27" s="27"/>
      <c r="T27" s="27">
        <v>22</v>
      </c>
      <c r="U27" s="27">
        <v>22</v>
      </c>
      <c r="V27" s="27"/>
      <c r="W27" s="27"/>
      <c r="X27" s="23">
        <v>77</v>
      </c>
      <c r="Y27" s="25">
        <f t="shared" si="1"/>
        <v>77</v>
      </c>
    </row>
    <row r="28" spans="1:25" ht="18" customHeight="1" x14ac:dyDescent="0.25">
      <c r="A28" s="26" t="s">
        <v>46</v>
      </c>
      <c r="B28" s="1">
        <v>68</v>
      </c>
      <c r="C28" s="2">
        <f t="shared" si="2"/>
        <v>68</v>
      </c>
      <c r="D28" s="23">
        <f t="shared" si="3"/>
        <v>33</v>
      </c>
      <c r="E28" s="23">
        <f t="shared" si="3"/>
        <v>35</v>
      </c>
      <c r="F28" s="27"/>
      <c r="G28" s="27"/>
      <c r="H28" s="24">
        <v>21</v>
      </c>
      <c r="I28" s="24">
        <v>15</v>
      </c>
      <c r="J28" s="24">
        <v>12</v>
      </c>
      <c r="K28" s="24">
        <v>20</v>
      </c>
      <c r="L28" s="24"/>
      <c r="M28" s="24"/>
      <c r="N28" s="24"/>
      <c r="O28" s="24">
        <v>68</v>
      </c>
      <c r="P28" s="24"/>
      <c r="Q28" s="24"/>
      <c r="R28" s="24"/>
      <c r="S28" s="24"/>
      <c r="T28" s="24"/>
      <c r="U28" s="24"/>
      <c r="V28" s="24"/>
      <c r="W28" s="24"/>
      <c r="X28" s="32">
        <v>68</v>
      </c>
      <c r="Y28" s="25">
        <f t="shared" si="1"/>
        <v>68</v>
      </c>
    </row>
    <row r="29" spans="1:25" ht="18" customHeight="1" x14ac:dyDescent="0.25">
      <c r="A29" s="26" t="s">
        <v>47</v>
      </c>
      <c r="B29" s="1">
        <v>26</v>
      </c>
      <c r="C29" s="2">
        <f t="shared" si="2"/>
        <v>26</v>
      </c>
      <c r="D29" s="23">
        <f t="shared" si="3"/>
        <v>11</v>
      </c>
      <c r="E29" s="23">
        <f t="shared" si="3"/>
        <v>15</v>
      </c>
      <c r="F29" s="27"/>
      <c r="G29" s="27"/>
      <c r="H29" s="27">
        <v>8</v>
      </c>
      <c r="I29" s="27">
        <v>9</v>
      </c>
      <c r="J29" s="27">
        <v>3</v>
      </c>
      <c r="K29" s="27">
        <v>6</v>
      </c>
      <c r="L29" s="27"/>
      <c r="M29" s="27"/>
      <c r="N29" s="27"/>
      <c r="O29" s="27"/>
      <c r="P29" s="27">
        <v>26</v>
      </c>
      <c r="Q29" s="27"/>
      <c r="R29" s="27"/>
      <c r="S29" s="27"/>
      <c r="T29" s="27"/>
      <c r="U29" s="27"/>
      <c r="V29" s="27"/>
      <c r="W29" s="27"/>
      <c r="X29" s="23">
        <v>26</v>
      </c>
      <c r="Y29" s="25">
        <f t="shared" si="1"/>
        <v>26</v>
      </c>
    </row>
    <row r="30" spans="1:25" ht="18" customHeight="1" x14ac:dyDescent="0.25">
      <c r="A30" s="26" t="s">
        <v>48</v>
      </c>
      <c r="B30" s="1">
        <v>56</v>
      </c>
      <c r="C30" s="2">
        <f t="shared" si="2"/>
        <v>56</v>
      </c>
      <c r="D30" s="23">
        <f t="shared" si="3"/>
        <v>36</v>
      </c>
      <c r="E30" s="23">
        <f t="shared" si="3"/>
        <v>20</v>
      </c>
      <c r="F30" s="27">
        <v>0</v>
      </c>
      <c r="G30" s="27">
        <v>0</v>
      </c>
      <c r="H30" s="27">
        <v>20</v>
      </c>
      <c r="I30" s="27">
        <v>9</v>
      </c>
      <c r="J30" s="27">
        <v>16</v>
      </c>
      <c r="K30" s="27">
        <v>11</v>
      </c>
      <c r="L30" s="27"/>
      <c r="M30" s="27"/>
      <c r="N30" s="27"/>
      <c r="O30" s="27"/>
      <c r="P30" s="27">
        <v>28</v>
      </c>
      <c r="Q30" s="27">
        <v>28</v>
      </c>
      <c r="R30" s="27"/>
      <c r="S30" s="27"/>
      <c r="T30" s="27"/>
      <c r="U30" s="27"/>
      <c r="V30" s="27"/>
      <c r="W30" s="27"/>
      <c r="X30" s="23">
        <v>56</v>
      </c>
      <c r="Y30" s="25">
        <f t="shared" si="1"/>
        <v>56</v>
      </c>
    </row>
    <row r="31" spans="1:25" ht="18" customHeight="1" x14ac:dyDescent="0.25">
      <c r="A31" s="26" t="s">
        <v>49</v>
      </c>
      <c r="B31" s="1">
        <v>18</v>
      </c>
      <c r="C31" s="2">
        <f t="shared" si="2"/>
        <v>18</v>
      </c>
      <c r="D31" s="23">
        <f t="shared" si="3"/>
        <v>7</v>
      </c>
      <c r="E31" s="23">
        <f t="shared" si="3"/>
        <v>11</v>
      </c>
      <c r="F31" s="27">
        <v>0</v>
      </c>
      <c r="G31" s="27">
        <v>0</v>
      </c>
      <c r="H31" s="27">
        <v>4</v>
      </c>
      <c r="I31" s="27">
        <v>6</v>
      </c>
      <c r="J31" s="27">
        <v>3</v>
      </c>
      <c r="K31" s="27">
        <v>5</v>
      </c>
      <c r="L31" s="27">
        <v>0</v>
      </c>
      <c r="M31" s="27">
        <v>0</v>
      </c>
      <c r="N31" s="27">
        <v>0</v>
      </c>
      <c r="O31" s="27">
        <v>0</v>
      </c>
      <c r="P31" s="27">
        <v>18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3">
        <v>18</v>
      </c>
      <c r="Y31" s="25">
        <f t="shared" si="1"/>
        <v>18</v>
      </c>
    </row>
    <row r="32" spans="1:25" ht="18" customHeight="1" x14ac:dyDescent="0.25">
      <c r="A32" s="26" t="s">
        <v>50</v>
      </c>
      <c r="B32" s="1">
        <v>82</v>
      </c>
      <c r="C32" s="2">
        <f t="shared" si="2"/>
        <v>82</v>
      </c>
      <c r="D32" s="23">
        <f t="shared" si="3"/>
        <v>30</v>
      </c>
      <c r="E32" s="23">
        <f t="shared" si="3"/>
        <v>52</v>
      </c>
      <c r="F32" s="27"/>
      <c r="G32" s="27"/>
      <c r="H32" s="27">
        <v>19</v>
      </c>
      <c r="I32" s="27">
        <v>30</v>
      </c>
      <c r="J32" s="27">
        <v>11</v>
      </c>
      <c r="K32" s="27">
        <v>22</v>
      </c>
      <c r="L32" s="27">
        <v>6</v>
      </c>
      <c r="M32" s="27">
        <v>5</v>
      </c>
      <c r="N32" s="27">
        <v>0</v>
      </c>
      <c r="O32" s="27">
        <v>0</v>
      </c>
      <c r="P32" s="27">
        <v>17</v>
      </c>
      <c r="Q32" s="27">
        <v>15</v>
      </c>
      <c r="R32" s="27">
        <v>16</v>
      </c>
      <c r="S32" s="27">
        <v>13</v>
      </c>
      <c r="T32" s="27">
        <v>0</v>
      </c>
      <c r="U32" s="27">
        <v>0</v>
      </c>
      <c r="V32" s="27">
        <v>10</v>
      </c>
      <c r="W32" s="27"/>
      <c r="X32" s="23">
        <v>82</v>
      </c>
      <c r="Y32" s="25">
        <f t="shared" si="1"/>
        <v>82</v>
      </c>
    </row>
    <row r="33" spans="1:25" ht="18" customHeight="1" x14ac:dyDescent="0.25">
      <c r="A33" s="26" t="s">
        <v>51</v>
      </c>
      <c r="B33" s="1">
        <v>31</v>
      </c>
      <c r="C33" s="2">
        <f t="shared" si="2"/>
        <v>31</v>
      </c>
      <c r="D33" s="23">
        <f t="shared" si="3"/>
        <v>13</v>
      </c>
      <c r="E33" s="23">
        <f t="shared" si="3"/>
        <v>18</v>
      </c>
      <c r="F33" s="27"/>
      <c r="G33" s="27"/>
      <c r="H33" s="27">
        <v>8</v>
      </c>
      <c r="I33" s="27">
        <v>13</v>
      </c>
      <c r="J33" s="27">
        <v>5</v>
      </c>
      <c r="K33" s="27">
        <v>5</v>
      </c>
      <c r="L33" s="27">
        <v>3</v>
      </c>
      <c r="M33" s="27">
        <v>5</v>
      </c>
      <c r="N33" s="27">
        <v>3</v>
      </c>
      <c r="O33" s="27">
        <v>2</v>
      </c>
      <c r="P33" s="27">
        <v>3</v>
      </c>
      <c r="Q33" s="27">
        <v>3</v>
      </c>
      <c r="R33" s="27">
        <v>2</v>
      </c>
      <c r="S33" s="27">
        <v>4</v>
      </c>
      <c r="T33" s="27">
        <v>2</v>
      </c>
      <c r="U33" s="27">
        <v>1</v>
      </c>
      <c r="V33" s="27">
        <v>3</v>
      </c>
      <c r="W33" s="27"/>
      <c r="X33" s="23">
        <v>31</v>
      </c>
      <c r="Y33" s="25">
        <f t="shared" si="1"/>
        <v>31</v>
      </c>
    </row>
    <row r="34" spans="1:25" ht="18" customHeight="1" x14ac:dyDescent="0.25">
      <c r="A34" s="26" t="s">
        <v>52</v>
      </c>
      <c r="B34" s="1">
        <v>29</v>
      </c>
      <c r="C34" s="2">
        <f t="shared" si="2"/>
        <v>29</v>
      </c>
      <c r="D34" s="23">
        <f t="shared" si="3"/>
        <v>13</v>
      </c>
      <c r="E34" s="23">
        <f t="shared" si="3"/>
        <v>16</v>
      </c>
      <c r="F34" s="27">
        <v>0</v>
      </c>
      <c r="G34" s="27">
        <v>0</v>
      </c>
      <c r="H34" s="27">
        <v>8</v>
      </c>
      <c r="I34" s="27">
        <v>8</v>
      </c>
      <c r="J34" s="27">
        <v>5</v>
      </c>
      <c r="K34" s="27">
        <v>8</v>
      </c>
      <c r="L34" s="27">
        <v>2</v>
      </c>
      <c r="M34" s="27">
        <v>2</v>
      </c>
      <c r="N34" s="27">
        <v>0</v>
      </c>
      <c r="O34" s="27">
        <v>1</v>
      </c>
      <c r="P34" s="27">
        <v>4</v>
      </c>
      <c r="Q34" s="27">
        <v>6</v>
      </c>
      <c r="R34" s="27">
        <v>2</v>
      </c>
      <c r="S34" s="27">
        <v>3</v>
      </c>
      <c r="T34" s="27">
        <v>4</v>
      </c>
      <c r="U34" s="27">
        <v>0</v>
      </c>
      <c r="V34" s="27">
        <v>5</v>
      </c>
      <c r="W34" s="27"/>
      <c r="X34" s="23">
        <v>29</v>
      </c>
      <c r="Y34" s="25">
        <f t="shared" si="1"/>
        <v>29</v>
      </c>
    </row>
    <row r="35" spans="1:25" ht="18" customHeight="1" x14ac:dyDescent="0.25">
      <c r="A35" s="26" t="s">
        <v>53</v>
      </c>
      <c r="B35" s="1">
        <v>63</v>
      </c>
      <c r="C35" s="2">
        <f t="shared" si="2"/>
        <v>63</v>
      </c>
      <c r="D35" s="23">
        <f t="shared" si="3"/>
        <v>32</v>
      </c>
      <c r="E35" s="23">
        <f t="shared" si="3"/>
        <v>31</v>
      </c>
      <c r="F35" s="27">
        <v>0</v>
      </c>
      <c r="G35" s="27">
        <v>0</v>
      </c>
      <c r="H35" s="27">
        <v>17</v>
      </c>
      <c r="I35" s="27">
        <v>15</v>
      </c>
      <c r="J35" s="27">
        <v>15</v>
      </c>
      <c r="K35" s="27">
        <v>16</v>
      </c>
      <c r="L35" s="27">
        <v>0</v>
      </c>
      <c r="M35" s="27">
        <v>8</v>
      </c>
      <c r="N35" s="27">
        <v>11</v>
      </c>
      <c r="O35" s="27">
        <v>5</v>
      </c>
      <c r="P35" s="27">
        <v>6</v>
      </c>
      <c r="Q35" s="27">
        <v>4</v>
      </c>
      <c r="R35" s="27">
        <v>7</v>
      </c>
      <c r="S35" s="27">
        <v>4</v>
      </c>
      <c r="T35" s="27">
        <v>5</v>
      </c>
      <c r="U35" s="27">
        <v>6</v>
      </c>
      <c r="V35" s="27">
        <v>7</v>
      </c>
      <c r="W35" s="27"/>
      <c r="X35" s="23">
        <v>63</v>
      </c>
      <c r="Y35" s="25">
        <f t="shared" si="1"/>
        <v>63</v>
      </c>
    </row>
    <row r="36" spans="1:25" ht="18" customHeight="1" x14ac:dyDescent="0.25">
      <c r="A36" s="26" t="s">
        <v>54</v>
      </c>
      <c r="B36" s="1">
        <v>22</v>
      </c>
      <c r="C36" s="2">
        <f t="shared" si="2"/>
        <v>22</v>
      </c>
      <c r="D36" s="23">
        <f t="shared" si="3"/>
        <v>13</v>
      </c>
      <c r="E36" s="23">
        <f t="shared" si="3"/>
        <v>9</v>
      </c>
      <c r="F36" s="27"/>
      <c r="G36" s="27"/>
      <c r="H36" s="27">
        <v>9</v>
      </c>
      <c r="I36" s="27">
        <v>7</v>
      </c>
      <c r="J36" s="27">
        <v>4</v>
      </c>
      <c r="K36" s="27">
        <v>2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22</v>
      </c>
      <c r="T36" s="27">
        <v>0</v>
      </c>
      <c r="U36" s="27">
        <v>0</v>
      </c>
      <c r="V36" s="27">
        <v>0</v>
      </c>
      <c r="W36" s="27">
        <v>0</v>
      </c>
      <c r="X36" s="23">
        <v>22</v>
      </c>
      <c r="Y36" s="25">
        <f t="shared" si="1"/>
        <v>22</v>
      </c>
    </row>
    <row r="37" spans="1:25" ht="18" customHeight="1" x14ac:dyDescent="0.25">
      <c r="A37" s="26" t="s">
        <v>55</v>
      </c>
      <c r="B37" s="1">
        <v>96</v>
      </c>
      <c r="C37" s="2">
        <f t="shared" si="2"/>
        <v>96</v>
      </c>
      <c r="D37" s="23">
        <v>52</v>
      </c>
      <c r="E37" s="23">
        <f>G37+I37+K37</f>
        <v>44</v>
      </c>
      <c r="F37" s="27">
        <v>0</v>
      </c>
      <c r="G37" s="27">
        <v>0</v>
      </c>
      <c r="H37" s="27">
        <v>46</v>
      </c>
      <c r="I37" s="27">
        <v>32</v>
      </c>
      <c r="J37" s="27">
        <v>8</v>
      </c>
      <c r="K37" s="27">
        <v>12</v>
      </c>
      <c r="L37" s="27">
        <v>3</v>
      </c>
      <c r="M37" s="27">
        <v>7</v>
      </c>
      <c r="N37" s="27">
        <v>10</v>
      </c>
      <c r="O37" s="27">
        <v>20</v>
      </c>
      <c r="P37" s="27">
        <v>13</v>
      </c>
      <c r="Q37" s="27">
        <v>8</v>
      </c>
      <c r="R37" s="27">
        <v>8</v>
      </c>
      <c r="S37" s="27">
        <v>8</v>
      </c>
      <c r="T37" s="27">
        <v>8</v>
      </c>
      <c r="U37" s="27">
        <v>8</v>
      </c>
      <c r="V37" s="27">
        <v>3</v>
      </c>
      <c r="W37" s="27"/>
      <c r="X37" s="23">
        <v>96</v>
      </c>
      <c r="Y37" s="25">
        <f t="shared" si="1"/>
        <v>96</v>
      </c>
    </row>
    <row r="38" spans="1:25" ht="18" customHeight="1" x14ac:dyDescent="0.25">
      <c r="A38" s="26" t="s">
        <v>56</v>
      </c>
      <c r="B38" s="1">
        <v>65</v>
      </c>
      <c r="C38" s="2">
        <f t="shared" si="2"/>
        <v>65</v>
      </c>
      <c r="D38" s="23">
        <f t="shared" ref="D38:E51" si="4">F38+H38+J38</f>
        <v>36</v>
      </c>
      <c r="E38" s="23">
        <f t="shared" si="4"/>
        <v>29</v>
      </c>
      <c r="F38" s="27">
        <v>0</v>
      </c>
      <c r="G38" s="27">
        <v>0</v>
      </c>
      <c r="H38" s="27">
        <v>24</v>
      </c>
      <c r="I38" s="27">
        <v>20</v>
      </c>
      <c r="J38" s="27">
        <v>12</v>
      </c>
      <c r="K38" s="27">
        <v>9</v>
      </c>
      <c r="L38" s="27">
        <v>0</v>
      </c>
      <c r="M38" s="27">
        <v>0</v>
      </c>
      <c r="N38" s="27">
        <v>0</v>
      </c>
      <c r="O38" s="27">
        <v>0</v>
      </c>
      <c r="P38" s="27">
        <v>65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3">
        <v>65</v>
      </c>
      <c r="Y38" s="25">
        <f t="shared" si="1"/>
        <v>65</v>
      </c>
    </row>
    <row r="39" spans="1:25" ht="18" customHeight="1" x14ac:dyDescent="0.25">
      <c r="A39" s="26" t="s">
        <v>57</v>
      </c>
      <c r="B39" s="1">
        <v>76</v>
      </c>
      <c r="C39" s="2">
        <f t="shared" si="2"/>
        <v>76</v>
      </c>
      <c r="D39" s="23">
        <f t="shared" si="4"/>
        <v>42</v>
      </c>
      <c r="E39" s="23">
        <f t="shared" si="4"/>
        <v>34</v>
      </c>
      <c r="F39" s="24">
        <v>0</v>
      </c>
      <c r="G39" s="24">
        <v>0</v>
      </c>
      <c r="H39" s="24">
        <f>32-1</f>
        <v>31</v>
      </c>
      <c r="I39" s="24">
        <f>18-1</f>
        <v>17</v>
      </c>
      <c r="J39" s="24">
        <f>12-1</f>
        <v>11</v>
      </c>
      <c r="K39" s="24">
        <f>18-1</f>
        <v>17</v>
      </c>
      <c r="L39" s="24">
        <v>0</v>
      </c>
      <c r="M39" s="24">
        <v>0</v>
      </c>
      <c r="N39" s="24">
        <v>0</v>
      </c>
      <c r="O39" s="24">
        <v>10</v>
      </c>
      <c r="P39" s="24">
        <v>20</v>
      </c>
      <c r="Q39" s="24">
        <v>31</v>
      </c>
      <c r="R39" s="24">
        <f>6-1</f>
        <v>5</v>
      </c>
      <c r="S39" s="24">
        <f>3-1</f>
        <v>2</v>
      </c>
      <c r="T39" s="24">
        <f>5-1</f>
        <v>4</v>
      </c>
      <c r="U39" s="24">
        <f>5-1</f>
        <v>4</v>
      </c>
      <c r="V39" s="24"/>
      <c r="W39" s="24"/>
      <c r="X39" s="32">
        <v>76</v>
      </c>
      <c r="Y39" s="25">
        <f t="shared" si="1"/>
        <v>76</v>
      </c>
    </row>
    <row r="40" spans="1:25" ht="18" customHeight="1" x14ac:dyDescent="0.25">
      <c r="A40" s="26" t="s">
        <v>58</v>
      </c>
      <c r="B40" s="1">
        <v>14</v>
      </c>
      <c r="C40" s="2">
        <f t="shared" si="2"/>
        <v>14</v>
      </c>
      <c r="D40" s="23">
        <f t="shared" si="4"/>
        <v>8</v>
      </c>
      <c r="E40" s="23">
        <f t="shared" si="4"/>
        <v>6</v>
      </c>
      <c r="F40" s="28"/>
      <c r="G40" s="28"/>
      <c r="H40" s="28">
        <v>4</v>
      </c>
      <c r="I40" s="28">
        <v>2</v>
      </c>
      <c r="J40" s="28">
        <v>4</v>
      </c>
      <c r="K40" s="28">
        <v>4</v>
      </c>
      <c r="L40" s="28"/>
      <c r="M40" s="28"/>
      <c r="N40" s="28"/>
      <c r="O40" s="28">
        <v>14</v>
      </c>
      <c r="P40" s="28"/>
      <c r="Q40" s="28"/>
      <c r="R40" s="28"/>
      <c r="S40" s="28"/>
      <c r="T40" s="28"/>
      <c r="U40" s="28"/>
      <c r="V40" s="28"/>
      <c r="W40" s="28"/>
      <c r="X40" s="23">
        <v>14</v>
      </c>
      <c r="Y40" s="25">
        <f t="shared" si="1"/>
        <v>14</v>
      </c>
    </row>
    <row r="41" spans="1:25" ht="18" customHeight="1" x14ac:dyDescent="0.25">
      <c r="A41" s="26" t="s">
        <v>59</v>
      </c>
      <c r="B41" s="1">
        <v>63</v>
      </c>
      <c r="C41" s="2">
        <f t="shared" si="2"/>
        <v>63</v>
      </c>
      <c r="D41" s="23">
        <f t="shared" si="4"/>
        <v>24</v>
      </c>
      <c r="E41" s="23">
        <f t="shared" si="4"/>
        <v>39</v>
      </c>
      <c r="F41" s="27">
        <v>0</v>
      </c>
      <c r="G41" s="27">
        <v>0</v>
      </c>
      <c r="H41" s="27">
        <v>19</v>
      </c>
      <c r="I41" s="27">
        <v>24</v>
      </c>
      <c r="J41" s="27">
        <v>5</v>
      </c>
      <c r="K41" s="27">
        <v>15</v>
      </c>
      <c r="L41" s="27">
        <v>0</v>
      </c>
      <c r="M41" s="27">
        <v>0</v>
      </c>
      <c r="N41" s="27">
        <v>0</v>
      </c>
      <c r="O41" s="27">
        <v>7</v>
      </c>
      <c r="P41" s="27">
        <v>8</v>
      </c>
      <c r="Q41" s="27">
        <v>8</v>
      </c>
      <c r="R41" s="27">
        <v>8</v>
      </c>
      <c r="S41" s="27">
        <v>8</v>
      </c>
      <c r="T41" s="27">
        <v>8</v>
      </c>
      <c r="U41" s="27">
        <v>8</v>
      </c>
      <c r="V41" s="27">
        <v>8</v>
      </c>
      <c r="W41" s="27"/>
      <c r="X41" s="23">
        <v>63</v>
      </c>
      <c r="Y41" s="25">
        <f t="shared" si="1"/>
        <v>63</v>
      </c>
    </row>
    <row r="42" spans="1:25" ht="37.5" customHeight="1" x14ac:dyDescent="0.25">
      <c r="A42" s="26" t="s">
        <v>60</v>
      </c>
      <c r="B42" s="1">
        <v>80</v>
      </c>
      <c r="C42" s="2">
        <f t="shared" si="2"/>
        <v>80</v>
      </c>
      <c r="D42" s="23">
        <f t="shared" si="4"/>
        <v>40</v>
      </c>
      <c r="E42" s="23">
        <f t="shared" si="4"/>
        <v>40</v>
      </c>
      <c r="F42" s="27"/>
      <c r="G42" s="27"/>
      <c r="H42" s="27">
        <v>25</v>
      </c>
      <c r="I42" s="27">
        <v>19</v>
      </c>
      <c r="J42" s="27">
        <v>15</v>
      </c>
      <c r="K42" s="27">
        <v>21</v>
      </c>
      <c r="L42" s="27"/>
      <c r="M42" s="27"/>
      <c r="N42" s="27"/>
      <c r="O42" s="27"/>
      <c r="P42" s="27"/>
      <c r="Q42" s="27"/>
      <c r="R42" s="27"/>
      <c r="S42" s="27">
        <v>30</v>
      </c>
      <c r="T42" s="27">
        <v>30</v>
      </c>
      <c r="U42" s="27">
        <v>20</v>
      </c>
      <c r="V42" s="27"/>
      <c r="W42" s="27"/>
      <c r="X42" s="23">
        <v>80</v>
      </c>
      <c r="Y42" s="25">
        <f t="shared" si="1"/>
        <v>80</v>
      </c>
    </row>
    <row r="43" spans="1:25" ht="24.75" customHeight="1" x14ac:dyDescent="0.25">
      <c r="A43" s="26" t="s">
        <v>61</v>
      </c>
      <c r="B43" s="1">
        <v>163</v>
      </c>
      <c r="C43" s="2">
        <f t="shared" si="2"/>
        <v>163</v>
      </c>
      <c r="D43" s="23">
        <f t="shared" si="4"/>
        <v>76</v>
      </c>
      <c r="E43" s="23">
        <f t="shared" si="4"/>
        <v>87</v>
      </c>
      <c r="F43" s="24"/>
      <c r="G43" s="24"/>
      <c r="H43" s="24">
        <v>51</v>
      </c>
      <c r="I43" s="24">
        <v>66</v>
      </c>
      <c r="J43" s="24">
        <v>25</v>
      </c>
      <c r="K43" s="24">
        <v>21</v>
      </c>
      <c r="L43" s="24">
        <v>12</v>
      </c>
      <c r="M43" s="24">
        <v>17</v>
      </c>
      <c r="N43" s="24">
        <v>20</v>
      </c>
      <c r="O43" s="24">
        <v>19</v>
      </c>
      <c r="P43" s="24">
        <v>20</v>
      </c>
      <c r="Q43" s="24">
        <v>15</v>
      </c>
      <c r="R43" s="24">
        <v>12</v>
      </c>
      <c r="S43" s="24">
        <v>18</v>
      </c>
      <c r="T43" s="24">
        <v>11</v>
      </c>
      <c r="U43" s="24">
        <v>10</v>
      </c>
      <c r="V43" s="24">
        <v>9</v>
      </c>
      <c r="W43" s="24"/>
      <c r="X43" s="32">
        <v>163</v>
      </c>
      <c r="Y43" s="25">
        <f t="shared" si="1"/>
        <v>163</v>
      </c>
    </row>
    <row r="44" spans="1:25" ht="18" customHeight="1" x14ac:dyDescent="0.25">
      <c r="A44" s="26" t="s">
        <v>62</v>
      </c>
      <c r="B44" s="1">
        <v>216</v>
      </c>
      <c r="C44" s="2">
        <v>216</v>
      </c>
      <c r="D44" s="23">
        <v>106</v>
      </c>
      <c r="E44" s="23">
        <v>110</v>
      </c>
      <c r="F44" s="27"/>
      <c r="G44" s="27"/>
      <c r="H44" s="27">
        <v>68</v>
      </c>
      <c r="I44" s="27">
        <v>77</v>
      </c>
      <c r="J44" s="27">
        <v>38</v>
      </c>
      <c r="K44" s="27">
        <v>33</v>
      </c>
      <c r="L44" s="27"/>
      <c r="M44" s="27">
        <v>20</v>
      </c>
      <c r="N44" s="27">
        <v>60</v>
      </c>
      <c r="O44" s="27">
        <v>60</v>
      </c>
      <c r="P44" s="27">
        <v>60</v>
      </c>
      <c r="Q44" s="27">
        <v>4</v>
      </c>
      <c r="R44" s="27"/>
      <c r="S44" s="27"/>
      <c r="T44" s="27"/>
      <c r="U44" s="27"/>
      <c r="V44" s="27"/>
      <c r="W44" s="27"/>
      <c r="X44" s="23">
        <v>204</v>
      </c>
      <c r="Y44" s="25">
        <f t="shared" si="1"/>
        <v>204</v>
      </c>
    </row>
    <row r="45" spans="1:25" ht="18" customHeight="1" x14ac:dyDescent="0.25">
      <c r="A45" s="26" t="s">
        <v>63</v>
      </c>
      <c r="B45" s="1">
        <v>40</v>
      </c>
      <c r="C45" s="2">
        <f t="shared" si="2"/>
        <v>40</v>
      </c>
      <c r="D45" s="23">
        <f t="shared" si="4"/>
        <v>22</v>
      </c>
      <c r="E45" s="23">
        <f t="shared" si="4"/>
        <v>18</v>
      </c>
      <c r="F45" s="27"/>
      <c r="G45" s="27"/>
      <c r="H45" s="27">
        <v>16</v>
      </c>
      <c r="I45" s="27">
        <v>14</v>
      </c>
      <c r="J45" s="27">
        <v>6</v>
      </c>
      <c r="K45" s="27">
        <v>4</v>
      </c>
      <c r="L45" s="27"/>
      <c r="M45" s="27"/>
      <c r="N45" s="27"/>
      <c r="O45" s="27"/>
      <c r="P45" s="27"/>
      <c r="Q45" s="27"/>
      <c r="R45" s="27"/>
      <c r="S45" s="27"/>
      <c r="T45" s="27">
        <v>30</v>
      </c>
      <c r="U45" s="27">
        <v>10</v>
      </c>
      <c r="V45" s="27"/>
      <c r="W45" s="27"/>
      <c r="X45" s="23">
        <v>40</v>
      </c>
      <c r="Y45" s="25">
        <f t="shared" si="1"/>
        <v>40</v>
      </c>
    </row>
    <row r="46" spans="1:25" ht="18" customHeight="1" x14ac:dyDescent="0.25">
      <c r="A46" s="26" t="s">
        <v>64</v>
      </c>
      <c r="B46" s="1">
        <v>31</v>
      </c>
      <c r="C46" s="2">
        <f t="shared" si="2"/>
        <v>31</v>
      </c>
      <c r="D46" s="23">
        <f t="shared" si="4"/>
        <v>10</v>
      </c>
      <c r="E46" s="23">
        <f t="shared" si="4"/>
        <v>21</v>
      </c>
      <c r="F46" s="28">
        <v>0</v>
      </c>
      <c r="G46" s="28">
        <v>0</v>
      </c>
      <c r="H46" s="28">
        <f>7+1</f>
        <v>8</v>
      </c>
      <c r="I46" s="28">
        <f>15+1</f>
        <v>16</v>
      </c>
      <c r="J46" s="28">
        <f>1+1</f>
        <v>2</v>
      </c>
      <c r="K46" s="28">
        <f>4+1</f>
        <v>5</v>
      </c>
      <c r="L46" s="28">
        <v>3</v>
      </c>
      <c r="M46" s="28">
        <v>2</v>
      </c>
      <c r="N46" s="28">
        <v>3</v>
      </c>
      <c r="O46" s="28">
        <v>6</v>
      </c>
      <c r="P46" s="28">
        <v>3</v>
      </c>
      <c r="Q46" s="28">
        <v>1</v>
      </c>
      <c r="R46" s="28">
        <v>2</v>
      </c>
      <c r="S46" s="28">
        <v>1</v>
      </c>
      <c r="T46" s="28">
        <v>3</v>
      </c>
      <c r="U46" s="28">
        <v>0</v>
      </c>
      <c r="V46" s="28">
        <v>3</v>
      </c>
      <c r="W46" s="28">
        <v>4</v>
      </c>
      <c r="X46" s="29">
        <v>31</v>
      </c>
      <c r="Y46" s="25">
        <f t="shared" si="1"/>
        <v>31</v>
      </c>
    </row>
    <row r="47" spans="1:25" ht="18" customHeight="1" x14ac:dyDescent="0.25">
      <c r="A47" s="26" t="s">
        <v>65</v>
      </c>
      <c r="B47" s="1">
        <v>80</v>
      </c>
      <c r="C47" s="2">
        <f t="shared" si="2"/>
        <v>80</v>
      </c>
      <c r="D47" s="23">
        <f t="shared" si="4"/>
        <v>40</v>
      </c>
      <c r="E47" s="23">
        <f t="shared" si="4"/>
        <v>40</v>
      </c>
      <c r="F47" s="27">
        <v>0</v>
      </c>
      <c r="G47" s="27">
        <v>0</v>
      </c>
      <c r="H47" s="27">
        <v>32</v>
      </c>
      <c r="I47" s="27">
        <v>33</v>
      </c>
      <c r="J47" s="27">
        <v>8</v>
      </c>
      <c r="K47" s="27">
        <v>7</v>
      </c>
      <c r="L47" s="27">
        <v>2</v>
      </c>
      <c r="M47" s="27">
        <v>2</v>
      </c>
      <c r="N47" s="27">
        <v>9</v>
      </c>
      <c r="O47" s="27">
        <v>9</v>
      </c>
      <c r="P47" s="27">
        <v>9</v>
      </c>
      <c r="Q47" s="27">
        <v>9</v>
      </c>
      <c r="R47" s="27">
        <v>8</v>
      </c>
      <c r="S47" s="27">
        <v>8</v>
      </c>
      <c r="T47" s="27">
        <v>8</v>
      </c>
      <c r="U47" s="27">
        <v>8</v>
      </c>
      <c r="V47" s="27">
        <v>8</v>
      </c>
      <c r="W47" s="27">
        <v>0</v>
      </c>
      <c r="X47" s="23">
        <v>80</v>
      </c>
      <c r="Y47" s="25">
        <f t="shared" si="1"/>
        <v>80</v>
      </c>
    </row>
    <row r="48" spans="1:25" ht="18" customHeight="1" x14ac:dyDescent="0.25">
      <c r="A48" s="26" t="s">
        <v>66</v>
      </c>
      <c r="B48" s="1">
        <v>71</v>
      </c>
      <c r="C48" s="2">
        <f t="shared" si="2"/>
        <v>71</v>
      </c>
      <c r="D48" s="23">
        <f t="shared" si="4"/>
        <v>44</v>
      </c>
      <c r="E48" s="23">
        <f t="shared" si="4"/>
        <v>27</v>
      </c>
      <c r="F48" s="27">
        <v>0</v>
      </c>
      <c r="G48" s="27">
        <v>0</v>
      </c>
      <c r="H48" s="27">
        <f>15+15</f>
        <v>30</v>
      </c>
      <c r="I48" s="27">
        <f>6+12</f>
        <v>18</v>
      </c>
      <c r="J48" s="27">
        <f>5+9</f>
        <v>14</v>
      </c>
      <c r="K48" s="27">
        <f>5+4</f>
        <v>9</v>
      </c>
      <c r="L48" s="27">
        <v>5</v>
      </c>
      <c r="M48" s="27">
        <v>5</v>
      </c>
      <c r="N48" s="27">
        <v>4</v>
      </c>
      <c r="O48" s="27">
        <v>7</v>
      </c>
      <c r="P48" s="27">
        <v>5</v>
      </c>
      <c r="Q48" s="27">
        <v>4</v>
      </c>
      <c r="R48" s="27">
        <v>4</v>
      </c>
      <c r="S48" s="27">
        <v>10</v>
      </c>
      <c r="T48" s="27">
        <v>10</v>
      </c>
      <c r="U48" s="27">
        <v>10</v>
      </c>
      <c r="V48" s="27">
        <v>7</v>
      </c>
      <c r="W48" s="27"/>
      <c r="X48" s="23">
        <v>71</v>
      </c>
      <c r="Y48" s="25">
        <f t="shared" si="1"/>
        <v>71</v>
      </c>
    </row>
    <row r="49" spans="1:25" ht="18" customHeight="1" x14ac:dyDescent="0.25">
      <c r="A49" s="38" t="s">
        <v>67</v>
      </c>
      <c r="B49" s="1">
        <v>142</v>
      </c>
      <c r="C49" s="2">
        <f t="shared" si="2"/>
        <v>142</v>
      </c>
      <c r="D49" s="23">
        <f t="shared" si="4"/>
        <v>67</v>
      </c>
      <c r="E49" s="23">
        <f t="shared" si="4"/>
        <v>75</v>
      </c>
      <c r="F49" s="27">
        <v>1</v>
      </c>
      <c r="G49" s="27"/>
      <c r="H49" s="27">
        <v>54</v>
      </c>
      <c r="I49" s="27">
        <v>59</v>
      </c>
      <c r="J49" s="27">
        <v>12</v>
      </c>
      <c r="K49" s="27">
        <v>16</v>
      </c>
      <c r="L49" s="27">
        <v>1</v>
      </c>
      <c r="M49" s="27">
        <v>12</v>
      </c>
      <c r="N49" s="27">
        <v>26</v>
      </c>
      <c r="O49" s="27">
        <v>40</v>
      </c>
      <c r="P49" s="27">
        <v>45</v>
      </c>
      <c r="Q49" s="27">
        <v>4</v>
      </c>
      <c r="R49" s="27">
        <v>2</v>
      </c>
      <c r="S49" s="27">
        <v>4</v>
      </c>
      <c r="T49" s="27">
        <v>2</v>
      </c>
      <c r="U49" s="27">
        <v>6</v>
      </c>
      <c r="V49" s="27"/>
      <c r="W49" s="27"/>
      <c r="X49" s="23">
        <v>142</v>
      </c>
      <c r="Y49" s="25">
        <f t="shared" si="1"/>
        <v>142</v>
      </c>
    </row>
    <row r="50" spans="1:25" ht="18" customHeight="1" x14ac:dyDescent="0.25">
      <c r="A50" s="30" t="s">
        <v>68</v>
      </c>
      <c r="B50" s="31">
        <v>274</v>
      </c>
      <c r="C50" s="2">
        <f t="shared" si="2"/>
        <v>274</v>
      </c>
      <c r="D50" s="23">
        <f t="shared" si="4"/>
        <v>145</v>
      </c>
      <c r="E50" s="23">
        <f t="shared" si="4"/>
        <v>129</v>
      </c>
      <c r="F50" s="39"/>
      <c r="G50" s="39"/>
      <c r="H50" s="39">
        <f>86+2</f>
        <v>88</v>
      </c>
      <c r="I50" s="39">
        <f>71+2</f>
        <v>73</v>
      </c>
      <c r="J50" s="39">
        <f>56+1</f>
        <v>57</v>
      </c>
      <c r="K50" s="39">
        <f>55+1</f>
        <v>56</v>
      </c>
      <c r="L50" s="39">
        <v>28</v>
      </c>
      <c r="M50" s="39">
        <v>22</v>
      </c>
      <c r="N50" s="39">
        <v>38</v>
      </c>
      <c r="O50" s="39">
        <v>28</v>
      </c>
      <c r="P50" s="39">
        <v>27</v>
      </c>
      <c r="Q50" s="39">
        <v>21</v>
      </c>
      <c r="R50" s="39">
        <v>22</v>
      </c>
      <c r="S50" s="39">
        <v>21</v>
      </c>
      <c r="T50" s="39">
        <v>19</v>
      </c>
      <c r="U50" s="39">
        <v>22</v>
      </c>
      <c r="V50" s="39">
        <v>20</v>
      </c>
      <c r="W50" s="39">
        <v>6</v>
      </c>
      <c r="X50" s="23">
        <v>268</v>
      </c>
      <c r="Y50" s="25">
        <f t="shared" si="1"/>
        <v>274</v>
      </c>
    </row>
    <row r="51" spans="1:25" ht="18" customHeight="1" x14ac:dyDescent="0.25">
      <c r="A51" s="26" t="s">
        <v>69</v>
      </c>
      <c r="B51" s="1">
        <v>135</v>
      </c>
      <c r="C51" s="2">
        <f t="shared" si="2"/>
        <v>135</v>
      </c>
      <c r="D51" s="23">
        <f t="shared" si="4"/>
        <v>61</v>
      </c>
      <c r="E51" s="23">
        <f t="shared" si="4"/>
        <v>74</v>
      </c>
      <c r="F51" s="27">
        <v>0</v>
      </c>
      <c r="G51" s="27">
        <v>0</v>
      </c>
      <c r="H51" s="27">
        <v>45</v>
      </c>
      <c r="I51" s="27">
        <v>50</v>
      </c>
      <c r="J51" s="27">
        <v>16</v>
      </c>
      <c r="K51" s="27">
        <v>24</v>
      </c>
      <c r="L51" s="27">
        <v>6</v>
      </c>
      <c r="M51" s="27">
        <v>8</v>
      </c>
      <c r="N51" s="27">
        <v>12</v>
      </c>
      <c r="O51" s="27">
        <v>14</v>
      </c>
      <c r="P51" s="27">
        <v>15</v>
      </c>
      <c r="Q51" s="27">
        <v>17</v>
      </c>
      <c r="R51" s="27">
        <v>13</v>
      </c>
      <c r="S51" s="27">
        <v>14</v>
      </c>
      <c r="T51" s="27">
        <v>14</v>
      </c>
      <c r="U51" s="27">
        <v>11</v>
      </c>
      <c r="V51" s="27">
        <v>11</v>
      </c>
      <c r="W51" s="27"/>
      <c r="X51" s="23">
        <v>135</v>
      </c>
      <c r="Y51" s="25">
        <f t="shared" si="1"/>
        <v>135</v>
      </c>
    </row>
    <row r="52" spans="1:25" ht="26.25" customHeight="1" x14ac:dyDescent="0.25">
      <c r="A52" s="26" t="s">
        <v>70</v>
      </c>
      <c r="B52" s="1">
        <v>3</v>
      </c>
      <c r="C52" s="2">
        <f t="shared" si="2"/>
        <v>3</v>
      </c>
      <c r="D52" s="23">
        <f>F52+H52+J52</f>
        <v>2</v>
      </c>
      <c r="E52" s="23">
        <f>G52+I52+K52</f>
        <v>1</v>
      </c>
      <c r="F52" s="27"/>
      <c r="G52" s="27"/>
      <c r="H52" s="40">
        <v>1</v>
      </c>
      <c r="I52" s="40">
        <v>1</v>
      </c>
      <c r="J52" s="40">
        <v>1</v>
      </c>
      <c r="K52" s="40">
        <v>0</v>
      </c>
      <c r="L52" s="40">
        <v>0</v>
      </c>
      <c r="M52" s="40"/>
      <c r="N52" s="40"/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/>
      <c r="U52" s="40"/>
      <c r="V52" s="40"/>
      <c r="W52" s="41"/>
      <c r="X52" s="23">
        <v>15</v>
      </c>
      <c r="Y52" s="25">
        <f t="shared" si="1"/>
        <v>0</v>
      </c>
    </row>
    <row r="53" spans="1:25" ht="18" customHeight="1" x14ac:dyDescent="0.25">
      <c r="A53" s="42" t="s">
        <v>71</v>
      </c>
      <c r="B53" s="43">
        <f t="shared" ref="B53:Y53" si="5">SUM(B5:B52)</f>
        <v>3461</v>
      </c>
      <c r="C53" s="43">
        <f t="shared" si="5"/>
        <v>3461</v>
      </c>
      <c r="D53" s="43">
        <f t="shared" si="5"/>
        <v>1783</v>
      </c>
      <c r="E53" s="43">
        <f t="shared" si="5"/>
        <v>1678</v>
      </c>
      <c r="F53" s="43">
        <f t="shared" si="5"/>
        <v>2</v>
      </c>
      <c r="G53" s="43">
        <f t="shared" si="5"/>
        <v>1</v>
      </c>
      <c r="H53" s="43">
        <f t="shared" si="5"/>
        <v>1175</v>
      </c>
      <c r="I53" s="43">
        <f t="shared" si="5"/>
        <v>1082</v>
      </c>
      <c r="J53" s="43">
        <f t="shared" si="5"/>
        <v>608</v>
      </c>
      <c r="K53" s="43">
        <f t="shared" si="5"/>
        <v>595</v>
      </c>
      <c r="L53" s="43">
        <f t="shared" si="5"/>
        <v>99</v>
      </c>
      <c r="M53" s="43">
        <f t="shared" si="5"/>
        <v>243</v>
      </c>
      <c r="N53" s="43">
        <f t="shared" si="5"/>
        <v>432</v>
      </c>
      <c r="O53" s="43">
        <f t="shared" si="5"/>
        <v>703</v>
      </c>
      <c r="P53" s="43">
        <f t="shared" si="5"/>
        <v>677</v>
      </c>
      <c r="Q53" s="43">
        <f t="shared" si="5"/>
        <v>272</v>
      </c>
      <c r="R53" s="43">
        <f t="shared" si="5"/>
        <v>174</v>
      </c>
      <c r="S53" s="43">
        <f t="shared" si="5"/>
        <v>216</v>
      </c>
      <c r="T53" s="43">
        <f t="shared" si="5"/>
        <v>293</v>
      </c>
      <c r="U53" s="43">
        <f t="shared" si="5"/>
        <v>193</v>
      </c>
      <c r="V53" s="44">
        <f t="shared" si="5"/>
        <v>134</v>
      </c>
      <c r="W53" s="44">
        <f t="shared" si="5"/>
        <v>10</v>
      </c>
      <c r="X53" s="44">
        <f t="shared" si="5"/>
        <v>3455</v>
      </c>
      <c r="Y53" s="44">
        <f t="shared" si="5"/>
        <v>3446</v>
      </c>
    </row>
    <row r="54" spans="1:25" ht="15.75" customHeight="1" x14ac:dyDescent="0.25">
      <c r="A54" s="45"/>
      <c r="B54" s="46"/>
      <c r="C54" s="46"/>
      <c r="D54" s="47"/>
      <c r="E54" s="47"/>
      <c r="F54" s="47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6"/>
    </row>
    <row r="55" spans="1:25" ht="15.75" customHeight="1" x14ac:dyDescent="0.25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V55" s="6"/>
    </row>
    <row r="56" spans="1:25" ht="15.75" customHeight="1" x14ac:dyDescent="0.2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V56" s="6"/>
    </row>
    <row r="57" spans="1:25" ht="15.75" customHeight="1" x14ac:dyDescent="0.25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V57" s="6"/>
    </row>
    <row r="58" spans="1:25" ht="15.75" customHeight="1" x14ac:dyDescent="0.25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V58" s="6"/>
    </row>
    <row r="59" spans="1:25" ht="15.75" customHeight="1" x14ac:dyDescent="0.25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V59" s="6"/>
    </row>
    <row r="60" spans="1:25" ht="15.75" customHeight="1" x14ac:dyDescent="0.25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V60" s="6"/>
    </row>
    <row r="61" spans="1:25" ht="15.75" customHeight="1" x14ac:dyDescent="0.25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V61" s="6"/>
    </row>
    <row r="62" spans="1:25" ht="15.75" customHeight="1" x14ac:dyDescent="0.25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V62" s="6"/>
    </row>
    <row r="63" spans="1:25" ht="15.75" customHeight="1" x14ac:dyDescent="0.25">
      <c r="A63" s="4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V63" s="6"/>
    </row>
    <row r="64" spans="1:25" ht="15.75" customHeight="1" x14ac:dyDescent="0.25">
      <c r="A64" s="4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V64" s="6"/>
    </row>
    <row r="65" spans="1:22" ht="15.75" customHeight="1" x14ac:dyDescent="0.25">
      <c r="A65" s="4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V65" s="6"/>
    </row>
    <row r="66" spans="1:22" ht="15.75" customHeight="1" x14ac:dyDescent="0.25">
      <c r="A66" s="4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V66" s="6"/>
    </row>
    <row r="67" spans="1:22" ht="15.75" customHeight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V67" s="6"/>
    </row>
    <row r="68" spans="1:22" ht="15.75" customHeight="1" x14ac:dyDescent="0.25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V68" s="6"/>
    </row>
    <row r="69" spans="1:22" ht="15.75" customHeight="1" x14ac:dyDescent="0.25">
      <c r="A69" s="4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V69" s="6"/>
    </row>
    <row r="70" spans="1:22" ht="15.75" customHeight="1" x14ac:dyDescent="0.25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V70" s="6"/>
    </row>
    <row r="71" spans="1:22" ht="15.75" customHeight="1" x14ac:dyDescent="0.25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V71" s="6"/>
    </row>
    <row r="72" spans="1:22" ht="15.75" customHeight="1" x14ac:dyDescent="0.2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V72" s="6"/>
    </row>
    <row r="73" spans="1:22" ht="15.75" customHeight="1" x14ac:dyDescent="0.25">
      <c r="A73" s="4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V73" s="6"/>
    </row>
    <row r="74" spans="1:22" ht="15.75" customHeight="1" x14ac:dyDescent="0.25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V74" s="6"/>
    </row>
    <row r="75" spans="1:22" ht="15.75" customHeight="1" x14ac:dyDescent="0.25">
      <c r="A75" s="4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V75" s="6"/>
    </row>
    <row r="76" spans="1:22" ht="15.75" customHeight="1" x14ac:dyDescent="0.25">
      <c r="A76" s="4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V76" s="6"/>
    </row>
    <row r="77" spans="1:22" ht="15.75" customHeight="1" x14ac:dyDescent="0.25">
      <c r="A77" s="4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V77" s="6"/>
    </row>
    <row r="78" spans="1:22" ht="15.75" customHeight="1" x14ac:dyDescent="0.25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V78" s="6"/>
    </row>
    <row r="79" spans="1:22" ht="15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V79" s="6"/>
    </row>
    <row r="80" spans="1:22" ht="15.75" customHeight="1" x14ac:dyDescent="0.25">
      <c r="A80" s="4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V80" s="6"/>
    </row>
    <row r="81" spans="1:22" ht="15.75" customHeight="1" x14ac:dyDescent="0.25">
      <c r="A81" s="4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V81" s="6"/>
    </row>
    <row r="82" spans="1:22" ht="15.75" customHeight="1" x14ac:dyDescent="0.25">
      <c r="A82" s="4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V82" s="6"/>
    </row>
    <row r="83" spans="1:22" ht="15.75" customHeight="1" x14ac:dyDescent="0.25">
      <c r="A83" s="4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V83" s="6"/>
    </row>
    <row r="84" spans="1:22" ht="15.75" customHeight="1" x14ac:dyDescent="0.25">
      <c r="A84" s="4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V84" s="6"/>
    </row>
    <row r="85" spans="1:22" ht="15.75" customHeight="1" x14ac:dyDescent="0.25">
      <c r="A85" s="4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V85" s="6"/>
    </row>
    <row r="86" spans="1:22" ht="15.75" customHeight="1" x14ac:dyDescent="0.25">
      <c r="A86" s="4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V86" s="6"/>
    </row>
    <row r="87" spans="1:22" ht="15.75" customHeight="1" x14ac:dyDescent="0.25">
      <c r="A87" s="4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V87" s="6"/>
    </row>
    <row r="88" spans="1:22" ht="15.75" customHeight="1" x14ac:dyDescent="0.25">
      <c r="A88" s="4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V88" s="6"/>
    </row>
    <row r="89" spans="1:22" ht="15.75" customHeight="1" x14ac:dyDescent="0.25">
      <c r="A89" s="4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V89" s="6"/>
    </row>
    <row r="90" spans="1:22" ht="15.75" customHeight="1" x14ac:dyDescent="0.25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V90" s="6"/>
    </row>
    <row r="91" spans="1:22" ht="15.75" customHeight="1" x14ac:dyDescent="0.25">
      <c r="A91" s="4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V91" s="6"/>
    </row>
    <row r="92" spans="1:22" ht="15.75" customHeight="1" x14ac:dyDescent="0.25">
      <c r="A92" s="4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V92" s="6"/>
    </row>
    <row r="93" spans="1:22" ht="15.75" customHeight="1" x14ac:dyDescent="0.25">
      <c r="A93" s="4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V93" s="6"/>
    </row>
    <row r="94" spans="1:22" ht="15.75" customHeight="1" x14ac:dyDescent="0.25">
      <c r="A94" s="4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V94" s="6"/>
    </row>
    <row r="95" spans="1:22" ht="15.75" customHeight="1" x14ac:dyDescent="0.25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V95" s="6"/>
    </row>
    <row r="96" spans="1:22" ht="15.75" customHeight="1" x14ac:dyDescent="0.25">
      <c r="A96" s="4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V96" s="6"/>
    </row>
    <row r="97" spans="1:22" ht="15.75" customHeight="1" x14ac:dyDescent="0.25">
      <c r="A97" s="4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V97" s="6"/>
    </row>
  </sheetData>
  <autoFilter ref="A4:Y53"/>
  <mergeCells count="11">
    <mergeCell ref="X2:X4"/>
    <mergeCell ref="D3:E3"/>
    <mergeCell ref="F3:G3"/>
    <mergeCell ref="H3:I3"/>
    <mergeCell ref="J3:K3"/>
    <mergeCell ref="A1:U1"/>
    <mergeCell ref="A2:A4"/>
    <mergeCell ref="B2:B4"/>
    <mergeCell ref="C2:C4"/>
    <mergeCell ref="D2:K2"/>
    <mergeCell ref="L2:W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от 26.12.2025 №16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dcterms:created xsi:type="dcterms:W3CDTF">2025-12-30T14:40:39Z</dcterms:created>
  <dcterms:modified xsi:type="dcterms:W3CDTF">2025-12-30T14:41:57Z</dcterms:modified>
</cp:coreProperties>
</file>