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30" yWindow="-195" windowWidth="21915" windowHeight="9585"/>
  </bookViews>
  <sheets>
    <sheet name="ТФОМС" sheetId="1" r:id="rId1"/>
  </sheets>
  <externalReferences>
    <externalReference r:id="rId2"/>
    <externalReference r:id="rId3"/>
  </externalReferences>
  <definedNames>
    <definedName name="_1Excel_BuiltIn_Print_Titles_7" localSheetId="0">(ТФОМС!#REF!,ТФОМС!$5:$7)</definedName>
    <definedName name="_2Excel_BuiltIn_Print_Titles_7">('[1]ф. 2, таб. 1, стац'!$C$1:$E$65536,'[1]ф. 2, таб. 1, стац'!$A$4:$IV$8)</definedName>
    <definedName name="Excel_BuiltIn_Print_Titles_7">(#REF!,#REF!)</definedName>
    <definedName name="ва">('[2]ф. 2, таб. 1, стац'!$C$1:$E$65536,'[2]ф. 2, таб. 1, стац'!$A$4:$IV$8)</definedName>
  </definedNames>
  <calcPr calcId="145621"/>
</workbook>
</file>

<file path=xl/calcChain.xml><?xml version="1.0" encoding="utf-8"?>
<calcChain xmlns="http://schemas.openxmlformats.org/spreadsheetml/2006/main">
  <c r="D14" i="1" l="1"/>
  <c r="E14" i="1"/>
  <c r="D13" i="1"/>
  <c r="E13" i="1"/>
  <c r="D12" i="1"/>
  <c r="E12" i="1"/>
  <c r="D10" i="1"/>
  <c r="E10" i="1"/>
  <c r="D11" i="1"/>
  <c r="E11" i="1"/>
  <c r="D9" i="1"/>
  <c r="E9" i="1"/>
  <c r="E8" i="1"/>
  <c r="D8" i="1"/>
  <c r="I8" i="1"/>
  <c r="N15" i="1"/>
  <c r="I9" i="1" l="1"/>
  <c r="I10" i="1"/>
  <c r="I11" i="1"/>
  <c r="I12" i="1"/>
  <c r="I13" i="1"/>
  <c r="I14" i="1"/>
  <c r="O14" i="1"/>
  <c r="K13" i="1"/>
  <c r="M15" i="1"/>
  <c r="O15" i="1"/>
  <c r="P15" i="1"/>
  <c r="Q15" i="1"/>
  <c r="R15" i="1"/>
  <c r="S15" i="1"/>
  <c r="L15" i="1"/>
  <c r="E51" i="1" l="1"/>
  <c r="D51" i="1"/>
  <c r="E50" i="1"/>
  <c r="D50" i="1"/>
  <c r="E48" i="1"/>
  <c r="D48" i="1"/>
  <c r="E47" i="1"/>
  <c r="D47" i="1"/>
  <c r="E42" i="1"/>
  <c r="D42" i="1"/>
  <c r="E41" i="1"/>
  <c r="D41" i="1"/>
  <c r="E45" i="1"/>
  <c r="D45" i="1"/>
  <c r="E44" i="1"/>
  <c r="D44" i="1"/>
  <c r="G15" i="1"/>
  <c r="H15" i="1"/>
  <c r="J15" i="1"/>
  <c r="K15" i="1"/>
  <c r="K54" i="1" l="1"/>
  <c r="J54" i="1"/>
  <c r="K53" i="1"/>
  <c r="J53" i="1"/>
  <c r="I51" i="1"/>
  <c r="C51" i="1" s="1"/>
  <c r="I50" i="1"/>
  <c r="C50" i="1" s="1"/>
  <c r="I49" i="1"/>
  <c r="I48" i="1"/>
  <c r="C48" i="1" s="1"/>
  <c r="I47" i="1"/>
  <c r="C47" i="1" s="1"/>
  <c r="I46" i="1"/>
  <c r="I45" i="1"/>
  <c r="C45" i="1" s="1"/>
  <c r="I44" i="1"/>
  <c r="C44" i="1" s="1"/>
  <c r="I43" i="1"/>
  <c r="I42" i="1"/>
  <c r="C42" i="1" s="1"/>
  <c r="I41" i="1"/>
  <c r="C41" i="1" s="1"/>
  <c r="I32" i="1"/>
  <c r="I54" i="1" l="1"/>
  <c r="I53" i="1"/>
  <c r="K58" i="1"/>
  <c r="J58" i="1"/>
  <c r="I58" i="1"/>
  <c r="H58" i="1"/>
  <c r="G58" i="1"/>
  <c r="F58" i="1"/>
  <c r="E58" i="1"/>
  <c r="D58" i="1"/>
  <c r="C58" i="1"/>
  <c r="E54" i="1"/>
  <c r="D54" i="1"/>
  <c r="C54" i="1"/>
  <c r="E53" i="1"/>
  <c r="D53" i="1"/>
  <c r="C53" i="1"/>
  <c r="M33" i="1"/>
  <c r="L33" i="1"/>
  <c r="K33" i="1"/>
  <c r="J33" i="1"/>
  <c r="H33" i="1"/>
  <c r="G33" i="1"/>
  <c r="F32" i="1"/>
  <c r="C32" i="1" s="1"/>
  <c r="E32" i="1"/>
  <c r="D32" i="1"/>
  <c r="I31" i="1"/>
  <c r="F31" i="1"/>
  <c r="E31" i="1"/>
  <c r="D31" i="1"/>
  <c r="I30" i="1"/>
  <c r="F30" i="1"/>
  <c r="E30" i="1"/>
  <c r="E33" i="1" s="1"/>
  <c r="D30" i="1"/>
  <c r="F14" i="1"/>
  <c r="F13" i="1"/>
  <c r="F12" i="1"/>
  <c r="F11" i="1"/>
  <c r="F10" i="1"/>
  <c r="F9" i="1"/>
  <c r="F8" i="1"/>
  <c r="D15" i="1" l="1"/>
  <c r="I15" i="1"/>
  <c r="C9" i="1"/>
  <c r="C12" i="1"/>
  <c r="C30" i="1"/>
  <c r="F15" i="1"/>
  <c r="E15" i="1"/>
  <c r="D33" i="1"/>
  <c r="C31" i="1"/>
  <c r="C13" i="1"/>
  <c r="I33" i="1"/>
  <c r="C8" i="1"/>
  <c r="C11" i="1"/>
  <c r="C33" i="1"/>
  <c r="C10" i="1"/>
  <c r="C14" i="1"/>
  <c r="F33" i="1"/>
  <c r="C15" i="1" l="1"/>
</calcChain>
</file>

<file path=xl/sharedStrings.xml><?xml version="1.0" encoding="utf-8"?>
<sst xmlns="http://schemas.openxmlformats.org/spreadsheetml/2006/main" count="98" uniqueCount="30">
  <si>
    <t>Стационарная помощь</t>
  </si>
  <si>
    <t>Диализ</t>
  </si>
  <si>
    <t>в том числе:</t>
  </si>
  <si>
    <t>перитонеальный диализ</t>
  </si>
  <si>
    <t>гемодиализ</t>
  </si>
  <si>
    <t>Всего</t>
  </si>
  <si>
    <t>взрослые</t>
  </si>
  <si>
    <t xml:space="preserve"> детские</t>
  </si>
  <si>
    <t>детские</t>
  </si>
  <si>
    <t xml:space="preserve"> взрослые</t>
  </si>
  <si>
    <t>гемодиафильтрация</t>
  </si>
  <si>
    <t>ИТОГО по области</t>
  </si>
  <si>
    <t>Амбулаторно поликлиническая помощь (обращения)</t>
  </si>
  <si>
    <t>Дневной стационар (услуги)</t>
  </si>
  <si>
    <t>услуги</t>
  </si>
  <si>
    <t>КСГ (чел)</t>
  </si>
  <si>
    <t>формула!!</t>
  </si>
  <si>
    <t>Диализ на 2026 год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</si>
  <si>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</si>
  <si>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учреждение здравоохранения «Саратовская городская клиническая больница № 2 им. В.И. Разумовского»</t>
  </si>
  <si>
    <t>Государственное учреждение здравоохранения Саратовской области «Балаковская городская клиническая больница»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</si>
  <si>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</si>
  <si>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«Областная клиническая больница»</t>
  </si>
  <si>
    <t>Общество с ограниченной ответственностью «НЕФРОЛОГИЧЕСКИЙ  ЦЕНТР»</t>
  </si>
  <si>
    <t>Государственное учреждение здравоохранения «Саратовская областная инфекционная клиническая больница имени Н.Р.Иванова»</t>
  </si>
  <si>
    <t>Общество с ограниченной ответственностью «Диагностика»</t>
  </si>
  <si>
    <t>Общество с ограниченной ответственностью «ФРЕЗЕНИУС НЕФРОКЕА»</t>
  </si>
  <si>
    <t>гемофильтрация продленная</t>
  </si>
  <si>
    <t>гемофильтрация продолжительная</t>
  </si>
  <si>
    <t>гемодиафильтрация продолжительная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</si>
</sst>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family val="2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indexed="8"/>
      <name val="Times New Rom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8">
    <xf numFmtId="0" fontId="0" fillId="0" borderId="0"/>
    <xf numFmtId="0" fontId="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2" fillId="0" borderId="0" applyNumberFormat="0" applyBorder="0" applyAlignment="0" applyProtection="0"/>
    <xf numFmtId="0" fontId="9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9" fillId="0" borderId="0"/>
    <xf numFmtId="0" fontId="2" fillId="0" borderId="0"/>
    <xf numFmtId="0" fontId="9" fillId="0" borderId="0"/>
    <xf numFmtId="0" fontId="20" fillId="0" borderId="0"/>
    <xf numFmtId="0" fontId="2" fillId="0" borderId="0"/>
    <xf numFmtId="0" fontId="21" fillId="0" borderId="0"/>
    <xf numFmtId="0" fontId="9" fillId="0" borderId="0"/>
    <xf numFmtId="0" fontId="17" fillId="0" borderId="0"/>
    <xf numFmtId="0" fontId="18" fillId="0" borderId="0"/>
    <xf numFmtId="0" fontId="2" fillId="0" borderId="0"/>
    <xf numFmtId="0" fontId="9" fillId="0" borderId="0"/>
    <xf numFmtId="0" fontId="21" fillId="0" borderId="0"/>
    <xf numFmtId="0" fontId="9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" fillId="0" borderId="0"/>
    <xf numFmtId="0" fontId="22" fillId="0" borderId="0"/>
    <xf numFmtId="0" fontId="17" fillId="0" borderId="0"/>
    <xf numFmtId="0" fontId="18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3" fontId="4" fillId="9" borderId="3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0" fillId="8" borderId="2" xfId="1" applyNumberFormat="1" applyFont="1" applyFill="1" applyBorder="1" applyAlignment="1" applyProtection="1">
      <alignment horizontal="center" vertical="center" wrapText="1"/>
    </xf>
    <xf numFmtId="3" fontId="4" fillId="9" borderId="3" xfId="0" applyNumberFormat="1" applyFont="1" applyFill="1" applyBorder="1" applyAlignment="1">
      <alignment horizontal="right"/>
    </xf>
    <xf numFmtId="3" fontId="10" fillId="9" borderId="3" xfId="0" applyNumberFormat="1" applyFont="1" applyFill="1" applyBorder="1" applyAlignment="1">
      <alignment horizontal="right"/>
    </xf>
    <xf numFmtId="3" fontId="10" fillId="10" borderId="5" xfId="0" applyNumberFormat="1" applyFont="1" applyFill="1" applyBorder="1" applyAlignment="1">
      <alignment horizontal="center" vertical="center"/>
    </xf>
    <xf numFmtId="3" fontId="14" fillId="10" borderId="5" xfId="0" applyNumberFormat="1" applyFont="1" applyFill="1" applyBorder="1" applyAlignment="1">
      <alignment horizontal="center" vertical="center"/>
    </xf>
    <xf numFmtId="3" fontId="14" fillId="10" borderId="3" xfId="0" applyNumberFormat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vertical="center"/>
    </xf>
    <xf numFmtId="0" fontId="15" fillId="10" borderId="3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3" fontId="4" fillId="9" borderId="0" xfId="0" applyNumberFormat="1" applyFont="1" applyFill="1" applyBorder="1" applyAlignment="1">
      <alignment horizontal="right" vertical="center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3" fontId="4" fillId="9" borderId="7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4" fillId="9" borderId="1" xfId="0" applyNumberFormat="1" applyFont="1" applyFill="1" applyBorder="1" applyAlignment="1">
      <alignment horizontal="right" vertical="center"/>
    </xf>
    <xf numFmtId="3" fontId="4" fillId="9" borderId="6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4" fillId="9" borderId="6" xfId="0" applyNumberFormat="1" applyFont="1" applyFill="1" applyBorder="1" applyAlignment="1">
      <alignment horizontal="right"/>
    </xf>
    <xf numFmtId="0" fontId="13" fillId="9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9" borderId="1" xfId="0" applyFont="1" applyFill="1" applyBorder="1" applyAlignment="1">
      <alignment horizontal="right" vertical="center"/>
    </xf>
    <xf numFmtId="0" fontId="10" fillId="8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10" fillId="8" borderId="9" xfId="1" applyNumberFormat="1" applyFont="1" applyFill="1" applyBorder="1" applyAlignment="1" applyProtection="1">
      <alignment horizontal="center" vertical="center" wrapText="1"/>
    </xf>
    <xf numFmtId="0" fontId="10" fillId="8" borderId="1" xfId="1" applyNumberFormat="1" applyFont="1" applyFill="1" applyBorder="1" applyAlignment="1" applyProtection="1">
      <alignment horizontal="center" vertical="center" wrapText="1"/>
    </xf>
    <xf numFmtId="0" fontId="10" fillId="8" borderId="8" xfId="1" applyNumberFormat="1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8" borderId="4" xfId="1" applyNumberFormat="1" applyFont="1" applyFill="1" applyBorder="1" applyAlignment="1" applyProtection="1">
      <alignment horizontal="center" vertical="center" wrapText="1"/>
    </xf>
    <xf numFmtId="0" fontId="10" fillId="8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8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Обычный" xfId="0" builtinId="0"/>
    <cellStyle name="Обычный 10" xfId="20"/>
    <cellStyle name="Обычный 15" xfId="21"/>
    <cellStyle name="Обычный 15 2" xfId="22"/>
    <cellStyle name="Обычный 17" xfId="23"/>
    <cellStyle name="Обычный 17 2" xfId="24"/>
    <cellStyle name="Обычный 18" xfId="25"/>
    <cellStyle name="Обычный 18 2" xfId="26"/>
    <cellStyle name="Обычный 2" xfId="27"/>
    <cellStyle name="Обычный 2 2" xfId="28"/>
    <cellStyle name="Обычный 2 2 2" xfId="29"/>
    <cellStyle name="Обычный 2 3" xfId="30"/>
    <cellStyle name="Обычный 3" xfId="31"/>
    <cellStyle name="Обычный 3 2" xfId="32"/>
    <cellStyle name="Обычный 3 2 2" xfId="1"/>
    <cellStyle name="Обычный 3 3" xfId="33"/>
    <cellStyle name="Обычный 34" xfId="34"/>
    <cellStyle name="Обычный 34 2" xfId="35"/>
    <cellStyle name="Обычный 4" xfId="36"/>
    <cellStyle name="Обычный 4 2" xfId="37"/>
    <cellStyle name="Обычный 5" xfId="38"/>
    <cellStyle name="Обычный 5 2" xfId="39"/>
    <cellStyle name="Обычный 6" xfId="40"/>
    <cellStyle name="Обычный 6 2" xfId="41"/>
    <cellStyle name="Обычный 7" xfId="42"/>
    <cellStyle name="Обычный 7 2" xfId="43"/>
    <cellStyle name="Обычный 8" xfId="44"/>
    <cellStyle name="Обычный 8 2" xfId="45"/>
    <cellStyle name="Обычный 9" xfId="46"/>
    <cellStyle name="Обычный 9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76;&#1089;&#1090;&#1088;&#1072;&#1093;/Users/BISERO~1.ZDR/AppData/Local/Temp/&#1055;&#1043;&#1043;%202015/&#1057;&#1042;&#1054;&#1044;&#1099;%20&#1087;&#1086;%20&#1074;&#1089;&#1077;&#1084;%20&#1074;&#1080;&#1076;&#1072;&#1084;%20&#1087;&#1086;&#1084;&#1086;&#1097;&#1080;/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Zeros="0" tabSelected="1" topLeftCell="A7" zoomScale="89" zoomScaleNormal="89" zoomScaleSheetLayoutView="95" workbookViewId="0">
      <selection activeCell="D8" sqref="D8:E14"/>
    </sheetView>
  </sheetViews>
  <sheetFormatPr defaultColWidth="9.140625" defaultRowHeight="15" x14ac:dyDescent="0.2"/>
  <cols>
    <col min="1" max="1" width="4.7109375" style="19" customWidth="1"/>
    <col min="2" max="2" width="34.140625" style="2" customWidth="1"/>
    <col min="3" max="3" width="9.28515625" style="2" customWidth="1"/>
    <col min="4" max="4" width="10.28515625" style="2" customWidth="1"/>
    <col min="5" max="5" width="8.85546875" style="2" customWidth="1"/>
    <col min="6" max="6" width="8.42578125" style="2" customWidth="1"/>
    <col min="7" max="7" width="9.7109375" style="2" customWidth="1"/>
    <col min="8" max="8" width="8.7109375" style="2" customWidth="1"/>
    <col min="9" max="9" width="8.7109375" style="3" customWidth="1"/>
    <col min="10" max="10" width="8.5703125" style="3" customWidth="1"/>
    <col min="11" max="11" width="11.28515625" style="3" customWidth="1"/>
    <col min="12" max="12" width="9.140625" style="3" customWidth="1"/>
    <col min="13" max="13" width="8.42578125" style="3" customWidth="1"/>
    <col min="14" max="18" width="9.140625" style="3"/>
    <col min="19" max="19" width="9.140625" style="3" customWidth="1"/>
    <col min="20" max="16384" width="9.140625" style="3"/>
  </cols>
  <sheetData>
    <row r="1" spans="1:19" ht="23.25" customHeight="1" x14ac:dyDescent="0.2">
      <c r="B1" s="1" t="s">
        <v>17</v>
      </c>
      <c r="J1" s="4"/>
    </row>
    <row r="2" spans="1:19" ht="3.75" customHeight="1" x14ac:dyDescent="0.2">
      <c r="B2" s="5"/>
      <c r="J2" s="4"/>
    </row>
    <row r="3" spans="1:19" ht="13.5" customHeight="1" x14ac:dyDescent="0.2">
      <c r="B3" s="38" t="s">
        <v>0</v>
      </c>
      <c r="C3" s="39" t="s">
        <v>1</v>
      </c>
      <c r="D3" s="40"/>
      <c r="E3" s="40"/>
      <c r="F3" s="36" t="s">
        <v>2</v>
      </c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  <c r="R3" s="37"/>
      <c r="S3" s="37"/>
    </row>
    <row r="4" spans="1:19" ht="17.649999999999999" customHeight="1" x14ac:dyDescent="0.2">
      <c r="B4" s="38"/>
      <c r="C4" s="39"/>
      <c r="D4" s="40"/>
      <c r="E4" s="40"/>
      <c r="F4" s="36" t="s">
        <v>3</v>
      </c>
      <c r="G4" s="36"/>
      <c r="H4" s="36"/>
      <c r="I4" s="36" t="s">
        <v>4</v>
      </c>
      <c r="J4" s="36"/>
      <c r="K4" s="36"/>
      <c r="L4" s="36"/>
      <c r="M4" s="36"/>
      <c r="N4" s="37"/>
      <c r="O4" s="37"/>
      <c r="P4" s="37"/>
      <c r="Q4" s="37"/>
      <c r="R4" s="37"/>
      <c r="S4" s="37"/>
    </row>
    <row r="5" spans="1:19" s="6" customFormat="1" ht="17.649999999999999" customHeight="1" x14ac:dyDescent="0.2">
      <c r="A5" s="29"/>
      <c r="B5" s="38"/>
      <c r="C5" s="39" t="s">
        <v>5</v>
      </c>
      <c r="D5" s="40" t="s">
        <v>2</v>
      </c>
      <c r="E5" s="40"/>
      <c r="F5" s="41" t="s">
        <v>5</v>
      </c>
      <c r="G5" s="41" t="s">
        <v>2</v>
      </c>
      <c r="H5" s="41"/>
      <c r="I5" s="41" t="s">
        <v>5</v>
      </c>
      <c r="J5" s="40" t="s">
        <v>2</v>
      </c>
      <c r="K5" s="40"/>
      <c r="L5" s="40"/>
      <c r="M5" s="40"/>
      <c r="N5" s="37"/>
      <c r="O5" s="37"/>
      <c r="P5" s="37"/>
      <c r="Q5" s="37"/>
      <c r="R5" s="37"/>
      <c r="S5" s="37"/>
    </row>
    <row r="6" spans="1:19" s="6" customFormat="1" ht="17.649999999999999" customHeight="1" x14ac:dyDescent="0.2">
      <c r="A6" s="29"/>
      <c r="B6" s="38"/>
      <c r="C6" s="39"/>
      <c r="D6" s="40" t="s">
        <v>6</v>
      </c>
      <c r="E6" s="40" t="s">
        <v>7</v>
      </c>
      <c r="F6" s="40"/>
      <c r="G6" s="40" t="s">
        <v>6</v>
      </c>
      <c r="H6" s="40" t="s">
        <v>8</v>
      </c>
      <c r="I6" s="40"/>
      <c r="J6" s="40" t="s">
        <v>9</v>
      </c>
      <c r="K6" s="40"/>
      <c r="L6" s="45"/>
      <c r="M6" s="45"/>
      <c r="N6" s="45"/>
      <c r="O6" s="40" t="s">
        <v>7</v>
      </c>
      <c r="P6" s="40"/>
      <c r="Q6" s="37"/>
      <c r="R6" s="37"/>
      <c r="S6" s="37"/>
    </row>
    <row r="7" spans="1:19" s="6" customFormat="1" ht="67.5" customHeight="1" x14ac:dyDescent="0.2">
      <c r="A7" s="29"/>
      <c r="B7" s="38"/>
      <c r="C7" s="39"/>
      <c r="D7" s="40"/>
      <c r="E7" s="40"/>
      <c r="F7" s="40"/>
      <c r="G7" s="40"/>
      <c r="H7" s="40"/>
      <c r="I7" s="7"/>
      <c r="J7" s="7" t="s">
        <v>4</v>
      </c>
      <c r="K7" s="7" t="s">
        <v>10</v>
      </c>
      <c r="L7" s="21" t="s">
        <v>27</v>
      </c>
      <c r="M7" s="21" t="s">
        <v>28</v>
      </c>
      <c r="N7" s="21" t="s">
        <v>29</v>
      </c>
      <c r="O7" s="21" t="s">
        <v>4</v>
      </c>
      <c r="P7" s="21" t="s">
        <v>10</v>
      </c>
      <c r="Q7" s="21" t="s">
        <v>27</v>
      </c>
      <c r="R7" s="21" t="s">
        <v>28</v>
      </c>
      <c r="S7" s="21" t="s">
        <v>29</v>
      </c>
    </row>
    <row r="8" spans="1:19" ht="54.75" customHeight="1" x14ac:dyDescent="0.2">
      <c r="B8" s="30" t="s">
        <v>22</v>
      </c>
      <c r="C8" s="26">
        <f t="shared" ref="C8:C14" si="0">F8+I8</f>
        <v>5845</v>
      </c>
      <c r="D8" s="8">
        <f>G8+SUM(J8:N8)</f>
        <v>5845</v>
      </c>
      <c r="E8" s="8">
        <f>H8+SUM(O8:S8)</f>
        <v>0</v>
      </c>
      <c r="F8" s="8">
        <f t="shared" ref="F8:F14" si="1">G8+H8</f>
        <v>0</v>
      </c>
      <c r="G8" s="8">
        <v>0</v>
      </c>
      <c r="H8" s="8"/>
      <c r="I8" s="8">
        <f>SUM(J8:S8)</f>
        <v>5845</v>
      </c>
      <c r="J8" s="8">
        <v>5600</v>
      </c>
      <c r="K8" s="8">
        <v>230</v>
      </c>
      <c r="L8" s="8"/>
      <c r="M8" s="8"/>
      <c r="N8" s="8">
        <v>15</v>
      </c>
      <c r="O8" s="8"/>
      <c r="P8" s="22">
        <v>0</v>
      </c>
      <c r="Q8" s="23"/>
      <c r="R8" s="24"/>
      <c r="S8" s="24"/>
    </row>
    <row r="9" spans="1:19" ht="69" customHeight="1" x14ac:dyDescent="0.2">
      <c r="B9" s="30" t="s">
        <v>21</v>
      </c>
      <c r="C9" s="26">
        <f t="shared" si="0"/>
        <v>230</v>
      </c>
      <c r="D9" s="8">
        <f>G9+SUM(J9:N9)</f>
        <v>0</v>
      </c>
      <c r="E9" s="8">
        <f>H9+SUM(O9:S9)</f>
        <v>230</v>
      </c>
      <c r="F9" s="8">
        <f t="shared" si="1"/>
        <v>50</v>
      </c>
      <c r="G9" s="8">
        <v>0</v>
      </c>
      <c r="H9" s="8">
        <v>50</v>
      </c>
      <c r="I9" s="8">
        <f t="shared" ref="I8:I12" si="2">SUM(J9:S9)</f>
        <v>180</v>
      </c>
      <c r="J9" s="8">
        <v>0</v>
      </c>
      <c r="K9" s="8">
        <v>0</v>
      </c>
      <c r="L9" s="8"/>
      <c r="M9" s="8"/>
      <c r="N9" s="8"/>
      <c r="O9" s="8">
        <v>180</v>
      </c>
      <c r="P9" s="22">
        <v>0</v>
      </c>
      <c r="Q9" s="24"/>
      <c r="R9" s="24"/>
      <c r="S9" s="24"/>
    </row>
    <row r="10" spans="1:19" ht="68.25" customHeight="1" x14ac:dyDescent="0.2">
      <c r="B10" s="30" t="s">
        <v>20</v>
      </c>
      <c r="C10" s="26">
        <f t="shared" si="0"/>
        <v>550</v>
      </c>
      <c r="D10" s="8">
        <f>G10+SUM(J10:N10)</f>
        <v>550</v>
      </c>
      <c r="E10" s="8">
        <f>H10+SUM(O10:S10)</f>
        <v>0</v>
      </c>
      <c r="F10" s="8">
        <f t="shared" si="1"/>
        <v>0</v>
      </c>
      <c r="G10" s="8">
        <v>0</v>
      </c>
      <c r="H10" s="8"/>
      <c r="I10" s="8">
        <f t="shared" si="2"/>
        <v>550</v>
      </c>
      <c r="J10" s="8">
        <v>300</v>
      </c>
      <c r="K10" s="8">
        <v>250</v>
      </c>
      <c r="L10" s="8"/>
      <c r="M10" s="8"/>
      <c r="N10" s="8"/>
      <c r="O10" s="8"/>
      <c r="P10" s="22">
        <v>0</v>
      </c>
      <c r="Q10" s="24"/>
      <c r="R10" s="24"/>
      <c r="S10" s="24"/>
    </row>
    <row r="11" spans="1:19" ht="68.25" customHeight="1" x14ac:dyDescent="0.2">
      <c r="B11" s="30" t="s">
        <v>18</v>
      </c>
      <c r="C11" s="26">
        <f t="shared" si="0"/>
        <v>600</v>
      </c>
      <c r="D11" s="8">
        <f>G11+SUM(J11:N11)</f>
        <v>600</v>
      </c>
      <c r="E11" s="8">
        <f>H11+SUM(O11:S11)</f>
        <v>0</v>
      </c>
      <c r="F11" s="8">
        <f t="shared" si="1"/>
        <v>0</v>
      </c>
      <c r="G11" s="8">
        <v>0</v>
      </c>
      <c r="H11" s="8"/>
      <c r="I11" s="8">
        <f t="shared" si="2"/>
        <v>600</v>
      </c>
      <c r="J11" s="8">
        <v>590</v>
      </c>
      <c r="K11" s="8">
        <v>10</v>
      </c>
      <c r="L11" s="8"/>
      <c r="M11" s="8"/>
      <c r="N11" s="8"/>
      <c r="O11" s="8"/>
      <c r="P11" s="22">
        <v>0</v>
      </c>
      <c r="Q11" s="24"/>
      <c r="R11" s="24"/>
      <c r="S11" s="24"/>
    </row>
    <row r="12" spans="1:19" ht="45" x14ac:dyDescent="0.2">
      <c r="B12" s="30" t="s">
        <v>23</v>
      </c>
      <c r="C12" s="26">
        <f t="shared" si="0"/>
        <v>190</v>
      </c>
      <c r="D12" s="8">
        <f>G12+SUM(J12:N12)</f>
        <v>190</v>
      </c>
      <c r="E12" s="8">
        <f>H12+SUM(O12:S12)</f>
        <v>0</v>
      </c>
      <c r="F12" s="8">
        <f t="shared" si="1"/>
        <v>0</v>
      </c>
      <c r="G12" s="8">
        <v>0</v>
      </c>
      <c r="H12" s="8"/>
      <c r="I12" s="8">
        <f t="shared" si="2"/>
        <v>190</v>
      </c>
      <c r="J12" s="8">
        <v>190</v>
      </c>
      <c r="K12" s="8">
        <v>0</v>
      </c>
      <c r="L12" s="8"/>
      <c r="M12" s="8"/>
      <c r="N12" s="8"/>
      <c r="O12" s="8"/>
      <c r="P12" s="22">
        <v>0</v>
      </c>
      <c r="Q12" s="24"/>
      <c r="R12" s="24"/>
      <c r="S12" s="24"/>
    </row>
    <row r="13" spans="1:19" ht="66" customHeight="1" x14ac:dyDescent="0.2">
      <c r="B13" s="30" t="s">
        <v>19</v>
      </c>
      <c r="C13" s="26">
        <f t="shared" si="0"/>
        <v>23</v>
      </c>
      <c r="D13" s="8">
        <f>G13+SUM(J13:N13)</f>
        <v>23</v>
      </c>
      <c r="E13" s="8">
        <f>H13+SUM(O13:S13)</f>
        <v>0</v>
      </c>
      <c r="F13" s="8">
        <f t="shared" si="1"/>
        <v>0</v>
      </c>
      <c r="G13" s="8">
        <v>0</v>
      </c>
      <c r="H13" s="8"/>
      <c r="I13" s="8">
        <f>SUM(J13:S13)</f>
        <v>23</v>
      </c>
      <c r="J13" s="8">
        <v>5</v>
      </c>
      <c r="K13" s="8">
        <f>15</f>
        <v>15</v>
      </c>
      <c r="L13" s="8"/>
      <c r="M13" s="8"/>
      <c r="N13" s="8">
        <v>3</v>
      </c>
      <c r="O13" s="8"/>
      <c r="P13" s="22">
        <v>0</v>
      </c>
      <c r="Q13" s="24"/>
      <c r="R13" s="24"/>
      <c r="S13" s="24"/>
    </row>
    <row r="14" spans="1:19" ht="75" x14ac:dyDescent="0.2">
      <c r="B14" s="30" t="s">
        <v>24</v>
      </c>
      <c r="C14" s="26">
        <f t="shared" si="0"/>
        <v>242</v>
      </c>
      <c r="D14" s="8">
        <f>G14+SUM(J14:N14)</f>
        <v>186</v>
      </c>
      <c r="E14" s="8">
        <f>H14+SUM(O14:S14)</f>
        <v>56</v>
      </c>
      <c r="F14" s="8">
        <f t="shared" si="1"/>
        <v>0</v>
      </c>
      <c r="G14" s="8">
        <v>0</v>
      </c>
      <c r="H14" s="8"/>
      <c r="I14" s="8">
        <f>SUM(J14:S14)</f>
        <v>242</v>
      </c>
      <c r="J14" s="8">
        <v>150</v>
      </c>
      <c r="K14" s="8">
        <v>20</v>
      </c>
      <c r="L14" s="8"/>
      <c r="M14" s="8"/>
      <c r="N14" s="8">
        <v>16</v>
      </c>
      <c r="O14" s="8">
        <f>P14+Q14+R14+S14</f>
        <v>28</v>
      </c>
      <c r="P14" s="22">
        <v>20</v>
      </c>
      <c r="Q14" s="24"/>
      <c r="R14" s="25"/>
      <c r="S14" s="25">
        <v>8</v>
      </c>
    </row>
    <row r="15" spans="1:19" ht="21" customHeight="1" x14ac:dyDescent="0.2">
      <c r="B15" s="27" t="s">
        <v>11</v>
      </c>
      <c r="C15" s="26">
        <f>C8+C9+C10+C11+C12+C13+C14</f>
        <v>7680</v>
      </c>
      <c r="D15" s="8">
        <f t="shared" ref="D15:K15" si="3">D8+D9+D10+D11+D12+D13+D14</f>
        <v>7394</v>
      </c>
      <c r="E15" s="8">
        <f t="shared" si="3"/>
        <v>286</v>
      </c>
      <c r="F15" s="8">
        <f t="shared" si="3"/>
        <v>50</v>
      </c>
      <c r="G15" s="8">
        <f t="shared" si="3"/>
        <v>0</v>
      </c>
      <c r="H15" s="8">
        <f t="shared" si="3"/>
        <v>50</v>
      </c>
      <c r="I15" s="8">
        <f t="shared" si="3"/>
        <v>7630</v>
      </c>
      <c r="J15" s="8">
        <f t="shared" si="3"/>
        <v>6835</v>
      </c>
      <c r="K15" s="8">
        <f t="shared" si="3"/>
        <v>525</v>
      </c>
      <c r="L15" s="8">
        <f>SUM(L8:L14)</f>
        <v>0</v>
      </c>
      <c r="M15" s="8">
        <f t="shared" ref="M15:S15" si="4">SUM(M8:M14)</f>
        <v>0</v>
      </c>
      <c r="N15" s="8">
        <f>SUM(N8:N14)</f>
        <v>34</v>
      </c>
      <c r="O15" s="8">
        <f t="shared" si="4"/>
        <v>208</v>
      </c>
      <c r="P15" s="8">
        <f t="shared" si="4"/>
        <v>20</v>
      </c>
      <c r="Q15" s="8">
        <f t="shared" si="4"/>
        <v>0</v>
      </c>
      <c r="R15" s="8">
        <f t="shared" si="4"/>
        <v>0</v>
      </c>
      <c r="S15" s="8">
        <f t="shared" si="4"/>
        <v>8</v>
      </c>
    </row>
    <row r="16" spans="1:19" ht="21" customHeight="1" x14ac:dyDescent="0.2">
      <c r="B16" s="28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3" ht="21" customHeight="1" x14ac:dyDescent="0.2">
      <c r="B17" s="2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3" ht="21" customHeight="1" x14ac:dyDescent="0.2">
      <c r="B18" s="28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2:13" ht="21" customHeight="1" x14ac:dyDescent="0.2">
      <c r="B19" s="28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2:13" ht="21" customHeight="1" x14ac:dyDescent="0.2">
      <c r="B20" s="2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3" ht="21" customHeight="1" x14ac:dyDescent="0.2">
      <c r="B21" s="28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2:13" ht="21" customHeight="1" x14ac:dyDescent="0.2">
      <c r="B22" s="28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2:13" ht="21" customHeight="1" x14ac:dyDescent="0.2">
      <c r="B23" s="28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3" ht="9.75" customHeight="1" x14ac:dyDescent="0.2">
      <c r="I24" s="2"/>
      <c r="J24" s="2"/>
      <c r="K24" s="2"/>
      <c r="L24" s="6"/>
      <c r="M24" s="9"/>
    </row>
    <row r="25" spans="2:13" ht="14.25" x14ac:dyDescent="0.2">
      <c r="B25" s="42" t="s">
        <v>12</v>
      </c>
      <c r="C25" s="39" t="s">
        <v>1</v>
      </c>
      <c r="D25" s="40"/>
      <c r="E25" s="40"/>
      <c r="F25" s="36" t="s">
        <v>2</v>
      </c>
      <c r="G25" s="36"/>
      <c r="H25" s="36"/>
      <c r="I25" s="36"/>
      <c r="J25" s="36"/>
      <c r="K25" s="36"/>
      <c r="L25" s="36"/>
      <c r="M25" s="36"/>
    </row>
    <row r="26" spans="2:13" ht="14.25" x14ac:dyDescent="0.2">
      <c r="B26" s="42"/>
      <c r="C26" s="39"/>
      <c r="D26" s="40"/>
      <c r="E26" s="40"/>
      <c r="F26" s="36" t="s">
        <v>3</v>
      </c>
      <c r="G26" s="36"/>
      <c r="H26" s="36"/>
      <c r="I26" s="36" t="s">
        <v>4</v>
      </c>
      <c r="J26" s="36"/>
      <c r="K26" s="36"/>
      <c r="L26" s="36"/>
      <c r="M26" s="36"/>
    </row>
    <row r="27" spans="2:13" ht="14.25" x14ac:dyDescent="0.2">
      <c r="B27" s="42"/>
      <c r="C27" s="39" t="s">
        <v>5</v>
      </c>
      <c r="D27" s="40" t="s">
        <v>2</v>
      </c>
      <c r="E27" s="40"/>
      <c r="F27" s="40" t="s">
        <v>5</v>
      </c>
      <c r="G27" s="40" t="s">
        <v>2</v>
      </c>
      <c r="H27" s="40"/>
      <c r="I27" s="40" t="s">
        <v>5</v>
      </c>
      <c r="J27" s="40" t="s">
        <v>2</v>
      </c>
      <c r="K27" s="40"/>
      <c r="L27" s="40"/>
      <c r="M27" s="40"/>
    </row>
    <row r="28" spans="2:13" ht="15.75" customHeight="1" x14ac:dyDescent="0.2">
      <c r="B28" s="42"/>
      <c r="C28" s="39"/>
      <c r="D28" s="40" t="s">
        <v>6</v>
      </c>
      <c r="E28" s="40" t="s">
        <v>7</v>
      </c>
      <c r="F28" s="40"/>
      <c r="G28" s="40" t="s">
        <v>6</v>
      </c>
      <c r="H28" s="40" t="s">
        <v>8</v>
      </c>
      <c r="I28" s="40"/>
      <c r="J28" s="40" t="s">
        <v>9</v>
      </c>
      <c r="K28" s="40"/>
      <c r="L28" s="40" t="s">
        <v>7</v>
      </c>
      <c r="M28" s="40"/>
    </row>
    <row r="29" spans="2:13" ht="45.75" customHeight="1" x14ac:dyDescent="0.2">
      <c r="B29" s="42"/>
      <c r="C29" s="43"/>
      <c r="D29" s="44"/>
      <c r="E29" s="44"/>
      <c r="F29" s="44"/>
      <c r="G29" s="44"/>
      <c r="H29" s="44"/>
      <c r="I29" s="10"/>
      <c r="J29" s="10" t="s">
        <v>4</v>
      </c>
      <c r="K29" s="10" t="s">
        <v>10</v>
      </c>
      <c r="L29" s="10" t="s">
        <v>4</v>
      </c>
      <c r="M29" s="10" t="s">
        <v>10</v>
      </c>
    </row>
    <row r="30" spans="2:13" ht="45" x14ac:dyDescent="0.25">
      <c r="B30" s="30" t="s">
        <v>23</v>
      </c>
      <c r="C30" s="31">
        <f>F30+I30</f>
        <v>550</v>
      </c>
      <c r="D30" s="11">
        <f>G30+J30+K30</f>
        <v>550</v>
      </c>
      <c r="E30" s="11">
        <f>H30+M30+L30</f>
        <v>0</v>
      </c>
      <c r="F30" s="11">
        <f>G30+H30</f>
        <v>0</v>
      </c>
      <c r="G30" s="11">
        <v>0</v>
      </c>
      <c r="H30" s="11">
        <v>0</v>
      </c>
      <c r="I30" s="11">
        <f>J30+K30+L30+M30</f>
        <v>550</v>
      </c>
      <c r="J30" s="11">
        <v>550</v>
      </c>
      <c r="K30" s="11">
        <v>0</v>
      </c>
      <c r="L30" s="11">
        <v>0</v>
      </c>
      <c r="M30" s="12">
        <v>0</v>
      </c>
    </row>
    <row r="31" spans="2:13" ht="36" customHeight="1" x14ac:dyDescent="0.25">
      <c r="B31" s="33" t="s">
        <v>25</v>
      </c>
      <c r="C31" s="31">
        <f>F31+I31</f>
        <v>80</v>
      </c>
      <c r="D31" s="11">
        <f>G31+J31+K31</f>
        <v>80</v>
      </c>
      <c r="E31" s="11">
        <f>H31+M31+L31</f>
        <v>0</v>
      </c>
      <c r="F31" s="11">
        <f>G31+H31</f>
        <v>0</v>
      </c>
      <c r="G31" s="11">
        <v>0</v>
      </c>
      <c r="H31" s="11">
        <v>0</v>
      </c>
      <c r="I31" s="11">
        <f>J31+K31+L31+M31</f>
        <v>80</v>
      </c>
      <c r="J31" s="11">
        <v>80</v>
      </c>
      <c r="K31" s="11">
        <v>0</v>
      </c>
      <c r="L31" s="11">
        <v>0</v>
      </c>
      <c r="M31" s="12">
        <v>0</v>
      </c>
    </row>
    <row r="32" spans="2:13" ht="54.75" customHeight="1" x14ac:dyDescent="0.25">
      <c r="B32" s="33" t="s">
        <v>26</v>
      </c>
      <c r="C32" s="31">
        <f>F32+I32</f>
        <v>20464</v>
      </c>
      <c r="D32" s="11">
        <f>G32+J32+K32</f>
        <v>20099</v>
      </c>
      <c r="E32" s="11">
        <f>H32+M32+L32</f>
        <v>365</v>
      </c>
      <c r="F32" s="11">
        <f>G32+H32</f>
        <v>19764</v>
      </c>
      <c r="G32" s="11">
        <v>19399</v>
      </c>
      <c r="H32" s="11">
        <v>365</v>
      </c>
      <c r="I32" s="11">
        <f>J32+K32+L32+M32</f>
        <v>700</v>
      </c>
      <c r="J32" s="11">
        <v>350</v>
      </c>
      <c r="K32" s="11">
        <v>350</v>
      </c>
      <c r="L32" s="11">
        <v>0</v>
      </c>
      <c r="M32" s="12">
        <v>0</v>
      </c>
    </row>
    <row r="33" spans="2:13" ht="30" customHeight="1" x14ac:dyDescent="0.25">
      <c r="B33" s="27" t="s">
        <v>11</v>
      </c>
      <c r="C33" s="31">
        <f t="shared" ref="C33:M33" si="5">C30+C31+C32</f>
        <v>21094</v>
      </c>
      <c r="D33" s="11">
        <f t="shared" si="5"/>
        <v>20729</v>
      </c>
      <c r="E33" s="11">
        <f t="shared" si="5"/>
        <v>365</v>
      </c>
      <c r="F33" s="11">
        <f t="shared" si="5"/>
        <v>19764</v>
      </c>
      <c r="G33" s="11">
        <f t="shared" si="5"/>
        <v>19399</v>
      </c>
      <c r="H33" s="11">
        <f t="shared" si="5"/>
        <v>365</v>
      </c>
      <c r="I33" s="11">
        <f t="shared" si="5"/>
        <v>1330</v>
      </c>
      <c r="J33" s="11">
        <f t="shared" si="5"/>
        <v>980</v>
      </c>
      <c r="K33" s="11">
        <f t="shared" si="5"/>
        <v>350</v>
      </c>
      <c r="L33" s="11">
        <f t="shared" si="5"/>
        <v>0</v>
      </c>
      <c r="M33" s="12">
        <f t="shared" si="5"/>
        <v>0</v>
      </c>
    </row>
    <row r="34" spans="2:13" ht="10.5" customHeight="1" x14ac:dyDescent="0.2">
      <c r="B34" s="34"/>
      <c r="J34" s="4"/>
      <c r="M34" s="9"/>
    </row>
    <row r="35" spans="2:13" ht="13.5" customHeight="1" x14ac:dyDescent="0.2">
      <c r="B35" s="42" t="s">
        <v>13</v>
      </c>
      <c r="C35" s="39" t="s">
        <v>1</v>
      </c>
      <c r="D35" s="40"/>
      <c r="E35" s="40"/>
      <c r="F35" s="36" t="s">
        <v>2</v>
      </c>
      <c r="G35" s="36"/>
      <c r="H35" s="36"/>
      <c r="I35" s="36"/>
      <c r="J35" s="36"/>
      <c r="K35" s="36"/>
      <c r="L35" s="36"/>
      <c r="M35" s="36"/>
    </row>
    <row r="36" spans="2:13" ht="14.25" x14ac:dyDescent="0.2">
      <c r="B36" s="42"/>
      <c r="C36" s="39"/>
      <c r="D36" s="40"/>
      <c r="E36" s="40"/>
      <c r="F36" s="36" t="s">
        <v>3</v>
      </c>
      <c r="G36" s="36"/>
      <c r="H36" s="36"/>
      <c r="I36" s="36" t="s">
        <v>4</v>
      </c>
      <c r="J36" s="36"/>
      <c r="K36" s="36"/>
      <c r="L36" s="36"/>
      <c r="M36" s="36"/>
    </row>
    <row r="37" spans="2:13" ht="15.75" customHeight="1" x14ac:dyDescent="0.2">
      <c r="B37" s="42"/>
      <c r="C37" s="39" t="s">
        <v>5</v>
      </c>
      <c r="D37" s="40" t="s">
        <v>2</v>
      </c>
      <c r="E37" s="40"/>
      <c r="F37" s="40" t="s">
        <v>5</v>
      </c>
      <c r="G37" s="40" t="s">
        <v>2</v>
      </c>
      <c r="H37" s="40"/>
      <c r="I37" s="40" t="s">
        <v>5</v>
      </c>
      <c r="J37" s="40" t="s">
        <v>2</v>
      </c>
      <c r="K37" s="40"/>
      <c r="L37" s="40"/>
      <c r="M37" s="40"/>
    </row>
    <row r="38" spans="2:13" ht="14.25" x14ac:dyDescent="0.2">
      <c r="B38" s="42"/>
      <c r="C38" s="39"/>
      <c r="D38" s="40" t="s">
        <v>6</v>
      </c>
      <c r="E38" s="40" t="s">
        <v>7</v>
      </c>
      <c r="F38" s="40"/>
      <c r="G38" s="40" t="s">
        <v>6</v>
      </c>
      <c r="H38" s="40" t="s">
        <v>7</v>
      </c>
      <c r="I38" s="40"/>
      <c r="J38" s="40" t="s">
        <v>9</v>
      </c>
      <c r="K38" s="40"/>
      <c r="L38" s="40" t="s">
        <v>7</v>
      </c>
      <c r="M38" s="40"/>
    </row>
    <row r="39" spans="2:13" ht="40.5" customHeight="1" x14ac:dyDescent="0.2">
      <c r="B39" s="42"/>
      <c r="C39" s="39"/>
      <c r="D39" s="40"/>
      <c r="E39" s="40"/>
      <c r="F39" s="40"/>
      <c r="G39" s="40"/>
      <c r="H39" s="40"/>
      <c r="I39" s="7"/>
      <c r="J39" s="7" t="s">
        <v>4</v>
      </c>
      <c r="K39" s="7" t="s">
        <v>10</v>
      </c>
      <c r="L39" s="7" t="s">
        <v>4</v>
      </c>
      <c r="M39" s="7" t="s">
        <v>10</v>
      </c>
    </row>
    <row r="40" spans="2:13" ht="45" customHeight="1" x14ac:dyDescent="0.2">
      <c r="B40" s="33" t="s">
        <v>26</v>
      </c>
      <c r="C40" s="26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 ht="16.5" customHeight="1" x14ac:dyDescent="0.25">
      <c r="B41" s="35" t="s">
        <v>14</v>
      </c>
      <c r="C41" s="31">
        <f>F41+I41</f>
        <v>86710</v>
      </c>
      <c r="D41" s="11">
        <f>G41+J41+K41</f>
        <v>86710</v>
      </c>
      <c r="E41" s="11">
        <f>H41+M41+L41</f>
        <v>0</v>
      </c>
      <c r="F41" s="8">
        <v>0</v>
      </c>
      <c r="G41" s="8">
        <v>0</v>
      </c>
      <c r="H41" s="8">
        <v>0</v>
      </c>
      <c r="I41" s="8">
        <f>J41+K41+L41+M41</f>
        <v>86710</v>
      </c>
      <c r="J41" s="8">
        <v>43355</v>
      </c>
      <c r="K41" s="8">
        <v>43355</v>
      </c>
      <c r="L41" s="8">
        <v>0</v>
      </c>
      <c r="M41" s="8">
        <v>0</v>
      </c>
    </row>
    <row r="42" spans="2:13" x14ac:dyDescent="0.25">
      <c r="B42" s="35" t="s">
        <v>15</v>
      </c>
      <c r="C42" s="31">
        <f>F42+I42</f>
        <v>6670</v>
      </c>
      <c r="D42" s="11">
        <f>G42+J42+K42</f>
        <v>6670</v>
      </c>
      <c r="E42" s="11">
        <f>H42+M42+L42</f>
        <v>0</v>
      </c>
      <c r="F42" s="8">
        <v>0</v>
      </c>
      <c r="G42" s="8">
        <v>0</v>
      </c>
      <c r="H42" s="8">
        <v>0</v>
      </c>
      <c r="I42" s="8">
        <f t="shared" ref="I42:I51" si="6">J42+K42+L42+M42</f>
        <v>6670</v>
      </c>
      <c r="J42" s="8">
        <v>6670</v>
      </c>
      <c r="K42" s="8"/>
      <c r="L42" s="8">
        <v>0</v>
      </c>
      <c r="M42" s="8">
        <v>0</v>
      </c>
    </row>
    <row r="43" spans="2:13" ht="45" x14ac:dyDescent="0.2">
      <c r="B43" s="30" t="s">
        <v>23</v>
      </c>
      <c r="C43" s="26"/>
      <c r="D43" s="8"/>
      <c r="E43" s="8"/>
      <c r="F43" s="8"/>
      <c r="G43" s="8"/>
      <c r="H43" s="8"/>
      <c r="I43" s="8">
        <f t="shared" si="6"/>
        <v>0</v>
      </c>
      <c r="J43" s="8"/>
      <c r="K43" s="8"/>
      <c r="L43" s="8"/>
      <c r="M43" s="8"/>
    </row>
    <row r="44" spans="2:13" x14ac:dyDescent="0.25">
      <c r="B44" s="35" t="s">
        <v>14</v>
      </c>
      <c r="C44" s="31">
        <f>F44+I44</f>
        <v>33163</v>
      </c>
      <c r="D44" s="11">
        <f>G44+J44+K44</f>
        <v>33163</v>
      </c>
      <c r="E44" s="11">
        <f>H44+M44+L44</f>
        <v>0</v>
      </c>
      <c r="F44" s="8">
        <v>0</v>
      </c>
      <c r="G44" s="8">
        <v>0</v>
      </c>
      <c r="H44" s="8">
        <v>0</v>
      </c>
      <c r="I44" s="8">
        <f t="shared" si="6"/>
        <v>33163</v>
      </c>
      <c r="J44" s="8">
        <v>28263</v>
      </c>
      <c r="K44" s="8">
        <v>4900</v>
      </c>
      <c r="L44" s="8">
        <v>0</v>
      </c>
      <c r="M44" s="8">
        <v>0</v>
      </c>
    </row>
    <row r="45" spans="2:13" x14ac:dyDescent="0.25">
      <c r="B45" s="35" t="s">
        <v>15</v>
      </c>
      <c r="C45" s="31">
        <f>F45+I45</f>
        <v>2551</v>
      </c>
      <c r="D45" s="11">
        <f>G45+J45+K45</f>
        <v>2551</v>
      </c>
      <c r="E45" s="11">
        <f>H45+M45+L45</f>
        <v>0</v>
      </c>
      <c r="F45" s="8">
        <v>0</v>
      </c>
      <c r="G45" s="8">
        <v>0</v>
      </c>
      <c r="H45" s="8">
        <v>0</v>
      </c>
      <c r="I45" s="8">
        <f t="shared" si="6"/>
        <v>2551</v>
      </c>
      <c r="J45" s="8">
        <v>2551</v>
      </c>
      <c r="K45" s="8"/>
      <c r="L45" s="8">
        <v>0</v>
      </c>
      <c r="M45" s="8">
        <v>0</v>
      </c>
    </row>
    <row r="46" spans="2:13" ht="60" x14ac:dyDescent="0.2">
      <c r="B46" s="30" t="s">
        <v>18</v>
      </c>
      <c r="C46" s="26"/>
      <c r="D46" s="8"/>
      <c r="E46" s="8"/>
      <c r="F46" s="8"/>
      <c r="G46" s="8"/>
      <c r="H46" s="8"/>
      <c r="I46" s="8">
        <f t="shared" si="6"/>
        <v>0</v>
      </c>
      <c r="J46" s="8"/>
      <c r="K46" s="8"/>
      <c r="L46" s="8"/>
      <c r="M46" s="8"/>
    </row>
    <row r="47" spans="2:13" x14ac:dyDescent="0.25">
      <c r="B47" s="35" t="s">
        <v>14</v>
      </c>
      <c r="C47" s="31">
        <f>F47+I47</f>
        <v>1248</v>
      </c>
      <c r="D47" s="11">
        <f>G47+J47+K47</f>
        <v>1248</v>
      </c>
      <c r="E47" s="11">
        <f>H47+M47+L47</f>
        <v>0</v>
      </c>
      <c r="F47" s="8"/>
      <c r="G47" s="8"/>
      <c r="H47" s="8"/>
      <c r="I47" s="8">
        <f t="shared" si="6"/>
        <v>1248</v>
      </c>
      <c r="J47" s="8">
        <v>1248</v>
      </c>
      <c r="K47" s="8"/>
      <c r="L47" s="8">
        <v>0</v>
      </c>
      <c r="M47" s="8">
        <v>0</v>
      </c>
    </row>
    <row r="48" spans="2:13" x14ac:dyDescent="0.25">
      <c r="B48" s="35" t="s">
        <v>15</v>
      </c>
      <c r="C48" s="31">
        <f>F48+I48</f>
        <v>96</v>
      </c>
      <c r="D48" s="11">
        <f>G48+J48+K48</f>
        <v>96</v>
      </c>
      <c r="E48" s="11">
        <f>H48+M48+L48</f>
        <v>0</v>
      </c>
      <c r="F48" s="8"/>
      <c r="G48" s="8"/>
      <c r="H48" s="8"/>
      <c r="I48" s="8">
        <f t="shared" si="6"/>
        <v>96</v>
      </c>
      <c r="J48" s="8">
        <v>96</v>
      </c>
      <c r="K48" s="8"/>
      <c r="L48" s="8">
        <v>0</v>
      </c>
      <c r="M48" s="8">
        <v>0</v>
      </c>
    </row>
    <row r="49" spans="2:13" ht="30" x14ac:dyDescent="0.2">
      <c r="B49" s="33" t="s">
        <v>25</v>
      </c>
      <c r="C49" s="26"/>
      <c r="D49" s="8"/>
      <c r="E49" s="8"/>
      <c r="F49" s="8"/>
      <c r="G49" s="8"/>
      <c r="H49" s="8"/>
      <c r="I49" s="8">
        <f t="shared" si="6"/>
        <v>0</v>
      </c>
      <c r="J49" s="8"/>
      <c r="K49" s="8"/>
      <c r="L49" s="8"/>
      <c r="M49" s="8"/>
    </row>
    <row r="50" spans="2:13" ht="18.75" customHeight="1" x14ac:dyDescent="0.25">
      <c r="B50" s="35" t="s">
        <v>14</v>
      </c>
      <c r="C50" s="31">
        <f>F50+I50</f>
        <v>10959</v>
      </c>
      <c r="D50" s="11">
        <f>G50+J50+K50</f>
        <v>10959</v>
      </c>
      <c r="E50" s="11">
        <f>H50+M50+L50</f>
        <v>0</v>
      </c>
      <c r="F50" s="8">
        <v>0</v>
      </c>
      <c r="G50" s="8">
        <v>0</v>
      </c>
      <c r="H50" s="8">
        <v>0</v>
      </c>
      <c r="I50" s="8">
        <f t="shared" si="6"/>
        <v>10959</v>
      </c>
      <c r="J50" s="8">
        <v>10000</v>
      </c>
      <c r="K50" s="8">
        <v>959</v>
      </c>
      <c r="L50" s="8">
        <v>0</v>
      </c>
      <c r="M50" s="8">
        <v>0</v>
      </c>
    </row>
    <row r="51" spans="2:13" ht="18" customHeight="1" x14ac:dyDescent="0.25">
      <c r="B51" s="35" t="s">
        <v>15</v>
      </c>
      <c r="C51" s="31">
        <f>F51+I51</f>
        <v>843</v>
      </c>
      <c r="D51" s="11">
        <f>G51+J51+K51</f>
        <v>843</v>
      </c>
      <c r="E51" s="11">
        <f>H51+M51+L51</f>
        <v>0</v>
      </c>
      <c r="F51" s="8">
        <v>0</v>
      </c>
      <c r="G51" s="8">
        <v>0</v>
      </c>
      <c r="H51" s="8">
        <v>0</v>
      </c>
      <c r="I51" s="8">
        <f t="shared" si="6"/>
        <v>843</v>
      </c>
      <c r="J51" s="8">
        <v>843</v>
      </c>
      <c r="K51" s="8"/>
      <c r="L51" s="8">
        <v>0</v>
      </c>
      <c r="M51" s="8">
        <v>0</v>
      </c>
    </row>
    <row r="52" spans="2:13" ht="18" customHeight="1" x14ac:dyDescent="0.2">
      <c r="B52" s="27" t="s">
        <v>11</v>
      </c>
      <c r="C52" s="26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x14ac:dyDescent="0.2">
      <c r="B53" s="35" t="s">
        <v>14</v>
      </c>
      <c r="C53" s="26">
        <f>C50+C47+C44+C41</f>
        <v>132080</v>
      </c>
      <c r="D53" s="8">
        <f>D50+D47+D44+D41</f>
        <v>132080</v>
      </c>
      <c r="E53" s="8">
        <f>H53+M53+L53</f>
        <v>0</v>
      </c>
      <c r="F53" s="8">
        <v>0</v>
      </c>
      <c r="G53" s="8">
        <v>0</v>
      </c>
      <c r="H53" s="8">
        <v>0</v>
      </c>
      <c r="I53" s="8">
        <f t="shared" ref="I53:K54" si="7">I50+I47+I44+I41</f>
        <v>132080</v>
      </c>
      <c r="J53" s="8">
        <f t="shared" si="7"/>
        <v>82866</v>
      </c>
      <c r="K53" s="8">
        <f t="shared" si="7"/>
        <v>49214</v>
      </c>
      <c r="L53" s="8">
        <v>0</v>
      </c>
      <c r="M53" s="8">
        <v>0</v>
      </c>
    </row>
    <row r="54" spans="2:13" x14ac:dyDescent="0.2">
      <c r="B54" s="32" t="s">
        <v>15</v>
      </c>
      <c r="C54" s="8">
        <f>C51+C48+C45+C42</f>
        <v>10160</v>
      </c>
      <c r="D54" s="8">
        <f>D51+D48+D45+D42</f>
        <v>10160</v>
      </c>
      <c r="E54" s="8">
        <f>H54+M54+L54</f>
        <v>0</v>
      </c>
      <c r="F54" s="8">
        <v>0</v>
      </c>
      <c r="G54" s="8">
        <v>0</v>
      </c>
      <c r="H54" s="8">
        <v>0</v>
      </c>
      <c r="I54" s="8">
        <f t="shared" si="7"/>
        <v>10160</v>
      </c>
      <c r="J54" s="8">
        <f t="shared" si="7"/>
        <v>10160</v>
      </c>
      <c r="K54" s="8">
        <f t="shared" si="7"/>
        <v>0</v>
      </c>
      <c r="L54" s="8">
        <v>0</v>
      </c>
      <c r="M54" s="8">
        <v>0</v>
      </c>
    </row>
    <row r="56" spans="2:13" hidden="1" x14ac:dyDescent="0.2"/>
    <row r="57" spans="2:13" hidden="1" x14ac:dyDescent="0.2">
      <c r="C57" s="13">
        <v>34658</v>
      </c>
      <c r="D57" s="13">
        <v>34658</v>
      </c>
      <c r="E57" s="14"/>
      <c r="F57" s="15"/>
      <c r="G57" s="15"/>
      <c r="H57" s="16"/>
      <c r="I57" s="13">
        <v>34658</v>
      </c>
      <c r="J57" s="13">
        <v>34658</v>
      </c>
      <c r="K57" s="17"/>
    </row>
    <row r="58" spans="2:13" hidden="1" x14ac:dyDescent="0.2">
      <c r="C58" s="13" t="e">
        <f>#REF!+#REF!*13/100</f>
        <v>#REF!</v>
      </c>
      <c r="D58" s="13" t="e">
        <f>#REF!+#REF!*13/100</f>
        <v>#REF!</v>
      </c>
      <c r="E58" s="13" t="e">
        <f>#REF!+#REF!*13/100</f>
        <v>#REF!</v>
      </c>
      <c r="F58" s="13" t="e">
        <f>#REF!+#REF!*13/100</f>
        <v>#REF!</v>
      </c>
      <c r="G58" s="13" t="e">
        <f>#REF!+#REF!*13/100</f>
        <v>#REF!</v>
      </c>
      <c r="H58" s="13" t="e">
        <f>#REF!+#REF!*13/100</f>
        <v>#REF!</v>
      </c>
      <c r="I58" s="13" t="e">
        <f>#REF!+#REF!*13/100</f>
        <v>#REF!</v>
      </c>
      <c r="J58" s="13" t="e">
        <f>#REF!+#REF!*13/100</f>
        <v>#REF!</v>
      </c>
      <c r="K58" s="13" t="e">
        <f>#REF!+#REF!*13/100</f>
        <v>#REF!</v>
      </c>
    </row>
    <row r="59" spans="2:13" hidden="1" x14ac:dyDescent="0.2"/>
    <row r="60" spans="2:13" ht="22.5" hidden="1" x14ac:dyDescent="0.2">
      <c r="C60" s="18" t="s">
        <v>16</v>
      </c>
    </row>
    <row r="61" spans="2:13" hidden="1" x14ac:dyDescent="0.2"/>
  </sheetData>
  <mergeCells count="51">
    <mergeCell ref="O6:S6"/>
    <mergeCell ref="L38:M38"/>
    <mergeCell ref="J28:K28"/>
    <mergeCell ref="L28:M28"/>
    <mergeCell ref="B35:B39"/>
    <mergeCell ref="C35:E36"/>
    <mergeCell ref="F35:M35"/>
    <mergeCell ref="F36:H36"/>
    <mergeCell ref="I36:M36"/>
    <mergeCell ref="C37:C39"/>
    <mergeCell ref="D37:E37"/>
    <mergeCell ref="F37:F39"/>
    <mergeCell ref="G37:H37"/>
    <mergeCell ref="I37:I38"/>
    <mergeCell ref="J37:M37"/>
    <mergeCell ref="D38:D39"/>
    <mergeCell ref="G38:G39"/>
    <mergeCell ref="H38:H39"/>
    <mergeCell ref="J38:K38"/>
    <mergeCell ref="E38:E39"/>
    <mergeCell ref="B25:B29"/>
    <mergeCell ref="C25:E26"/>
    <mergeCell ref="F25:M25"/>
    <mergeCell ref="F26:H26"/>
    <mergeCell ref="I26:M26"/>
    <mergeCell ref="C27:C29"/>
    <mergeCell ref="D27:E27"/>
    <mergeCell ref="F27:F29"/>
    <mergeCell ref="G27:H27"/>
    <mergeCell ref="I27:I28"/>
    <mergeCell ref="J27:M27"/>
    <mergeCell ref="D28:D29"/>
    <mergeCell ref="E28:E29"/>
    <mergeCell ref="G28:G29"/>
    <mergeCell ref="H28:H29"/>
    <mergeCell ref="I4:S4"/>
    <mergeCell ref="F3:S3"/>
    <mergeCell ref="B3:B7"/>
    <mergeCell ref="C3:E4"/>
    <mergeCell ref="F4:H4"/>
    <mergeCell ref="C5:C7"/>
    <mergeCell ref="D5:E5"/>
    <mergeCell ref="F5:F7"/>
    <mergeCell ref="G5:H5"/>
    <mergeCell ref="I5:I6"/>
    <mergeCell ref="D6:D7"/>
    <mergeCell ref="E6:E7"/>
    <mergeCell ref="G6:G7"/>
    <mergeCell ref="H6:H7"/>
    <mergeCell ref="J5:S5"/>
    <mergeCell ref="J6:N6"/>
  </mergeCells>
  <pageMargins left="0" right="0" top="0" bottom="0" header="0.51181102362204722" footer="0"/>
  <pageSetup paperSize="9" scale="7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ТФОМС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2025-12-15T07:44:31Z</cp:lastPrinted>
  <dcterms:created xsi:type="dcterms:W3CDTF">2024-11-29T11:57:26Z</dcterms:created>
  <dcterms:modified xsi:type="dcterms:W3CDTF">2026-01-07T22:18:16Z</dcterms:modified>
</cp:coreProperties>
</file>