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65" yWindow="2565" windowWidth="25200" windowHeight="12645" firstSheet="3" activeTab="7"/>
  </bookViews>
  <sheets>
    <sheet name="протокол от 29.12.2025 № 17 " sheetId="4" r:id="rId1"/>
    <sheet name="протокол от 15.01.2026 № 1" sheetId="5" r:id="rId2"/>
    <sheet name="протокол от 27.02.2026 №3" sheetId="6" r:id="rId3"/>
    <sheet name="протокол от 30.03.2026 №4" sheetId="7" r:id="rId4"/>
    <sheet name="протокол от 28.04.2026 №5" sheetId="8" r:id="rId5"/>
    <sheet name="протокол от 29.05.2026 №6" sheetId="9" r:id="rId6"/>
    <sheet name="протокол от 29.06.2026 №7" sheetId="10" r:id="rId7"/>
    <sheet name="протокол от 30.07.2026 №8" sheetId="12" r:id="rId8"/>
  </sheets>
  <externalReferences>
    <externalReference r:id="rId9"/>
    <externalReference r:id="rId10"/>
    <externalReference r:id="rId11"/>
    <externalReference r:id="rId12"/>
    <externalReference r:id="rId13"/>
  </externalReferences>
  <definedNames>
    <definedName name="_1Excel_BuiltIn_Print_Titles_7">('[1]ф. 2, таб. 1, стац'!$C$1:$E$65536,'[1]ф. 2, таб. 1, стац'!$A$4:$IV$8)</definedName>
    <definedName name="_xlnm._FilterDatabase" localSheetId="1" hidden="1">'протокол от 15.01.2026 № 1'!$A$6:$DL$98</definedName>
    <definedName name="_xlnm._FilterDatabase" localSheetId="2" hidden="1">'протокол от 27.02.2026 №3'!$A$6:$DL$98</definedName>
    <definedName name="_xlnm._FilterDatabase" localSheetId="4" hidden="1">'протокол от 28.04.2026 №5'!$A$6:$DL$98</definedName>
    <definedName name="_xlnm._FilterDatabase" localSheetId="5" hidden="1">'протокол от 29.05.2026 №6'!$A$6:$DL$98</definedName>
    <definedName name="_xlnm._FilterDatabase" localSheetId="6" hidden="1">'протокол от 29.06.2026 №7'!$A$6:$DL$98</definedName>
    <definedName name="_xlnm._FilterDatabase" localSheetId="0" hidden="1">'протокол от 29.12.2025 № 17 '!$A$6:$DL$93</definedName>
    <definedName name="_xlnm._FilterDatabase" localSheetId="3" hidden="1">'протокол от 30.03.2026 №4'!$A$6:$DL$98</definedName>
    <definedName name="_xlnm._FilterDatabase" localSheetId="7" hidden="1">'протокол от 30.07.2026 №8'!$A$6:$DL$98</definedName>
    <definedName name="Excel_BuiltIn_Print_Titles_7" localSheetId="1">(#REF!,#REF!)</definedName>
    <definedName name="Excel_BuiltIn_Print_Titles_7" localSheetId="2">(#REF!,#REF!)</definedName>
    <definedName name="Excel_BuiltIn_Print_Titles_7" localSheetId="4">(#REF!,#REF!)</definedName>
    <definedName name="Excel_BuiltIn_Print_Titles_7" localSheetId="5">(#REF!,#REF!)</definedName>
    <definedName name="Excel_BuiltIn_Print_Titles_7" localSheetId="6">(#REF!,#REF!)</definedName>
    <definedName name="Excel_BuiltIn_Print_Titles_7" localSheetId="3">(#REF!,#REF!)</definedName>
    <definedName name="Excel_BuiltIn_Print_Titles_7" localSheetId="7">(#REF!,#REF!)</definedName>
    <definedName name="Excel_BuiltIn_Print_Titles_7">(#REF!,#REF!)</definedName>
    <definedName name="вац" localSheetId="1">('[2]ф. 2, таб. 1, стац'!$C$1:$E$65536,'[2]ф. 2, таб. 1, стац'!$A$4:$IV$8)</definedName>
    <definedName name="вац" localSheetId="2">('[2]ф. 2, таб. 1, стац'!$C$1:$E$65536,'[2]ф. 2, таб. 1, стац'!$A$4:$IV$8)</definedName>
    <definedName name="вац" localSheetId="4">('[2]ф. 2, таб. 1, стац'!$C$1:$E$65536,'[2]ф. 2, таб. 1, стац'!$A$4:$IV$8)</definedName>
    <definedName name="вац" localSheetId="5">('[2]ф. 2, таб. 1, стац'!$C$1:$E$65536,'[2]ф. 2, таб. 1, стац'!$A$4:$IV$8)</definedName>
    <definedName name="вац" localSheetId="6">('[3]ф. 2, таб. 1, стац'!$C$1:$E$65536,'[3]ф. 2, таб. 1, стац'!$A$4:$IV$8)</definedName>
    <definedName name="вац" localSheetId="0">('[2]ф. 2, таб. 1, стац'!$C$1:$E$65536,'[2]ф. 2, таб. 1, стац'!$A$4:$IV$8)</definedName>
    <definedName name="вац" localSheetId="3">('[2]ф. 2, таб. 1, стац'!$C$1:$E$65536,'[2]ф. 2, таб. 1, стац'!$A$4:$IV$8)</definedName>
    <definedName name="вац" localSheetId="7">('[3]ф. 2, таб. 1, стац'!$C$1:$E$65536,'[3]ф. 2, таб. 1, стац'!$A$4:$IV$8)</definedName>
    <definedName name="вац">('[2]ф. 2, таб. 1, стац'!$C$1:$E$65536,'[2]ф. 2, таб. 1, стац'!$A$4:$IV$8)</definedName>
    <definedName name="_xlnm.Print_Titles" localSheetId="1">'протокол от 15.01.2026 № 1'!$A:$A,'протокол от 15.01.2026 № 1'!$3:$6</definedName>
    <definedName name="_xlnm.Print_Titles" localSheetId="2">'протокол от 27.02.2026 №3'!$A:$A,'протокол от 27.02.2026 №3'!$3:$6</definedName>
    <definedName name="_xlnm.Print_Titles" localSheetId="4">'протокол от 28.04.2026 №5'!$A:$A,'протокол от 28.04.2026 №5'!$3:$6</definedName>
    <definedName name="_xlnm.Print_Titles" localSheetId="5">'протокол от 29.05.2026 №6'!$A:$A,'протокол от 29.05.2026 №6'!$3:$6</definedName>
    <definedName name="_xlnm.Print_Titles" localSheetId="6">'протокол от 29.06.2026 №7'!$A:$A,'протокол от 29.06.2026 №7'!$3:$6</definedName>
    <definedName name="_xlnm.Print_Titles" localSheetId="0">'протокол от 29.12.2025 № 17 '!$A:$A,'протокол от 29.12.2025 № 17 '!$3:$6</definedName>
    <definedName name="_xlnm.Print_Titles" localSheetId="3">'протокол от 30.03.2026 №4'!$A:$A,'протокол от 30.03.2026 №4'!$3:$6</definedName>
    <definedName name="_xlnm.Print_Titles" localSheetId="7">'протокол от 30.07.2026 №8'!$A:$A,'протокол от 30.07.2026 №8'!$3:$6</definedName>
  </definedNames>
  <calcPr calcId="145621"/>
</workbook>
</file>

<file path=xl/calcChain.xml><?xml version="1.0" encoding="utf-8"?>
<calcChain xmlns="http://schemas.openxmlformats.org/spreadsheetml/2006/main">
  <c r="DI98" i="12" l="1"/>
  <c r="DF98" i="12"/>
  <c r="DC98" i="12"/>
  <c r="CZ98" i="12"/>
  <c r="CY98" i="12"/>
  <c r="CT98" i="12"/>
  <c r="CQ98" i="12"/>
  <c r="CM98" i="12"/>
  <c r="CL98" i="12"/>
  <c r="CJ98" i="12"/>
  <c r="CD98" i="12"/>
  <c r="CC98" i="12"/>
  <c r="CA98" i="12"/>
  <c r="BZ98" i="12"/>
  <c r="BX98" i="12"/>
  <c r="BW98" i="12"/>
  <c r="BU98" i="12"/>
  <c r="BT98" i="12"/>
  <c r="BR98" i="12"/>
  <c r="BO98" i="12"/>
  <c r="BN98" i="12"/>
  <c r="BL98" i="12"/>
  <c r="BI98" i="12"/>
  <c r="BH98" i="12"/>
  <c r="BF98" i="12"/>
  <c r="BE98" i="12"/>
  <c r="BC98" i="12"/>
  <c r="BB98" i="12"/>
  <c r="AZ98" i="12"/>
  <c r="AY98" i="12"/>
  <c r="AW98" i="12"/>
  <c r="AV98" i="12"/>
  <c r="AU98" i="12"/>
  <c r="AT98" i="12"/>
  <c r="AQ98" i="12"/>
  <c r="AP98" i="12"/>
  <c r="AK98" i="12"/>
  <c r="AJ98" i="12"/>
  <c r="AH98" i="12"/>
  <c r="AG98" i="12"/>
  <c r="AD98" i="12"/>
  <c r="AC98" i="12"/>
  <c r="AA98" i="12"/>
  <c r="Z98" i="12"/>
  <c r="W98" i="12"/>
  <c r="V98" i="12"/>
  <c r="U98" i="12"/>
  <c r="T98" i="12"/>
  <c r="S98" i="12"/>
  <c r="R98" i="12"/>
  <c r="N98" i="12"/>
  <c r="M98" i="12"/>
  <c r="K98" i="12"/>
  <c r="J98" i="12"/>
  <c r="I98" i="12"/>
  <c r="H98" i="12"/>
  <c r="G98" i="12"/>
  <c r="F98" i="12"/>
  <c r="DD97" i="12"/>
  <c r="DA97" i="12"/>
  <c r="CX97" i="12"/>
  <c r="CW97" i="12"/>
  <c r="CU97" i="12" s="1"/>
  <c r="CV97" i="12"/>
  <c r="CR97" i="12"/>
  <c r="CN97" i="12"/>
  <c r="CK97" i="12"/>
  <c r="CH97" i="12"/>
  <c r="CE97" i="12"/>
  <c r="CB97" i="12"/>
  <c r="BY97" i="12"/>
  <c r="BP97" i="12" s="1"/>
  <c r="BV97" i="12"/>
  <c r="BQ97" i="12"/>
  <c r="BM97" i="12"/>
  <c r="BJ97" i="12"/>
  <c r="BG97" i="12"/>
  <c r="BD97" i="12"/>
  <c r="BA97" i="12"/>
  <c r="AX97" i="12"/>
  <c r="AO97" i="12"/>
  <c r="AL97" i="12"/>
  <c r="AI97" i="12"/>
  <c r="AE97" i="12"/>
  <c r="AB97" i="12"/>
  <c r="Y97" i="12"/>
  <c r="O97" i="12"/>
  <c r="DJ97" i="12" s="1"/>
  <c r="B97" i="12"/>
  <c r="DH97" i="12" s="1"/>
  <c r="DD91" i="12"/>
  <c r="DA91" i="12"/>
  <c r="CX91" i="12"/>
  <c r="CW91" i="12"/>
  <c r="CV91" i="12"/>
  <c r="CR91" i="12"/>
  <c r="CN91" i="12"/>
  <c r="CK91" i="12"/>
  <c r="CH91" i="12"/>
  <c r="CE91" i="12"/>
  <c r="CB91" i="12"/>
  <c r="BY91" i="12"/>
  <c r="BV91" i="12"/>
  <c r="BQ91" i="12"/>
  <c r="BM91" i="12"/>
  <c r="BJ91" i="12"/>
  <c r="BG91" i="12"/>
  <c r="BD91" i="12"/>
  <c r="BA91" i="12"/>
  <c r="AX91" i="12"/>
  <c r="AO91" i="12"/>
  <c r="AL91" i="12"/>
  <c r="AI91" i="12"/>
  <c r="AE91" i="12"/>
  <c r="AB91" i="12"/>
  <c r="Y91" i="12"/>
  <c r="O91" i="12"/>
  <c r="DJ91" i="12" s="1"/>
  <c r="B91" i="12"/>
  <c r="DH91" i="12" s="1"/>
  <c r="DD90" i="12"/>
  <c r="DA90" i="12"/>
  <c r="CX90" i="12"/>
  <c r="CW90" i="12"/>
  <c r="CU90" i="12" s="1"/>
  <c r="CV90" i="12"/>
  <c r="CR90" i="12"/>
  <c r="CN90" i="12"/>
  <c r="CK90" i="12"/>
  <c r="CH90" i="12"/>
  <c r="CE90" i="12"/>
  <c r="CB90" i="12"/>
  <c r="BY90" i="12"/>
  <c r="BV90" i="12"/>
  <c r="BQ90" i="12"/>
  <c r="BM90" i="12"/>
  <c r="BJ90" i="12"/>
  <c r="BG90" i="12"/>
  <c r="BD90" i="12"/>
  <c r="BA90" i="12"/>
  <c r="AX90" i="12"/>
  <c r="AO90" i="12"/>
  <c r="AL90" i="12"/>
  <c r="AI90" i="12"/>
  <c r="AE90" i="12"/>
  <c r="AB90" i="12"/>
  <c r="Y90" i="12"/>
  <c r="X90" i="12"/>
  <c r="O90" i="12"/>
  <c r="B90" i="12"/>
  <c r="DH90" i="12" s="1"/>
  <c r="DD89" i="12"/>
  <c r="DA89" i="12"/>
  <c r="CX89" i="12"/>
  <c r="CW89" i="12"/>
  <c r="CU89" i="12" s="1"/>
  <c r="CV89" i="12"/>
  <c r="CR89" i="12"/>
  <c r="CN89" i="12"/>
  <c r="CK89" i="12"/>
  <c r="CH89" i="12"/>
  <c r="CE89" i="12"/>
  <c r="CB89" i="12"/>
  <c r="BY89" i="12"/>
  <c r="BV89" i="12"/>
  <c r="BQ89" i="12"/>
  <c r="BM89" i="12"/>
  <c r="BJ89" i="12"/>
  <c r="BG89" i="12"/>
  <c r="BD89" i="12"/>
  <c r="BA89" i="12"/>
  <c r="AX89" i="12"/>
  <c r="AO89" i="12"/>
  <c r="AL89" i="12"/>
  <c r="AI89" i="12"/>
  <c r="AE89" i="12"/>
  <c r="AB89" i="12"/>
  <c r="Y89" i="12"/>
  <c r="O89" i="12"/>
  <c r="DJ89" i="12" s="1"/>
  <c r="B89" i="12"/>
  <c r="DH89" i="12" s="1"/>
  <c r="DD88" i="12"/>
  <c r="DA88" i="12"/>
  <c r="CX88" i="12"/>
  <c r="CW88" i="12"/>
  <c r="CV88" i="12"/>
  <c r="CR88" i="12"/>
  <c r="CN88" i="12"/>
  <c r="CK88" i="12"/>
  <c r="CH88" i="12"/>
  <c r="CE88" i="12"/>
  <c r="CB88" i="12"/>
  <c r="BY88" i="12"/>
  <c r="BV88" i="12"/>
  <c r="BQ88" i="12"/>
  <c r="BM88" i="12"/>
  <c r="BJ88" i="12"/>
  <c r="BG88" i="12"/>
  <c r="BD88" i="12"/>
  <c r="BA88" i="12"/>
  <c r="AX88" i="12"/>
  <c r="AO88" i="12"/>
  <c r="AL88" i="12"/>
  <c r="AI88" i="12"/>
  <c r="AE88" i="12"/>
  <c r="AB88" i="12"/>
  <c r="Y88" i="12"/>
  <c r="O88" i="12"/>
  <c r="B88" i="12"/>
  <c r="DH88" i="12" s="1"/>
  <c r="DD87" i="12"/>
  <c r="DA87" i="12"/>
  <c r="CX87" i="12"/>
  <c r="CW87" i="12"/>
  <c r="CU87" i="12" s="1"/>
  <c r="CV87" i="12"/>
  <c r="CR87" i="12"/>
  <c r="CN87" i="12"/>
  <c r="CK87" i="12"/>
  <c r="CH87" i="12"/>
  <c r="CE87" i="12"/>
  <c r="CB87" i="12"/>
  <c r="BY87" i="12"/>
  <c r="BV87" i="12"/>
  <c r="BQ87" i="12"/>
  <c r="BM87" i="12"/>
  <c r="BJ87" i="12"/>
  <c r="BG87" i="12"/>
  <c r="BD87" i="12"/>
  <c r="BA87" i="12"/>
  <c r="AX87" i="12"/>
  <c r="AO87" i="12"/>
  <c r="AL87" i="12"/>
  <c r="AI87" i="12"/>
  <c r="AE87" i="12"/>
  <c r="AB87" i="12"/>
  <c r="Y87" i="12"/>
  <c r="O87" i="12"/>
  <c r="B87" i="12"/>
  <c r="DH87" i="12" s="1"/>
  <c r="DD86" i="12"/>
  <c r="DA86" i="12"/>
  <c r="CX86" i="12"/>
  <c r="CW86" i="12"/>
  <c r="CU86" i="12" s="1"/>
  <c r="CV86" i="12"/>
  <c r="CS86" i="12"/>
  <c r="CR86" i="12" s="1"/>
  <c r="CO86" i="12"/>
  <c r="CN86" i="12" s="1"/>
  <c r="CK86" i="12"/>
  <c r="CI86" i="12"/>
  <c r="CH86" i="12" s="1"/>
  <c r="CF86" i="12"/>
  <c r="CE86" i="12" s="1"/>
  <c r="CB86" i="12"/>
  <c r="BY86" i="12"/>
  <c r="BV86" i="12"/>
  <c r="BQ86" i="12"/>
  <c r="BM86" i="12"/>
  <c r="BJ86" i="12"/>
  <c r="BG86" i="12"/>
  <c r="BD86" i="12"/>
  <c r="BA86" i="12"/>
  <c r="AX86" i="12"/>
  <c r="AS86" i="12"/>
  <c r="AO86" i="12"/>
  <c r="AM86" i="12"/>
  <c r="AL86" i="12" s="1"/>
  <c r="AI86" i="12"/>
  <c r="AE86" i="12"/>
  <c r="AB86" i="12"/>
  <c r="Y86" i="12"/>
  <c r="X86" i="12" s="1"/>
  <c r="P86" i="12"/>
  <c r="P98" i="12" s="1"/>
  <c r="C86" i="12"/>
  <c r="B86" i="12" s="1"/>
  <c r="DD85" i="12"/>
  <c r="DA85" i="12"/>
  <c r="CX85" i="12"/>
  <c r="CW85" i="12"/>
  <c r="CV85" i="12"/>
  <c r="CR85" i="12"/>
  <c r="CN85" i="12"/>
  <c r="CK85" i="12"/>
  <c r="CH85" i="12"/>
  <c r="CE85" i="12"/>
  <c r="CB85" i="12"/>
  <c r="BY85" i="12"/>
  <c r="BV85" i="12"/>
  <c r="BQ85" i="12"/>
  <c r="BM85" i="12"/>
  <c r="BJ85" i="12"/>
  <c r="BG85" i="12"/>
  <c r="BD85" i="12"/>
  <c r="BA85" i="12"/>
  <c r="AX85" i="12"/>
  <c r="AO85" i="12"/>
  <c r="AL85" i="12"/>
  <c r="AI85" i="12"/>
  <c r="AE85" i="12"/>
  <c r="AB85" i="12"/>
  <c r="Y85" i="12"/>
  <c r="O85" i="12"/>
  <c r="DJ85" i="12" s="1"/>
  <c r="B85" i="12"/>
  <c r="DD84" i="12"/>
  <c r="DA84" i="12"/>
  <c r="CX84" i="12"/>
  <c r="CW84" i="12"/>
  <c r="CV84" i="12"/>
  <c r="CR84" i="12"/>
  <c r="CN84" i="12"/>
  <c r="CK84" i="12"/>
  <c r="CH84" i="12"/>
  <c r="CE84" i="12"/>
  <c r="CB84" i="12"/>
  <c r="BY84" i="12"/>
  <c r="BV84" i="12"/>
  <c r="BQ84" i="12"/>
  <c r="BM84" i="12"/>
  <c r="BJ84" i="12"/>
  <c r="BG84" i="12"/>
  <c r="BD84" i="12"/>
  <c r="BA84" i="12"/>
  <c r="AX84" i="12"/>
  <c r="AO84" i="12"/>
  <c r="AL84" i="12"/>
  <c r="AI84" i="12"/>
  <c r="AE84" i="12"/>
  <c r="AB84" i="12"/>
  <c r="Y84" i="12"/>
  <c r="O84" i="12"/>
  <c r="DJ84" i="12" s="1"/>
  <c r="B84" i="12"/>
  <c r="DE83" i="12"/>
  <c r="DE98" i="12" s="1"/>
  <c r="DA83" i="12"/>
  <c r="CX83" i="12"/>
  <c r="CW83" i="12"/>
  <c r="CR83" i="12"/>
  <c r="CN83" i="12"/>
  <c r="CK83" i="12"/>
  <c r="CH83" i="12"/>
  <c r="CE83" i="12"/>
  <c r="CB83" i="12"/>
  <c r="BY83" i="12"/>
  <c r="BV83" i="12"/>
  <c r="BQ83" i="12"/>
  <c r="BM83" i="12"/>
  <c r="BJ83" i="12"/>
  <c r="BG83" i="12"/>
  <c r="BD83" i="12"/>
  <c r="BA83" i="12"/>
  <c r="AX83" i="12"/>
  <c r="AO83" i="12"/>
  <c r="AL83" i="12"/>
  <c r="AI83" i="12"/>
  <c r="AE83" i="12"/>
  <c r="AB83" i="12"/>
  <c r="Y83" i="12"/>
  <c r="X83" i="12" s="1"/>
  <c r="O83" i="12"/>
  <c r="E83" i="12"/>
  <c r="E98" i="12" s="1"/>
  <c r="D83" i="12"/>
  <c r="DD82" i="12"/>
  <c r="DA82" i="12"/>
  <c r="CX82" i="12"/>
  <c r="CW82" i="12"/>
  <c r="CV82" i="12"/>
  <c r="CR82" i="12"/>
  <c r="CN82" i="12"/>
  <c r="CK82" i="12"/>
  <c r="CH82" i="12"/>
  <c r="CE82" i="12"/>
  <c r="CB82" i="12"/>
  <c r="BY82" i="12"/>
  <c r="BV82" i="12"/>
  <c r="BQ82" i="12"/>
  <c r="BM82" i="12"/>
  <c r="BJ82" i="12"/>
  <c r="BG82" i="12"/>
  <c r="BD82" i="12"/>
  <c r="BA82" i="12"/>
  <c r="AX82" i="12"/>
  <c r="AO82" i="12"/>
  <c r="AL82" i="12"/>
  <c r="AI82" i="12"/>
  <c r="AE82" i="12"/>
  <c r="AB82" i="12"/>
  <c r="Y82" i="12"/>
  <c r="O82" i="12"/>
  <c r="B82" i="12"/>
  <c r="DD81" i="12"/>
  <c r="DA81" i="12"/>
  <c r="CX81" i="12"/>
  <c r="CW81" i="12"/>
  <c r="CV81" i="12"/>
  <c r="CR81" i="12"/>
  <c r="CN81" i="12"/>
  <c r="CK81" i="12"/>
  <c r="CH81" i="12"/>
  <c r="CE81" i="12"/>
  <c r="CB81" i="12"/>
  <c r="BY81" i="12"/>
  <c r="BV81" i="12"/>
  <c r="BQ81" i="12"/>
  <c r="BM81" i="12"/>
  <c r="BJ81" i="12"/>
  <c r="BG81" i="12"/>
  <c r="BD81" i="12"/>
  <c r="BA81" i="12"/>
  <c r="AX81" i="12"/>
  <c r="AO81" i="12"/>
  <c r="AL81" i="12"/>
  <c r="AI81" i="12"/>
  <c r="AE81" i="12"/>
  <c r="AB81" i="12"/>
  <c r="Y81" i="12"/>
  <c r="O81" i="12"/>
  <c r="B81" i="12"/>
  <c r="DL80" i="12"/>
  <c r="DK80" i="12"/>
  <c r="DD80" i="12"/>
  <c r="DA80" i="12"/>
  <c r="CX80" i="12"/>
  <c r="CW80" i="12"/>
  <c r="CV80" i="12"/>
  <c r="CR80" i="12"/>
  <c r="CN80" i="12"/>
  <c r="CK80" i="12"/>
  <c r="CH80" i="12"/>
  <c r="CE80" i="12"/>
  <c r="CB80" i="12"/>
  <c r="BY80" i="12"/>
  <c r="BV80" i="12"/>
  <c r="BQ80" i="12"/>
  <c r="BM80" i="12"/>
  <c r="BJ80" i="12"/>
  <c r="BG80" i="12"/>
  <c r="BD80" i="12"/>
  <c r="BA80" i="12"/>
  <c r="AX80" i="12"/>
  <c r="AO80" i="12"/>
  <c r="AL80" i="12"/>
  <c r="AI80" i="12"/>
  <c r="AE80" i="12"/>
  <c r="AB80" i="12"/>
  <c r="Y80" i="12"/>
  <c r="O80" i="12"/>
  <c r="DJ80" i="12" s="1"/>
  <c r="B80" i="12"/>
  <c r="DD79" i="12"/>
  <c r="DA79" i="12"/>
  <c r="CX79" i="12"/>
  <c r="CW79" i="12"/>
  <c r="CV79" i="12"/>
  <c r="CR79" i="12"/>
  <c r="CN79" i="12"/>
  <c r="CK79" i="12"/>
  <c r="CH79" i="12"/>
  <c r="CE79" i="12"/>
  <c r="CB79" i="12"/>
  <c r="BY79" i="12"/>
  <c r="BV79" i="12"/>
  <c r="BQ79" i="12"/>
  <c r="BM79" i="12"/>
  <c r="BJ79" i="12"/>
  <c r="BG79" i="12"/>
  <c r="BD79" i="12"/>
  <c r="BA79" i="12"/>
  <c r="AX79" i="12"/>
  <c r="AO79" i="12"/>
  <c r="AL79" i="12"/>
  <c r="AI79" i="12"/>
  <c r="AE79" i="12"/>
  <c r="AB79" i="12"/>
  <c r="Y79" i="12"/>
  <c r="O79" i="12"/>
  <c r="DJ79" i="12" s="1"/>
  <c r="B79" i="12"/>
  <c r="DD78" i="12"/>
  <c r="DA78" i="12"/>
  <c r="CX78" i="12"/>
  <c r="CW78" i="12"/>
  <c r="CV78" i="12"/>
  <c r="CR78" i="12"/>
  <c r="CN78" i="12"/>
  <c r="CK78" i="12"/>
  <c r="CH78" i="12"/>
  <c r="CE78" i="12"/>
  <c r="CB78" i="12"/>
  <c r="BY78" i="12"/>
  <c r="BV78" i="12"/>
  <c r="BQ78" i="12"/>
  <c r="BM78" i="12"/>
  <c r="BJ78" i="12"/>
  <c r="BG78" i="12"/>
  <c r="BD78" i="12"/>
  <c r="BA78" i="12"/>
  <c r="AX78" i="12"/>
  <c r="AO78" i="12"/>
  <c r="AL78" i="12"/>
  <c r="AI78" i="12"/>
  <c r="AE78" i="12"/>
  <c r="AB78" i="12"/>
  <c r="Y78" i="12"/>
  <c r="O78" i="12"/>
  <c r="B78" i="12"/>
  <c r="DD77" i="12"/>
  <c r="DA77" i="12"/>
  <c r="CX77" i="12"/>
  <c r="CW77" i="12"/>
  <c r="CV77" i="12"/>
  <c r="CR77" i="12"/>
  <c r="CN77" i="12"/>
  <c r="CK77" i="12"/>
  <c r="CH77" i="12"/>
  <c r="CE77" i="12"/>
  <c r="CB77" i="12"/>
  <c r="BY77" i="12"/>
  <c r="BV77" i="12"/>
  <c r="BQ77" i="12"/>
  <c r="BM77" i="12"/>
  <c r="BJ77" i="12"/>
  <c r="BG77" i="12"/>
  <c r="BD77" i="12"/>
  <c r="BA77" i="12"/>
  <c r="AX77" i="12"/>
  <c r="AO77" i="12"/>
  <c r="AL77" i="12"/>
  <c r="AI77" i="12"/>
  <c r="AE77" i="12"/>
  <c r="AB77" i="12"/>
  <c r="Y77" i="12"/>
  <c r="O77" i="12"/>
  <c r="B77" i="12"/>
  <c r="DD76" i="12"/>
  <c r="DA76" i="12"/>
  <c r="CX76" i="12"/>
  <c r="CW76" i="12"/>
  <c r="CV76" i="12"/>
  <c r="CR76" i="12"/>
  <c r="CN76" i="12"/>
  <c r="CK76" i="12"/>
  <c r="CH76" i="12"/>
  <c r="CE76" i="12"/>
  <c r="CB76" i="12"/>
  <c r="BY76" i="12"/>
  <c r="BV76" i="12"/>
  <c r="BQ76" i="12"/>
  <c r="BM76" i="12"/>
  <c r="BJ76" i="12"/>
  <c r="BG76" i="12"/>
  <c r="BD76" i="12"/>
  <c r="BA76" i="12"/>
  <c r="AX76" i="12"/>
  <c r="AO76" i="12"/>
  <c r="AL76" i="12"/>
  <c r="AI76" i="12"/>
  <c r="AE76" i="12"/>
  <c r="AB76" i="12"/>
  <c r="Y76" i="12"/>
  <c r="O76" i="12"/>
  <c r="DJ76" i="12" s="1"/>
  <c r="B76" i="12"/>
  <c r="DD75" i="12"/>
  <c r="DA75" i="12"/>
  <c r="CX75" i="12"/>
  <c r="CW75" i="12"/>
  <c r="CV75" i="12"/>
  <c r="CR75" i="12"/>
  <c r="CN75" i="12"/>
  <c r="CK75" i="12"/>
  <c r="CH75" i="12"/>
  <c r="CE75" i="12"/>
  <c r="CB75" i="12"/>
  <c r="BY75" i="12"/>
  <c r="BV75" i="12"/>
  <c r="BQ75" i="12"/>
  <c r="BM75" i="12"/>
  <c r="BJ75" i="12"/>
  <c r="BG75" i="12"/>
  <c r="BD75" i="12"/>
  <c r="BA75" i="12"/>
  <c r="AX75" i="12"/>
  <c r="AO75" i="12"/>
  <c r="AL75" i="12"/>
  <c r="AI75" i="12"/>
  <c r="AE75" i="12"/>
  <c r="AB75" i="12"/>
  <c r="Y75" i="12"/>
  <c r="O75" i="12"/>
  <c r="DJ75" i="12" s="1"/>
  <c r="B75" i="12"/>
  <c r="DH75" i="12" s="1"/>
  <c r="DD74" i="12"/>
  <c r="DA74" i="12"/>
  <c r="CX74" i="12"/>
  <c r="CW74" i="12"/>
  <c r="CV74" i="12"/>
  <c r="CR74" i="12"/>
  <c r="CN74" i="12"/>
  <c r="CK74" i="12"/>
  <c r="CH74" i="12"/>
  <c r="CE74" i="12"/>
  <c r="CB74" i="12"/>
  <c r="BY74" i="12"/>
  <c r="BV74" i="12"/>
  <c r="BQ74" i="12"/>
  <c r="BM74" i="12"/>
  <c r="BJ74" i="12"/>
  <c r="BG74" i="12"/>
  <c r="BD74" i="12"/>
  <c r="BA74" i="12"/>
  <c r="AX74" i="12"/>
  <c r="AO74" i="12"/>
  <c r="AL74" i="12"/>
  <c r="AI74" i="12"/>
  <c r="AE74" i="12"/>
  <c r="AB74" i="12"/>
  <c r="Y74" i="12"/>
  <c r="O74" i="12"/>
  <c r="B74" i="12"/>
  <c r="DH74" i="12" s="1"/>
  <c r="DD73" i="12"/>
  <c r="DA73" i="12"/>
  <c r="CX73" i="12"/>
  <c r="CW73" i="12"/>
  <c r="CU73" i="12" s="1"/>
  <c r="CV73" i="12"/>
  <c r="CR73" i="12"/>
  <c r="CN73" i="12"/>
  <c r="CK73" i="12"/>
  <c r="CH73" i="12"/>
  <c r="CE73" i="12"/>
  <c r="CB73" i="12"/>
  <c r="BY73" i="12"/>
  <c r="BV73" i="12"/>
  <c r="BQ73" i="12"/>
  <c r="BM73" i="12"/>
  <c r="BJ73" i="12"/>
  <c r="BG73" i="12"/>
  <c r="BD73" i="12"/>
  <c r="BA73" i="12"/>
  <c r="AX73" i="12"/>
  <c r="AO73" i="12"/>
  <c r="AL73" i="12"/>
  <c r="AI73" i="12"/>
  <c r="AE73" i="12"/>
  <c r="AB73" i="12"/>
  <c r="Y73" i="12"/>
  <c r="O73" i="12"/>
  <c r="B73" i="12"/>
  <c r="DH73" i="12" s="1"/>
  <c r="DD72" i="12"/>
  <c r="DA72" i="12"/>
  <c r="CX72" i="12"/>
  <c r="CW72" i="12"/>
  <c r="CV72" i="12"/>
  <c r="CR72" i="12"/>
  <c r="CN72" i="12"/>
  <c r="CK72" i="12"/>
  <c r="CH72" i="12"/>
  <c r="CE72" i="12"/>
  <c r="CB72" i="12"/>
  <c r="BY72" i="12"/>
  <c r="BV72" i="12"/>
  <c r="BQ72" i="12"/>
  <c r="BM72" i="12"/>
  <c r="BJ72" i="12"/>
  <c r="BG72" i="12"/>
  <c r="BD72" i="12"/>
  <c r="BA72" i="12"/>
  <c r="AX72" i="12"/>
  <c r="AR72" i="12" s="1"/>
  <c r="AO72" i="12"/>
  <c r="AL72" i="12"/>
  <c r="AI72" i="12"/>
  <c r="AE72" i="12"/>
  <c r="AB72" i="12"/>
  <c r="Y72" i="12"/>
  <c r="O72" i="12"/>
  <c r="B72" i="12"/>
  <c r="DH72" i="12" s="1"/>
  <c r="DD71" i="12"/>
  <c r="DA71" i="12"/>
  <c r="CX71" i="12"/>
  <c r="CW71" i="12"/>
  <c r="CU71" i="12" s="1"/>
  <c r="CV71" i="12"/>
  <c r="CR71" i="12"/>
  <c r="CN71" i="12"/>
  <c r="CK71" i="12"/>
  <c r="CH71" i="12"/>
  <c r="CE71" i="12"/>
  <c r="CB71" i="12"/>
  <c r="BY71" i="12"/>
  <c r="BV71" i="12"/>
  <c r="BQ71" i="12"/>
  <c r="BM71" i="12"/>
  <c r="BJ71" i="12"/>
  <c r="BG71" i="12"/>
  <c r="BD71" i="12"/>
  <c r="BA71" i="12"/>
  <c r="AX71" i="12"/>
  <c r="AO71" i="12"/>
  <c r="AL71" i="12"/>
  <c r="AI71" i="12"/>
  <c r="AE71" i="12"/>
  <c r="AB71" i="12"/>
  <c r="Y71" i="12"/>
  <c r="O71" i="12"/>
  <c r="B71" i="12"/>
  <c r="DH71" i="12" s="1"/>
  <c r="DD70" i="12"/>
  <c r="DA70" i="12"/>
  <c r="CX70" i="12"/>
  <c r="CW70" i="12"/>
  <c r="CV70" i="12"/>
  <c r="CR70" i="12"/>
  <c r="CN70" i="12"/>
  <c r="CK70" i="12"/>
  <c r="CH70" i="12"/>
  <c r="CE70" i="12"/>
  <c r="CB70" i="12"/>
  <c r="BY70" i="12"/>
  <c r="BV70" i="12"/>
  <c r="BQ70" i="12"/>
  <c r="BM70" i="12"/>
  <c r="BJ70" i="12"/>
  <c r="BG70" i="12"/>
  <c r="BD70" i="12"/>
  <c r="BA70" i="12"/>
  <c r="AX70" i="12"/>
  <c r="AO70" i="12"/>
  <c r="AL70" i="12"/>
  <c r="AI70" i="12"/>
  <c r="AE70" i="12"/>
  <c r="AB70" i="12"/>
  <c r="Y70" i="12"/>
  <c r="O70" i="12"/>
  <c r="B70" i="12"/>
  <c r="DH70" i="12" s="1"/>
  <c r="DD69" i="12"/>
  <c r="DA69" i="12"/>
  <c r="CX69" i="12"/>
  <c r="CW69" i="12"/>
  <c r="CU69" i="12" s="1"/>
  <c r="CV69" i="12"/>
  <c r="CR69" i="12"/>
  <c r="CN69" i="12"/>
  <c r="CK69" i="12"/>
  <c r="CH69" i="12"/>
  <c r="CE69" i="12"/>
  <c r="CB69" i="12"/>
  <c r="BY69" i="12"/>
  <c r="BV69" i="12"/>
  <c r="BQ69" i="12"/>
  <c r="BM69" i="12"/>
  <c r="BJ69" i="12"/>
  <c r="BG69" i="12"/>
  <c r="BD69" i="12"/>
  <c r="BA69" i="12"/>
  <c r="AX69" i="12"/>
  <c r="AO69" i="12"/>
  <c r="AL69" i="12"/>
  <c r="AI69" i="12"/>
  <c r="AE69" i="12"/>
  <c r="AB69" i="12"/>
  <c r="Y69" i="12"/>
  <c r="O69" i="12"/>
  <c r="B69" i="12"/>
  <c r="DH69" i="12" s="1"/>
  <c r="DD68" i="12"/>
  <c r="DA68" i="12"/>
  <c r="CX68" i="12"/>
  <c r="CW68" i="12"/>
  <c r="CV68" i="12"/>
  <c r="CR68" i="12"/>
  <c r="CN68" i="12"/>
  <c r="CK68" i="12"/>
  <c r="CH68" i="12"/>
  <c r="CE68" i="12"/>
  <c r="CB68" i="12"/>
  <c r="BY68" i="12"/>
  <c r="BV68" i="12"/>
  <c r="BQ68" i="12"/>
  <c r="BM68" i="12"/>
  <c r="BJ68" i="12"/>
  <c r="BG68" i="12"/>
  <c r="BD68" i="12"/>
  <c r="BA68" i="12"/>
  <c r="AX68" i="12"/>
  <c r="AO68" i="12"/>
  <c r="AL68" i="12"/>
  <c r="AI68" i="12"/>
  <c r="AE68" i="12"/>
  <c r="AB68" i="12"/>
  <c r="Y68" i="12"/>
  <c r="O68" i="12"/>
  <c r="B68" i="12"/>
  <c r="DH68" i="12" s="1"/>
  <c r="DD67" i="12"/>
  <c r="DA67" i="12"/>
  <c r="CX67" i="12"/>
  <c r="CW67" i="12"/>
  <c r="CU67" i="12" s="1"/>
  <c r="CV67" i="12"/>
  <c r="CR67" i="12"/>
  <c r="CN67" i="12"/>
  <c r="CK67" i="12"/>
  <c r="CH67" i="12"/>
  <c r="CE67" i="12"/>
  <c r="CB67" i="12"/>
  <c r="BY67" i="12"/>
  <c r="BV67" i="12"/>
  <c r="BQ67" i="12"/>
  <c r="BM67" i="12"/>
  <c r="BJ67" i="12"/>
  <c r="BG67" i="12"/>
  <c r="BD67" i="12"/>
  <c r="BA67" i="12"/>
  <c r="AX67" i="12"/>
  <c r="AO67" i="12"/>
  <c r="AL67" i="12"/>
  <c r="AI67" i="12"/>
  <c r="AE67" i="12"/>
  <c r="AB67" i="12"/>
  <c r="Y67" i="12"/>
  <c r="O67" i="12"/>
  <c r="B67" i="12"/>
  <c r="DH67" i="12" s="1"/>
  <c r="DD66" i="12"/>
  <c r="DA66" i="12"/>
  <c r="CX66" i="12"/>
  <c r="CW66" i="12"/>
  <c r="CV66" i="12"/>
  <c r="CR66" i="12"/>
  <c r="CN66" i="12"/>
  <c r="CK66" i="12"/>
  <c r="CH66" i="12"/>
  <c r="CE66" i="12"/>
  <c r="CB66" i="12"/>
  <c r="BY66" i="12"/>
  <c r="BV66" i="12"/>
  <c r="BQ66" i="12"/>
  <c r="BM66" i="12"/>
  <c r="BJ66" i="12"/>
  <c r="BG66" i="12"/>
  <c r="BD66" i="12"/>
  <c r="BA66" i="12"/>
  <c r="AX66" i="12"/>
  <c r="AO66" i="12"/>
  <c r="AL66" i="12"/>
  <c r="AI66" i="12"/>
  <c r="AE66" i="12"/>
  <c r="AB66" i="12"/>
  <c r="Y66" i="12"/>
  <c r="O66" i="12"/>
  <c r="B66" i="12"/>
  <c r="DH66" i="12" s="1"/>
  <c r="DD65" i="12"/>
  <c r="DA65" i="12"/>
  <c r="CX65" i="12"/>
  <c r="CW65" i="12"/>
  <c r="CU65" i="12" s="1"/>
  <c r="CV65" i="12"/>
  <c r="CR65" i="12"/>
  <c r="CN65" i="12"/>
  <c r="CK65" i="12"/>
  <c r="CH65" i="12"/>
  <c r="CE65" i="12"/>
  <c r="CB65" i="12"/>
  <c r="BY65" i="12"/>
  <c r="BV65" i="12"/>
  <c r="BQ65" i="12"/>
  <c r="BM65" i="12"/>
  <c r="BJ65" i="12"/>
  <c r="BG65" i="12"/>
  <c r="BD65" i="12"/>
  <c r="BA65" i="12"/>
  <c r="AX65" i="12"/>
  <c r="AO65" i="12"/>
  <c r="AL65" i="12"/>
  <c r="AI65" i="12"/>
  <c r="AE65" i="12"/>
  <c r="AB65" i="12"/>
  <c r="Y65" i="12"/>
  <c r="O65" i="12"/>
  <c r="L65" i="12"/>
  <c r="L98" i="12" s="1"/>
  <c r="DD64" i="12"/>
  <c r="DA64" i="12"/>
  <c r="CX64" i="12"/>
  <c r="CW64" i="12"/>
  <c r="CU64" i="12" s="1"/>
  <c r="CV64" i="12"/>
  <c r="CR64" i="12"/>
  <c r="CP64" i="12"/>
  <c r="CP98" i="12" s="1"/>
  <c r="CK64" i="12"/>
  <c r="CH64" i="12"/>
  <c r="CE64" i="12"/>
  <c r="CB64" i="12"/>
  <c r="BY64" i="12"/>
  <c r="BV64" i="12"/>
  <c r="BQ64" i="12"/>
  <c r="BM64" i="12"/>
  <c r="BJ64" i="12"/>
  <c r="BG64" i="12"/>
  <c r="BD64" i="12"/>
  <c r="BA64" i="12"/>
  <c r="AX64" i="12"/>
  <c r="AO64" i="12"/>
  <c r="AL64" i="12"/>
  <c r="AI64" i="12"/>
  <c r="AE64" i="12"/>
  <c r="AB64" i="12"/>
  <c r="Y64" i="12"/>
  <c r="O64" i="12"/>
  <c r="B64" i="12"/>
  <c r="DH64" i="12" s="1"/>
  <c r="DD63" i="12"/>
  <c r="DA63" i="12"/>
  <c r="CX63" i="12"/>
  <c r="CW63" i="12"/>
  <c r="CU63" i="12" s="1"/>
  <c r="CV63" i="12"/>
  <c r="CR63" i="12"/>
  <c r="CN63" i="12"/>
  <c r="CK63" i="12"/>
  <c r="CH63" i="12"/>
  <c r="CE63" i="12"/>
  <c r="CB63" i="12"/>
  <c r="BY63" i="12"/>
  <c r="BV63" i="12"/>
  <c r="BQ63" i="12"/>
  <c r="BM63" i="12"/>
  <c r="BJ63" i="12"/>
  <c r="BG63" i="12"/>
  <c r="BD63" i="12"/>
  <c r="BA63" i="12"/>
  <c r="AX63" i="12"/>
  <c r="AO63" i="12"/>
  <c r="AL63" i="12"/>
  <c r="AI63" i="12"/>
  <c r="AE63" i="12"/>
  <c r="AB63" i="12"/>
  <c r="Y63" i="12"/>
  <c r="O63" i="12"/>
  <c r="B63" i="12"/>
  <c r="DH63" i="12" s="1"/>
  <c r="DD62" i="12"/>
  <c r="DA62" i="12"/>
  <c r="CX62" i="12"/>
  <c r="CW62" i="12"/>
  <c r="CV62" i="12"/>
  <c r="CR62" i="12"/>
  <c r="CN62" i="12"/>
  <c r="CK62" i="12"/>
  <c r="CH62" i="12"/>
  <c r="CE62" i="12"/>
  <c r="CB62" i="12"/>
  <c r="BY62" i="12"/>
  <c r="BV62" i="12"/>
  <c r="BQ62" i="12"/>
  <c r="BM62" i="12"/>
  <c r="BJ62" i="12"/>
  <c r="BG62" i="12"/>
  <c r="BD62" i="12"/>
  <c r="BA62" i="12"/>
  <c r="AX62" i="12"/>
  <c r="AO62" i="12"/>
  <c r="AL62" i="12"/>
  <c r="AI62" i="12"/>
  <c r="AE62" i="12"/>
  <c r="AB62" i="12"/>
  <c r="Y62" i="12"/>
  <c r="O62" i="12"/>
  <c r="B62" i="12"/>
  <c r="DD61" i="12"/>
  <c r="DA61" i="12"/>
  <c r="CX61" i="12"/>
  <c r="CW61" i="12"/>
  <c r="CV61" i="12"/>
  <c r="CR61" i="12"/>
  <c r="CN61" i="12"/>
  <c r="CK61" i="12"/>
  <c r="CH61" i="12"/>
  <c r="CE61" i="12"/>
  <c r="CB61" i="12"/>
  <c r="BY61" i="12"/>
  <c r="BV61" i="12"/>
  <c r="BQ61" i="12"/>
  <c r="BM61" i="12"/>
  <c r="BJ61" i="12"/>
  <c r="BG61" i="12"/>
  <c r="BD61" i="12"/>
  <c r="BA61" i="12"/>
  <c r="AX61" i="12"/>
  <c r="AO61" i="12"/>
  <c r="AL61" i="12"/>
  <c r="AI61" i="12"/>
  <c r="AE61" i="12"/>
  <c r="AB61" i="12"/>
  <c r="Y61" i="12"/>
  <c r="O61" i="12"/>
  <c r="B61" i="12"/>
  <c r="DD60" i="12"/>
  <c r="DA60" i="12"/>
  <c r="CX60" i="12"/>
  <c r="CW60" i="12"/>
  <c r="CV60" i="12"/>
  <c r="CR60" i="12"/>
  <c r="CN60" i="12"/>
  <c r="CK60" i="12"/>
  <c r="CH60" i="12"/>
  <c r="CE60" i="12"/>
  <c r="CB60" i="12"/>
  <c r="BY60" i="12"/>
  <c r="BV60" i="12"/>
  <c r="BQ60" i="12"/>
  <c r="BM60" i="12"/>
  <c r="BJ60" i="12"/>
  <c r="BG60" i="12"/>
  <c r="BD60" i="12"/>
  <c r="BA60" i="12"/>
  <c r="AX60" i="12"/>
  <c r="AO60" i="12"/>
  <c r="AL60" i="12"/>
  <c r="AI60" i="12"/>
  <c r="AE60" i="12"/>
  <c r="AB60" i="12"/>
  <c r="Y60" i="12"/>
  <c r="O60" i="12"/>
  <c r="B60" i="12"/>
  <c r="DH60" i="12" s="1"/>
  <c r="DD59" i="12"/>
  <c r="DA59" i="12"/>
  <c r="CX59" i="12"/>
  <c r="CW59" i="12"/>
  <c r="CU59" i="12" s="1"/>
  <c r="CV59" i="12"/>
  <c r="CR59" i="12"/>
  <c r="CN59" i="12"/>
  <c r="CK59" i="12"/>
  <c r="CH59" i="12"/>
  <c r="CE59" i="12"/>
  <c r="CB59" i="12"/>
  <c r="BY59" i="12"/>
  <c r="BV59" i="12"/>
  <c r="BQ59" i="12"/>
  <c r="BM59" i="12"/>
  <c r="BJ59" i="12"/>
  <c r="BG59" i="12"/>
  <c r="BD59" i="12"/>
  <c r="BA59" i="12"/>
  <c r="AX59" i="12"/>
  <c r="AO59" i="12"/>
  <c r="AL59" i="12"/>
  <c r="AI59" i="12"/>
  <c r="AE59" i="12"/>
  <c r="AB59" i="12"/>
  <c r="Y59" i="12"/>
  <c r="O59" i="12"/>
  <c r="B59" i="12"/>
  <c r="DH59" i="12" s="1"/>
  <c r="DD58" i="12"/>
  <c r="DA58" i="12"/>
  <c r="CX58" i="12"/>
  <c r="CW58" i="12"/>
  <c r="CV58" i="12"/>
  <c r="CR58" i="12"/>
  <c r="CN58" i="12"/>
  <c r="CK58" i="12"/>
  <c r="CH58" i="12"/>
  <c r="CE58" i="12"/>
  <c r="CB58" i="12"/>
  <c r="BY58" i="12"/>
  <c r="BV58" i="12"/>
  <c r="BQ58" i="12"/>
  <c r="BM58" i="12"/>
  <c r="BJ58" i="12"/>
  <c r="BG58" i="12"/>
  <c r="BD58" i="12"/>
  <c r="BA58" i="12"/>
  <c r="AX58" i="12"/>
  <c r="AO58" i="12"/>
  <c r="AL58" i="12"/>
  <c r="AI58" i="12"/>
  <c r="AE58" i="12"/>
  <c r="AB58" i="12"/>
  <c r="Y58" i="12"/>
  <c r="O58" i="12"/>
  <c r="B58" i="12"/>
  <c r="DH58" i="12" s="1"/>
  <c r="DD57" i="12"/>
  <c r="DA57" i="12"/>
  <c r="CX57" i="12"/>
  <c r="CW57" i="12"/>
  <c r="CV57" i="12"/>
  <c r="CR57" i="12"/>
  <c r="CN57" i="12"/>
  <c r="CK57" i="12"/>
  <c r="CH57" i="12"/>
  <c r="CE57" i="12"/>
  <c r="CB57" i="12"/>
  <c r="BY57" i="12"/>
  <c r="BV57" i="12"/>
  <c r="BQ57" i="12"/>
  <c r="BM57" i="12"/>
  <c r="BJ57" i="12"/>
  <c r="BG57" i="12"/>
  <c r="BD57" i="12"/>
  <c r="BA57" i="12"/>
  <c r="AX57" i="12"/>
  <c r="AO57" i="12"/>
  <c r="AL57" i="12"/>
  <c r="AI57" i="12"/>
  <c r="AE57" i="12"/>
  <c r="AB57" i="12"/>
  <c r="Y57" i="12"/>
  <c r="O57" i="12"/>
  <c r="B57" i="12"/>
  <c r="DD56" i="12"/>
  <c r="DA56" i="12"/>
  <c r="CX56" i="12"/>
  <c r="CW56" i="12"/>
  <c r="CV56" i="12"/>
  <c r="CR56" i="12"/>
  <c r="CN56" i="12"/>
  <c r="CK56" i="12"/>
  <c r="CH56" i="12"/>
  <c r="CE56" i="12"/>
  <c r="CB56" i="12"/>
  <c r="BY56" i="12"/>
  <c r="BV56" i="12"/>
  <c r="BQ56" i="12"/>
  <c r="BM56" i="12"/>
  <c r="BJ56" i="12"/>
  <c r="BG56" i="12"/>
  <c r="BD56" i="12"/>
  <c r="BA56" i="12"/>
  <c r="AX56" i="12"/>
  <c r="AO56" i="12"/>
  <c r="AL56" i="12"/>
  <c r="AI56" i="12"/>
  <c r="AE56" i="12"/>
  <c r="AB56" i="12"/>
  <c r="Y56" i="12"/>
  <c r="O56" i="12"/>
  <c r="B56" i="12"/>
  <c r="DD55" i="12"/>
  <c r="DA55" i="12"/>
  <c r="CX55" i="12"/>
  <c r="CW55" i="12"/>
  <c r="CV55" i="12"/>
  <c r="CR55" i="12"/>
  <c r="CN55" i="12"/>
  <c r="CK55" i="12"/>
  <c r="CH55" i="12"/>
  <c r="CE55" i="12"/>
  <c r="CB55" i="12"/>
  <c r="BY55" i="12"/>
  <c r="BV55" i="12"/>
  <c r="BQ55" i="12"/>
  <c r="BM55" i="12"/>
  <c r="BJ55" i="12"/>
  <c r="BG55" i="12"/>
  <c r="BD55" i="12"/>
  <c r="BA55" i="12"/>
  <c r="AX55" i="12"/>
  <c r="AO55" i="12"/>
  <c r="AL55" i="12"/>
  <c r="AI55" i="12"/>
  <c r="AE55" i="12"/>
  <c r="AB55" i="12"/>
  <c r="Y55" i="12"/>
  <c r="O55" i="12"/>
  <c r="B55" i="12"/>
  <c r="DD54" i="12"/>
  <c r="DA54" i="12"/>
  <c r="CX54" i="12"/>
  <c r="CW54" i="12"/>
  <c r="CV54" i="12"/>
  <c r="CR54" i="12"/>
  <c r="CN54" i="12"/>
  <c r="CK54" i="12"/>
  <c r="CH54" i="12"/>
  <c r="CE54" i="12"/>
  <c r="CB54" i="12"/>
  <c r="BY54" i="12"/>
  <c r="BV54" i="12"/>
  <c r="BQ54" i="12"/>
  <c r="BM54" i="12"/>
  <c r="BJ54" i="12"/>
  <c r="BG54" i="12"/>
  <c r="BD54" i="12"/>
  <c r="BA54" i="12"/>
  <c r="AX54" i="12"/>
  <c r="AO54" i="12"/>
  <c r="AL54" i="12"/>
  <c r="AI54" i="12"/>
  <c r="AE54" i="12"/>
  <c r="AB54" i="12"/>
  <c r="Y54" i="12"/>
  <c r="O54" i="12"/>
  <c r="B54" i="12"/>
  <c r="DH54" i="12" s="1"/>
  <c r="DB53" i="12"/>
  <c r="DB98" i="12" s="1"/>
  <c r="CX53" i="12"/>
  <c r="CW53" i="12"/>
  <c r="CR53" i="12"/>
  <c r="CN53" i="12"/>
  <c r="CK53" i="12"/>
  <c r="CH53" i="12"/>
  <c r="CE53" i="12"/>
  <c r="CB53" i="12"/>
  <c r="BY53" i="12"/>
  <c r="BV53" i="12"/>
  <c r="BQ53" i="12"/>
  <c r="BM53" i="12"/>
  <c r="BJ53" i="12"/>
  <c r="BG53" i="12"/>
  <c r="BD53" i="12"/>
  <c r="BA53" i="12"/>
  <c r="AX53" i="12"/>
  <c r="AO53" i="12"/>
  <c r="AL53" i="12"/>
  <c r="AI53" i="12"/>
  <c r="AE53" i="12"/>
  <c r="AB53" i="12"/>
  <c r="Y53" i="12"/>
  <c r="O53" i="12"/>
  <c r="B53" i="12"/>
  <c r="DD52" i="12"/>
  <c r="DA52" i="12"/>
  <c r="CX52" i="12"/>
  <c r="CW52" i="12"/>
  <c r="CV52" i="12"/>
  <c r="CR52" i="12"/>
  <c r="CN52" i="12"/>
  <c r="CK52" i="12"/>
  <c r="CH52" i="12"/>
  <c r="CE52" i="12"/>
  <c r="CB52" i="12"/>
  <c r="BY52" i="12"/>
  <c r="BV52" i="12"/>
  <c r="BQ52" i="12"/>
  <c r="BM52" i="12"/>
  <c r="BJ52" i="12"/>
  <c r="BG52" i="12"/>
  <c r="BD52" i="12"/>
  <c r="BA52" i="12"/>
  <c r="AX52" i="12"/>
  <c r="AO52" i="12"/>
  <c r="AL52" i="12"/>
  <c r="AI52" i="12"/>
  <c r="AE52" i="12"/>
  <c r="AB52" i="12"/>
  <c r="Y52" i="12"/>
  <c r="O52" i="12"/>
  <c r="B52" i="12"/>
  <c r="DD51" i="12"/>
  <c r="DA51" i="12"/>
  <c r="CX51" i="12"/>
  <c r="CW51" i="12"/>
  <c r="CV51" i="12"/>
  <c r="CR51" i="12"/>
  <c r="CN51" i="12"/>
  <c r="CK51" i="12"/>
  <c r="CH51" i="12"/>
  <c r="CE51" i="12"/>
  <c r="CB51" i="12"/>
  <c r="BY51" i="12"/>
  <c r="BV51" i="12"/>
  <c r="BQ51" i="12"/>
  <c r="BM51" i="12"/>
  <c r="BJ51" i="12"/>
  <c r="BG51" i="12"/>
  <c r="BD51" i="12"/>
  <c r="BA51" i="12"/>
  <c r="AX51" i="12"/>
  <c r="AO51" i="12"/>
  <c r="AL51" i="12"/>
  <c r="AI51" i="12"/>
  <c r="AE51" i="12"/>
  <c r="AB51" i="12"/>
  <c r="Y51" i="12"/>
  <c r="O51" i="12"/>
  <c r="DJ51" i="12" s="1"/>
  <c r="B51" i="12"/>
  <c r="DD50" i="12"/>
  <c r="DA50" i="12"/>
  <c r="CX50" i="12"/>
  <c r="CW50" i="12"/>
  <c r="CV50" i="12"/>
  <c r="CR50" i="12"/>
  <c r="CN50" i="12"/>
  <c r="CK50" i="12"/>
  <c r="CH50" i="12"/>
  <c r="CE50" i="12"/>
  <c r="CB50" i="12"/>
  <c r="BY50" i="12"/>
  <c r="BV50" i="12"/>
  <c r="BQ50" i="12"/>
  <c r="BM50" i="12"/>
  <c r="BJ50" i="12"/>
  <c r="BG50" i="12"/>
  <c r="BD50" i="12"/>
  <c r="BA50" i="12"/>
  <c r="AX50" i="12"/>
  <c r="AO50" i="12"/>
  <c r="AL50" i="12"/>
  <c r="AI50" i="12"/>
  <c r="AE50" i="12"/>
  <c r="AB50" i="12"/>
  <c r="Y50" i="12"/>
  <c r="O50" i="12"/>
  <c r="DJ50" i="12" s="1"/>
  <c r="B50" i="12"/>
  <c r="DD49" i="12"/>
  <c r="DA49" i="12"/>
  <c r="CX49" i="12"/>
  <c r="CW49" i="12"/>
  <c r="CV49" i="12"/>
  <c r="CR49" i="12"/>
  <c r="CN49" i="12"/>
  <c r="CK49" i="12"/>
  <c r="CH49" i="12"/>
  <c r="CE49" i="12"/>
  <c r="CB49" i="12"/>
  <c r="BY49" i="12"/>
  <c r="BV49" i="12"/>
  <c r="BQ49" i="12"/>
  <c r="BM49" i="12"/>
  <c r="BJ49" i="12"/>
  <c r="BG49" i="12"/>
  <c r="BD49" i="12"/>
  <c r="BA49" i="12"/>
  <c r="AX49" i="12"/>
  <c r="AO49" i="12"/>
  <c r="AL49" i="12"/>
  <c r="AI49" i="12"/>
  <c r="AE49" i="12"/>
  <c r="AB49" i="12"/>
  <c r="Y49" i="12"/>
  <c r="X49" i="12" s="1"/>
  <c r="O49" i="12"/>
  <c r="DJ49" i="12" s="1"/>
  <c r="B49" i="12"/>
  <c r="DD48" i="12"/>
  <c r="DA48" i="12"/>
  <c r="CX48" i="12"/>
  <c r="CW48" i="12"/>
  <c r="CV48" i="12"/>
  <c r="CR48" i="12"/>
  <c r="CN48" i="12"/>
  <c r="CK48" i="12"/>
  <c r="CH48" i="12"/>
  <c r="CE48" i="12"/>
  <c r="CB48" i="12"/>
  <c r="BY48" i="12"/>
  <c r="BV48" i="12"/>
  <c r="BQ48" i="12"/>
  <c r="BM48" i="12"/>
  <c r="BK48" i="12"/>
  <c r="BJ48" i="12" s="1"/>
  <c r="BG48" i="12"/>
  <c r="BD48" i="12"/>
  <c r="BA48" i="12"/>
  <c r="AX48" i="12"/>
  <c r="AO48" i="12"/>
  <c r="AL48" i="12"/>
  <c r="AI48" i="12"/>
  <c r="AE48" i="12"/>
  <c r="AB48" i="12"/>
  <c r="Y48" i="12"/>
  <c r="O48" i="12"/>
  <c r="DJ48" i="12" s="1"/>
  <c r="B48" i="12"/>
  <c r="DD47" i="12"/>
  <c r="DA47" i="12"/>
  <c r="CX47" i="12"/>
  <c r="CW47" i="12"/>
  <c r="CV47" i="12"/>
  <c r="CU47" i="12"/>
  <c r="CR47" i="12"/>
  <c r="CN47" i="12"/>
  <c r="CK47" i="12"/>
  <c r="CH47" i="12"/>
  <c r="CG47" i="12"/>
  <c r="CE47" i="12" s="1"/>
  <c r="CB47" i="12"/>
  <c r="BY47" i="12"/>
  <c r="BV47" i="12"/>
  <c r="BP47" i="12" s="1"/>
  <c r="BQ47" i="12"/>
  <c r="BM47" i="12"/>
  <c r="BJ47" i="12"/>
  <c r="BG47" i="12"/>
  <c r="BD47" i="12"/>
  <c r="BA47" i="12"/>
  <c r="AX47" i="12"/>
  <c r="AS47" i="12"/>
  <c r="AO47" i="12"/>
  <c r="AL47" i="12"/>
  <c r="AI47" i="12"/>
  <c r="AE47" i="12"/>
  <c r="AB47" i="12"/>
  <c r="Y47" i="12"/>
  <c r="O47" i="12"/>
  <c r="B47" i="12"/>
  <c r="DH47" i="12" s="1"/>
  <c r="DD46" i="12"/>
  <c r="DA46" i="12"/>
  <c r="CX46" i="12"/>
  <c r="CW46" i="12"/>
  <c r="CU46" i="12" s="1"/>
  <c r="CV46" i="12"/>
  <c r="CR46" i="12"/>
  <c r="CN46" i="12"/>
  <c r="CK46" i="12"/>
  <c r="CH46" i="12"/>
  <c r="CE46" i="12"/>
  <c r="CB46" i="12"/>
  <c r="BY46" i="12"/>
  <c r="BV46" i="12"/>
  <c r="BQ46" i="12"/>
  <c r="BM46" i="12"/>
  <c r="BJ46" i="12"/>
  <c r="BG46" i="12"/>
  <c r="BD46" i="12"/>
  <c r="BA46" i="12"/>
  <c r="AX46" i="12"/>
  <c r="AO46" i="12"/>
  <c r="AL46" i="12"/>
  <c r="AI46" i="12"/>
  <c r="AE46" i="12"/>
  <c r="AB46" i="12"/>
  <c r="Y46" i="12"/>
  <c r="O46" i="12"/>
  <c r="B46" i="12"/>
  <c r="DH46" i="12" s="1"/>
  <c r="DD45" i="12"/>
  <c r="DA45" i="12"/>
  <c r="CX45" i="12"/>
  <c r="CW45" i="12"/>
  <c r="CU45" i="12" s="1"/>
  <c r="CV45" i="12"/>
  <c r="CR45" i="12"/>
  <c r="CN45" i="12"/>
  <c r="CK45" i="12"/>
  <c r="CH45" i="12"/>
  <c r="CE45" i="12"/>
  <c r="CB45" i="12"/>
  <c r="BY45" i="12"/>
  <c r="BV45" i="12"/>
  <c r="BQ45" i="12"/>
  <c r="BM45" i="12"/>
  <c r="BJ45" i="12"/>
  <c r="BG45" i="12"/>
  <c r="BD45" i="12"/>
  <c r="BA45" i="12"/>
  <c r="AX45" i="12"/>
  <c r="AO45" i="12"/>
  <c r="AL45" i="12"/>
  <c r="AI45" i="12"/>
  <c r="AE45" i="12"/>
  <c r="AB45" i="12"/>
  <c r="Y45" i="12"/>
  <c r="O45" i="12"/>
  <c r="B45" i="12"/>
  <c r="DH45" i="12" s="1"/>
  <c r="DD44" i="12"/>
  <c r="DA44" i="12"/>
  <c r="CX44" i="12"/>
  <c r="CW44" i="12"/>
  <c r="CV44" i="12"/>
  <c r="CR44" i="12"/>
  <c r="CN44" i="12"/>
  <c r="CK44" i="12"/>
  <c r="CH44" i="12"/>
  <c r="CE44" i="12"/>
  <c r="CB44" i="12"/>
  <c r="BY44" i="12"/>
  <c r="BV44" i="12"/>
  <c r="BQ44" i="12"/>
  <c r="BM44" i="12"/>
  <c r="BJ44" i="12"/>
  <c r="BG44" i="12"/>
  <c r="BD44" i="12"/>
  <c r="BA44" i="12"/>
  <c r="AX44" i="12"/>
  <c r="AO44" i="12"/>
  <c r="AL44" i="12"/>
  <c r="AI44" i="12"/>
  <c r="AE44" i="12"/>
  <c r="AB44" i="12"/>
  <c r="Y44" i="12"/>
  <c r="O44" i="12"/>
  <c r="B44" i="12"/>
  <c r="DD43" i="12"/>
  <c r="DA43" i="12"/>
  <c r="CX43" i="12"/>
  <c r="CW43" i="12"/>
  <c r="CV43" i="12"/>
  <c r="CR43" i="12"/>
  <c r="CN43" i="12"/>
  <c r="CK43" i="12"/>
  <c r="CH43" i="12"/>
  <c r="CE43" i="12"/>
  <c r="CB43" i="12"/>
  <c r="BY43" i="12"/>
  <c r="BV43" i="12"/>
  <c r="BQ43" i="12"/>
  <c r="BM43" i="12"/>
  <c r="BJ43" i="12"/>
  <c r="BG43" i="12"/>
  <c r="BD43" i="12"/>
  <c r="BA43" i="12"/>
  <c r="AX43" i="12"/>
  <c r="AO43" i="12"/>
  <c r="AL43" i="12"/>
  <c r="AI43" i="12"/>
  <c r="AE43" i="12"/>
  <c r="AB43" i="12"/>
  <c r="Y43" i="12"/>
  <c r="O43" i="12"/>
  <c r="B43" i="12"/>
  <c r="DD42" i="12"/>
  <c r="DA42" i="12"/>
  <c r="CX42" i="12"/>
  <c r="CW42" i="12"/>
  <c r="CU42" i="12" s="1"/>
  <c r="CV42" i="12"/>
  <c r="CR42" i="12"/>
  <c r="CN42" i="12"/>
  <c r="CK42" i="12"/>
  <c r="CH42" i="12"/>
  <c r="CE42" i="12"/>
  <c r="CB42" i="12"/>
  <c r="BY42" i="12"/>
  <c r="BV42" i="12"/>
  <c r="BQ42" i="12"/>
  <c r="BM42" i="12"/>
  <c r="BJ42" i="12"/>
  <c r="BG42" i="12"/>
  <c r="BD42" i="12"/>
  <c r="BA42" i="12"/>
  <c r="AX42" i="12"/>
  <c r="AR42" i="12" s="1"/>
  <c r="AO42" i="12"/>
  <c r="AL42" i="12"/>
  <c r="AI42" i="12"/>
  <c r="AE42" i="12"/>
  <c r="AB42" i="12"/>
  <c r="Y42" i="12"/>
  <c r="O42" i="12"/>
  <c r="B42" i="12"/>
  <c r="DH42" i="12" s="1"/>
  <c r="DH41" i="12"/>
  <c r="DD41" i="12"/>
  <c r="DA41" i="12"/>
  <c r="CX41" i="12"/>
  <c r="CW41" i="12"/>
  <c r="CU41" i="12" s="1"/>
  <c r="CV41" i="12"/>
  <c r="CR41" i="12"/>
  <c r="CN41" i="12"/>
  <c r="CK41" i="12"/>
  <c r="CH41" i="12"/>
  <c r="CE41" i="12"/>
  <c r="CB41" i="12"/>
  <c r="BY41" i="12"/>
  <c r="BV41" i="12"/>
  <c r="BQ41" i="12"/>
  <c r="BM41" i="12"/>
  <c r="BJ41" i="12"/>
  <c r="BG41" i="12"/>
  <c r="BD41" i="12"/>
  <c r="BA41" i="12"/>
  <c r="AX41" i="12"/>
  <c r="AO41" i="12"/>
  <c r="AL41" i="12"/>
  <c r="AI41" i="12"/>
  <c r="AE41" i="12"/>
  <c r="AB41" i="12"/>
  <c r="Y41" i="12"/>
  <c r="X41" i="12"/>
  <c r="O41" i="12"/>
  <c r="DJ41" i="12" s="1"/>
  <c r="B41" i="12"/>
  <c r="DD40" i="12"/>
  <c r="DA40" i="12"/>
  <c r="CX40" i="12"/>
  <c r="CW40" i="12"/>
  <c r="CV40" i="12"/>
  <c r="CU40" i="12" s="1"/>
  <c r="CR40" i="12"/>
  <c r="CN40" i="12"/>
  <c r="CK40" i="12"/>
  <c r="CH40" i="12"/>
  <c r="CE40" i="12"/>
  <c r="CB40" i="12"/>
  <c r="BY40" i="12"/>
  <c r="BV40" i="12"/>
  <c r="BQ40" i="12"/>
  <c r="BM40" i="12"/>
  <c r="BJ40" i="12"/>
  <c r="BG40" i="12"/>
  <c r="BD40" i="12"/>
  <c r="BA40" i="12"/>
  <c r="AX40" i="12"/>
  <c r="AO40" i="12"/>
  <c r="AL40" i="12"/>
  <c r="AI40" i="12"/>
  <c r="AE40" i="12"/>
  <c r="AB40" i="12"/>
  <c r="Y40" i="12"/>
  <c r="O40" i="12"/>
  <c r="B40" i="12"/>
  <c r="DD39" i="12"/>
  <c r="DA39" i="12"/>
  <c r="CX39" i="12"/>
  <c r="CW39" i="12"/>
  <c r="CV39" i="12"/>
  <c r="CR39" i="12"/>
  <c r="CN39" i="12"/>
  <c r="CK39" i="12"/>
  <c r="CH39" i="12"/>
  <c r="CE39" i="12"/>
  <c r="CB39" i="12"/>
  <c r="BY39" i="12"/>
  <c r="BV39" i="12"/>
  <c r="BQ39" i="12"/>
  <c r="BM39" i="12"/>
  <c r="BJ39" i="12"/>
  <c r="BG39" i="12"/>
  <c r="BD39" i="12"/>
  <c r="BA39" i="12"/>
  <c r="AX39" i="12"/>
  <c r="AO39" i="12"/>
  <c r="AL39" i="12"/>
  <c r="AI39" i="12"/>
  <c r="AE39" i="12"/>
  <c r="AB39" i="12"/>
  <c r="Y39" i="12"/>
  <c r="O39" i="12"/>
  <c r="DJ39" i="12" s="1"/>
  <c r="B39" i="12"/>
  <c r="DD38" i="12"/>
  <c r="DA38" i="12"/>
  <c r="CX38" i="12"/>
  <c r="CW38" i="12"/>
  <c r="CV38" i="12"/>
  <c r="CR38" i="12"/>
  <c r="CN38" i="12"/>
  <c r="CK38" i="12"/>
  <c r="CH38" i="12"/>
  <c r="CE38" i="12"/>
  <c r="CB38" i="12"/>
  <c r="BY38" i="12"/>
  <c r="BV38" i="12"/>
  <c r="BQ38" i="12"/>
  <c r="BM38" i="12"/>
  <c r="BJ38" i="12"/>
  <c r="BG38" i="12"/>
  <c r="BD38" i="12"/>
  <c r="BA38" i="12"/>
  <c r="AX38" i="12"/>
  <c r="AO38" i="12"/>
  <c r="AL38" i="12"/>
  <c r="AI38" i="12"/>
  <c r="AE38" i="12"/>
  <c r="AB38" i="12"/>
  <c r="Y38" i="12"/>
  <c r="O38" i="12"/>
  <c r="DJ38" i="12" s="1"/>
  <c r="B38" i="12"/>
  <c r="DD37" i="12"/>
  <c r="DA37" i="12"/>
  <c r="CX37" i="12"/>
  <c r="CW37" i="12"/>
  <c r="CV37" i="12"/>
  <c r="CU37" i="12" s="1"/>
  <c r="CR37" i="12"/>
  <c r="CN37" i="12"/>
  <c r="CK37" i="12"/>
  <c r="CH37" i="12"/>
  <c r="CE37" i="12"/>
  <c r="CB37" i="12"/>
  <c r="BY37" i="12"/>
  <c r="BV37" i="12"/>
  <c r="BQ37" i="12"/>
  <c r="BM37" i="12"/>
  <c r="BK37" i="12"/>
  <c r="BG37" i="12"/>
  <c r="BD37" i="12"/>
  <c r="BA37" i="12"/>
  <c r="AX37" i="12"/>
  <c r="AO37" i="12"/>
  <c r="AL37" i="12"/>
  <c r="AI37" i="12"/>
  <c r="AE37" i="12"/>
  <c r="AB37" i="12"/>
  <c r="Y37" i="12"/>
  <c r="O37" i="12"/>
  <c r="DJ37" i="12" s="1"/>
  <c r="D37" i="12"/>
  <c r="B37" i="12" s="1"/>
  <c r="DD36" i="12"/>
  <c r="DA36" i="12"/>
  <c r="CX36" i="12"/>
  <c r="CW36" i="12"/>
  <c r="CV36" i="12"/>
  <c r="CR36" i="12"/>
  <c r="CN36" i="12"/>
  <c r="CK36" i="12"/>
  <c r="CH36" i="12"/>
  <c r="CE36" i="12"/>
  <c r="CB36" i="12"/>
  <c r="BY36" i="12"/>
  <c r="BV36" i="12"/>
  <c r="BQ36" i="12"/>
  <c r="BM36" i="12"/>
  <c r="BJ36" i="12"/>
  <c r="BG36" i="12"/>
  <c r="BD36" i="12"/>
  <c r="BA36" i="12"/>
  <c r="AX36" i="12"/>
  <c r="AO36" i="12"/>
  <c r="AL36" i="12"/>
  <c r="AI36" i="12"/>
  <c r="AE36" i="12"/>
  <c r="AB36" i="12"/>
  <c r="Y36" i="12"/>
  <c r="O36" i="12"/>
  <c r="DJ36" i="12" s="1"/>
  <c r="B36" i="12"/>
  <c r="DD35" i="12"/>
  <c r="DA35" i="12"/>
  <c r="CX35" i="12"/>
  <c r="CW35" i="12"/>
  <c r="CV35" i="12"/>
  <c r="CR35" i="12"/>
  <c r="CN35" i="12"/>
  <c r="CK35" i="12"/>
  <c r="CH35" i="12"/>
  <c r="CE35" i="12"/>
  <c r="CB35" i="12"/>
  <c r="BY35" i="12"/>
  <c r="BV35" i="12"/>
  <c r="BQ35" i="12"/>
  <c r="BM35" i="12"/>
  <c r="BJ35" i="12"/>
  <c r="BG35" i="12"/>
  <c r="BD35" i="12"/>
  <c r="BA35" i="12"/>
  <c r="AX35" i="12"/>
  <c r="AO35" i="12"/>
  <c r="AL35" i="12"/>
  <c r="AI35" i="12"/>
  <c r="AE35" i="12"/>
  <c r="AB35" i="12"/>
  <c r="Y35" i="12"/>
  <c r="O35" i="12"/>
  <c r="DJ35" i="12" s="1"/>
  <c r="B35" i="12"/>
  <c r="DD34" i="12"/>
  <c r="DA34" i="12"/>
  <c r="CX34" i="12"/>
  <c r="CW34" i="12"/>
  <c r="CV34" i="12"/>
  <c r="CR34" i="12"/>
  <c r="CN34" i="12"/>
  <c r="CK34" i="12"/>
  <c r="CH34" i="12"/>
  <c r="CE34" i="12"/>
  <c r="CB34" i="12"/>
  <c r="BY34" i="12"/>
  <c r="BV34" i="12"/>
  <c r="BQ34" i="12"/>
  <c r="BM34" i="12"/>
  <c r="BJ34" i="12"/>
  <c r="BG34" i="12"/>
  <c r="BD34" i="12"/>
  <c r="BA34" i="12"/>
  <c r="AX34" i="12"/>
  <c r="AO34" i="12"/>
  <c r="AL34" i="12"/>
  <c r="AI34" i="12"/>
  <c r="AE34" i="12"/>
  <c r="AB34" i="12"/>
  <c r="Y34" i="12"/>
  <c r="O34" i="12"/>
  <c r="DJ34" i="12" s="1"/>
  <c r="B34" i="12"/>
  <c r="DD33" i="12"/>
  <c r="DA33" i="12"/>
  <c r="CX33" i="12"/>
  <c r="CW33" i="12"/>
  <c r="CV33" i="12"/>
  <c r="CR33" i="12"/>
  <c r="CN33" i="12"/>
  <c r="CK33" i="12"/>
  <c r="CH33" i="12"/>
  <c r="CF33" i="12"/>
  <c r="CE33" i="12" s="1"/>
  <c r="CB33" i="12"/>
  <c r="BY33" i="12"/>
  <c r="BV33" i="12"/>
  <c r="BQ33" i="12"/>
  <c r="BM33" i="12"/>
  <c r="BJ33" i="12"/>
  <c r="BG33" i="12"/>
  <c r="BD33" i="12"/>
  <c r="BA33" i="12"/>
  <c r="AX33" i="12"/>
  <c r="AO33" i="12"/>
  <c r="AL33" i="12"/>
  <c r="AI33" i="12"/>
  <c r="AF33" i="12"/>
  <c r="AE33" i="12" s="1"/>
  <c r="AB33" i="12"/>
  <c r="Y33" i="12"/>
  <c r="O33" i="12"/>
  <c r="B33" i="12"/>
  <c r="DD32" i="12"/>
  <c r="DA32" i="12"/>
  <c r="CX32" i="12"/>
  <c r="CW32" i="12"/>
  <c r="CV32" i="12"/>
  <c r="CR32" i="12"/>
  <c r="CN32" i="12"/>
  <c r="CK32" i="12"/>
  <c r="CH32" i="12"/>
  <c r="CE32" i="12"/>
  <c r="CB32" i="12"/>
  <c r="BY32" i="12"/>
  <c r="BV32" i="12"/>
  <c r="BQ32" i="12"/>
  <c r="BM32" i="12"/>
  <c r="BJ32" i="12"/>
  <c r="BG32" i="12"/>
  <c r="BD32" i="12"/>
  <c r="BA32" i="12"/>
  <c r="AX32" i="12"/>
  <c r="AO32" i="12"/>
  <c r="AL32" i="12"/>
  <c r="AI32" i="12"/>
  <c r="AE32" i="12"/>
  <c r="AB32" i="12"/>
  <c r="Y32" i="12"/>
  <c r="O32" i="12"/>
  <c r="B32" i="12"/>
  <c r="DD31" i="12"/>
  <c r="DA31" i="12"/>
  <c r="CX31" i="12"/>
  <c r="CW31" i="12"/>
  <c r="CV31" i="12"/>
  <c r="CR31" i="12"/>
  <c r="CN31" i="12"/>
  <c r="CK31" i="12"/>
  <c r="CH31" i="12"/>
  <c r="CE31" i="12"/>
  <c r="CB31" i="12"/>
  <c r="BY31" i="12"/>
  <c r="BV31" i="12"/>
  <c r="BQ31" i="12"/>
  <c r="BM31" i="12"/>
  <c r="BJ31" i="12"/>
  <c r="BG31" i="12"/>
  <c r="BD31" i="12"/>
  <c r="BA31" i="12"/>
  <c r="AX31" i="12"/>
  <c r="AO31" i="12"/>
  <c r="AL31" i="12"/>
  <c r="AI31" i="12"/>
  <c r="AE31" i="12"/>
  <c r="AB31" i="12"/>
  <c r="Y31" i="12"/>
  <c r="O31" i="12"/>
  <c r="DJ31" i="12" s="1"/>
  <c r="B31" i="12"/>
  <c r="DD30" i="12"/>
  <c r="DA30" i="12"/>
  <c r="CX30" i="12"/>
  <c r="CW30" i="12"/>
  <c r="CV30" i="12"/>
  <c r="CR30" i="12"/>
  <c r="CN30" i="12"/>
  <c r="CK30" i="12"/>
  <c r="CH30" i="12"/>
  <c r="CE30" i="12"/>
  <c r="CB30" i="12"/>
  <c r="BY30" i="12"/>
  <c r="BV30" i="12"/>
  <c r="BQ30" i="12"/>
  <c r="BM30" i="12"/>
  <c r="BJ30" i="12"/>
  <c r="BG30" i="12"/>
  <c r="BD30" i="12"/>
  <c r="BA30" i="12"/>
  <c r="AX30" i="12"/>
  <c r="AO30" i="12"/>
  <c r="AL30" i="12"/>
  <c r="AI30" i="12"/>
  <c r="AE30" i="12"/>
  <c r="AB30" i="12"/>
  <c r="Y30" i="12"/>
  <c r="O30" i="12"/>
  <c r="B30" i="12"/>
  <c r="DD29" i="12"/>
  <c r="DA29" i="12"/>
  <c r="CX29" i="12"/>
  <c r="CW29" i="12"/>
  <c r="CV29" i="12"/>
  <c r="CR29" i="12"/>
  <c r="CN29" i="12"/>
  <c r="CK29" i="12"/>
  <c r="CH29" i="12"/>
  <c r="CE29" i="12"/>
  <c r="CB29" i="12"/>
  <c r="BY29" i="12"/>
  <c r="BV29" i="12"/>
  <c r="BQ29" i="12"/>
  <c r="BM29" i="12"/>
  <c r="BJ29" i="12"/>
  <c r="BG29" i="12"/>
  <c r="BD29" i="12"/>
  <c r="BA29" i="12"/>
  <c r="AX29" i="12"/>
  <c r="AO29" i="12"/>
  <c r="AL29" i="12"/>
  <c r="AI29" i="12"/>
  <c r="AE29" i="12"/>
  <c r="AB29" i="12"/>
  <c r="Y29" i="12"/>
  <c r="O29" i="12"/>
  <c r="B29" i="12"/>
  <c r="DD28" i="12"/>
  <c r="DA28" i="12"/>
  <c r="CX28" i="12"/>
  <c r="CW28" i="12"/>
  <c r="CV28" i="12"/>
  <c r="CU28" i="12" s="1"/>
  <c r="CR28" i="12"/>
  <c r="CN28" i="12"/>
  <c r="CK28" i="12"/>
  <c r="CH28" i="12"/>
  <c r="CE28" i="12"/>
  <c r="CB28" i="12"/>
  <c r="BY28" i="12"/>
  <c r="BV28" i="12"/>
  <c r="BQ28" i="12"/>
  <c r="BM28" i="12"/>
  <c r="BJ28" i="12"/>
  <c r="BG28" i="12"/>
  <c r="BD28" i="12"/>
  <c r="BA28" i="12"/>
  <c r="AX28" i="12"/>
  <c r="AO28" i="12"/>
  <c r="AL28" i="12"/>
  <c r="AI28" i="12"/>
  <c r="AE28" i="12"/>
  <c r="AB28" i="12"/>
  <c r="Y28" i="12"/>
  <c r="O28" i="12"/>
  <c r="DJ28" i="12" s="1"/>
  <c r="B28" i="12"/>
  <c r="DD27" i="12"/>
  <c r="DA27" i="12"/>
  <c r="CX27" i="12"/>
  <c r="CW27" i="12"/>
  <c r="CV27" i="12"/>
  <c r="CR27" i="12"/>
  <c r="CN27" i="12"/>
  <c r="CK27" i="12"/>
  <c r="CH27" i="12"/>
  <c r="CE27" i="12"/>
  <c r="CB27" i="12"/>
  <c r="BY27" i="12"/>
  <c r="BV27" i="12"/>
  <c r="BQ27" i="12"/>
  <c r="BM27" i="12"/>
  <c r="BJ27" i="12"/>
  <c r="BG27" i="12"/>
  <c r="BD27" i="12"/>
  <c r="BA27" i="12"/>
  <c r="AX27" i="12"/>
  <c r="AO27" i="12"/>
  <c r="AL27" i="12"/>
  <c r="AI27" i="12"/>
  <c r="AE27" i="12"/>
  <c r="AB27" i="12"/>
  <c r="Y27" i="12"/>
  <c r="O27" i="12"/>
  <c r="B27" i="12"/>
  <c r="DD26" i="12"/>
  <c r="DA26" i="12"/>
  <c r="CX26" i="12"/>
  <c r="CW26" i="12"/>
  <c r="CV26" i="12"/>
  <c r="CR26" i="12"/>
  <c r="CN26" i="12"/>
  <c r="CK26" i="12"/>
  <c r="CH26" i="12"/>
  <c r="CE26" i="12"/>
  <c r="CB26" i="12"/>
  <c r="BY26" i="12"/>
  <c r="BV26" i="12"/>
  <c r="BQ26" i="12"/>
  <c r="BM26" i="12"/>
  <c r="BJ26" i="12"/>
  <c r="BG26" i="12"/>
  <c r="BD26" i="12"/>
  <c r="BA26" i="12"/>
  <c r="AX26" i="12"/>
  <c r="AO26" i="12"/>
  <c r="AL26" i="12"/>
  <c r="AI26" i="12"/>
  <c r="AE26" i="12"/>
  <c r="AB26" i="12"/>
  <c r="Y26" i="12"/>
  <c r="O26" i="12"/>
  <c r="B26" i="12"/>
  <c r="DD25" i="12"/>
  <c r="DA25" i="12"/>
  <c r="CX25" i="12"/>
  <c r="CW25" i="12"/>
  <c r="CV25" i="12"/>
  <c r="CR25" i="12"/>
  <c r="CN25" i="12"/>
  <c r="CK25" i="12"/>
  <c r="CH25" i="12"/>
  <c r="CE25" i="12"/>
  <c r="CB25" i="12"/>
  <c r="BY25" i="12"/>
  <c r="BV25" i="12"/>
  <c r="BQ25" i="12"/>
  <c r="BM25" i="12"/>
  <c r="BJ25" i="12"/>
  <c r="BG25" i="12"/>
  <c r="BD25" i="12"/>
  <c r="BA25" i="12"/>
  <c r="AX25" i="12"/>
  <c r="AO25" i="12"/>
  <c r="AL25" i="12"/>
  <c r="AI25" i="12"/>
  <c r="AE25" i="12"/>
  <c r="AB25" i="12"/>
  <c r="Y25" i="12"/>
  <c r="O25" i="12"/>
  <c r="B25" i="12"/>
  <c r="DD24" i="12"/>
  <c r="DA24" i="12"/>
  <c r="CX24" i="12"/>
  <c r="CW24" i="12"/>
  <c r="CV24" i="12"/>
  <c r="CR24" i="12"/>
  <c r="CN24" i="12"/>
  <c r="CK24" i="12"/>
  <c r="CH24" i="12"/>
  <c r="CE24" i="12"/>
  <c r="CB24" i="12"/>
  <c r="BY24" i="12"/>
  <c r="BV24" i="12"/>
  <c r="BQ24" i="12"/>
  <c r="BM24" i="12"/>
  <c r="BJ24" i="12"/>
  <c r="BG24" i="12"/>
  <c r="BD24" i="12"/>
  <c r="BA24" i="12"/>
  <c r="AX24" i="12"/>
  <c r="AO24" i="12"/>
  <c r="AL24" i="12"/>
  <c r="AI24" i="12"/>
  <c r="AE24" i="12"/>
  <c r="AB24" i="12"/>
  <c r="Y24" i="12"/>
  <c r="O24" i="12"/>
  <c r="B24" i="12"/>
  <c r="DD23" i="12"/>
  <c r="DA23" i="12"/>
  <c r="CX23" i="12"/>
  <c r="CW23" i="12"/>
  <c r="CV23" i="12"/>
  <c r="CR23" i="12"/>
  <c r="CO23" i="12"/>
  <c r="CN23" i="12" s="1"/>
  <c r="CK23" i="12"/>
  <c r="CH23" i="12"/>
  <c r="CE23" i="12"/>
  <c r="CB23" i="12"/>
  <c r="BY23" i="12"/>
  <c r="BV23" i="12"/>
  <c r="BQ23" i="12"/>
  <c r="BM23" i="12"/>
  <c r="BJ23" i="12"/>
  <c r="BG23" i="12"/>
  <c r="BD23" i="12"/>
  <c r="BA23" i="12"/>
  <c r="AX23" i="12"/>
  <c r="AO23" i="12"/>
  <c r="AL23" i="12"/>
  <c r="AI23" i="12"/>
  <c r="AE23" i="12"/>
  <c r="AB23" i="12"/>
  <c r="Y23" i="12"/>
  <c r="O23" i="12"/>
  <c r="B23" i="12"/>
  <c r="DD22" i="12"/>
  <c r="DA22" i="12"/>
  <c r="CX22" i="12"/>
  <c r="CW22" i="12"/>
  <c r="CV22" i="12"/>
  <c r="CR22" i="12"/>
  <c r="CN22" i="12"/>
  <c r="CK22" i="12"/>
  <c r="CH22" i="12"/>
  <c r="CE22" i="12"/>
  <c r="CB22" i="12"/>
  <c r="BY22" i="12"/>
  <c r="BV22" i="12"/>
  <c r="BQ22" i="12"/>
  <c r="BM22" i="12"/>
  <c r="BJ22" i="12"/>
  <c r="BG22" i="12"/>
  <c r="BD22" i="12"/>
  <c r="BA22" i="12"/>
  <c r="AX22" i="12"/>
  <c r="AO22" i="12"/>
  <c r="AL22" i="12"/>
  <c r="AI22" i="12"/>
  <c r="AE22" i="12"/>
  <c r="AB22" i="12"/>
  <c r="Y22" i="12"/>
  <c r="O22" i="12"/>
  <c r="B22" i="12"/>
  <c r="DD21" i="12"/>
  <c r="DA21" i="12"/>
  <c r="CX21" i="12"/>
  <c r="CW21" i="12"/>
  <c r="CV21" i="12"/>
  <c r="CR21" i="12"/>
  <c r="CN21" i="12"/>
  <c r="CK21" i="12"/>
  <c r="CH21" i="12"/>
  <c r="CE21" i="12"/>
  <c r="CB21" i="12"/>
  <c r="BY21" i="12"/>
  <c r="BV21" i="12"/>
  <c r="BQ21" i="12"/>
  <c r="BM21" i="12"/>
  <c r="BJ21" i="12"/>
  <c r="BG21" i="12"/>
  <c r="BD21" i="12"/>
  <c r="BA21" i="12"/>
  <c r="AX21" i="12"/>
  <c r="AO21" i="12"/>
  <c r="AL21" i="12"/>
  <c r="AI21" i="12"/>
  <c r="AE21" i="12"/>
  <c r="AB21" i="12"/>
  <c r="Y21" i="12"/>
  <c r="O21" i="12"/>
  <c r="B21" i="12"/>
  <c r="DD20" i="12"/>
  <c r="DA20" i="12"/>
  <c r="CX20" i="12"/>
  <c r="CW20" i="12"/>
  <c r="CV20" i="12"/>
  <c r="CR20" i="12"/>
  <c r="CN20" i="12"/>
  <c r="CK20" i="12"/>
  <c r="CH20" i="12"/>
  <c r="CE20" i="12"/>
  <c r="CB20" i="12"/>
  <c r="BY20" i="12"/>
  <c r="BV20" i="12"/>
  <c r="BQ20" i="12"/>
  <c r="BM20" i="12"/>
  <c r="BJ20" i="12"/>
  <c r="BG20" i="12"/>
  <c r="BD20" i="12"/>
  <c r="BA20" i="12"/>
  <c r="AX20" i="12"/>
  <c r="AO20" i="12"/>
  <c r="AL20" i="12"/>
  <c r="AI20" i="12"/>
  <c r="AE20" i="12"/>
  <c r="AB20" i="12"/>
  <c r="Y20" i="12"/>
  <c r="O20" i="12"/>
  <c r="DJ20" i="12" s="1"/>
  <c r="B20" i="12"/>
  <c r="DD19" i="12"/>
  <c r="DA19" i="12"/>
  <c r="CX19" i="12"/>
  <c r="CW19" i="12"/>
  <c r="CV19" i="12"/>
  <c r="CR19" i="12"/>
  <c r="CN19" i="12"/>
  <c r="CK19" i="12"/>
  <c r="CH19" i="12"/>
  <c r="CE19" i="12"/>
  <c r="CB19" i="12"/>
  <c r="BY19" i="12"/>
  <c r="BV19" i="12"/>
  <c r="BQ19" i="12"/>
  <c r="BM19" i="12"/>
  <c r="BJ19" i="12"/>
  <c r="BG19" i="12"/>
  <c r="BD19" i="12"/>
  <c r="BA19" i="12"/>
  <c r="AX19" i="12"/>
  <c r="AO19" i="12"/>
  <c r="AL19" i="12"/>
  <c r="AI19" i="12"/>
  <c r="AE19" i="12"/>
  <c r="AB19" i="12"/>
  <c r="Y19" i="12"/>
  <c r="O19" i="12"/>
  <c r="DJ19" i="12" s="1"/>
  <c r="B19" i="12"/>
  <c r="DD18" i="12"/>
  <c r="DA18" i="12"/>
  <c r="CX18" i="12"/>
  <c r="CW18" i="12"/>
  <c r="CV18" i="12"/>
  <c r="CR18" i="12"/>
  <c r="CN18" i="12"/>
  <c r="CK18" i="12"/>
  <c r="CH18" i="12"/>
  <c r="CE18" i="12"/>
  <c r="CB18" i="12"/>
  <c r="BY18" i="12"/>
  <c r="BV18" i="12"/>
  <c r="BS18" i="12"/>
  <c r="BM18" i="12"/>
  <c r="BJ18" i="12"/>
  <c r="BG18" i="12"/>
  <c r="BD18" i="12"/>
  <c r="BA18" i="12"/>
  <c r="AX18" i="12"/>
  <c r="AO18" i="12"/>
  <c r="AL18" i="12"/>
  <c r="AI18" i="12"/>
  <c r="AE18" i="12"/>
  <c r="AB18" i="12"/>
  <c r="Y18" i="12"/>
  <c r="O18" i="12"/>
  <c r="B18" i="12"/>
  <c r="DD17" i="12"/>
  <c r="DA17" i="12"/>
  <c r="CX17" i="12"/>
  <c r="CW17" i="12"/>
  <c r="CV17" i="12"/>
  <c r="CR17" i="12"/>
  <c r="CO17" i="12"/>
  <c r="CO98" i="12" s="1"/>
  <c r="CK17" i="12"/>
  <c r="CI17" i="12"/>
  <c r="CI98" i="12" s="1"/>
  <c r="CF17" i="12"/>
  <c r="CB17" i="12"/>
  <c r="BY17" i="12"/>
  <c r="BV17" i="12"/>
  <c r="BQ17" i="12"/>
  <c r="BM17" i="12"/>
  <c r="BJ17" i="12"/>
  <c r="BG17" i="12"/>
  <c r="BD17" i="12"/>
  <c r="BA17" i="12"/>
  <c r="AX17" i="12"/>
  <c r="AS17" i="12"/>
  <c r="AS98" i="12" s="1"/>
  <c r="AO17" i="12"/>
  <c r="AM17" i="12"/>
  <c r="AI17" i="12"/>
  <c r="AE17" i="12"/>
  <c r="AB17" i="12"/>
  <c r="Y17" i="12"/>
  <c r="O17" i="12"/>
  <c r="DJ17" i="12" s="1"/>
  <c r="D17" i="12"/>
  <c r="D98" i="12" s="1"/>
  <c r="C17" i="12"/>
  <c r="C98" i="12" s="1"/>
  <c r="DD16" i="12"/>
  <c r="DA16" i="12"/>
  <c r="CX16" i="12"/>
  <c r="CW16" i="12"/>
  <c r="CV16" i="12"/>
  <c r="CR16" i="12"/>
  <c r="CN16" i="12"/>
  <c r="CK16" i="12"/>
  <c r="CH16" i="12"/>
  <c r="CE16" i="12"/>
  <c r="CB16" i="12"/>
  <c r="BY16" i="12"/>
  <c r="BV16" i="12"/>
  <c r="BQ16" i="12"/>
  <c r="BM16" i="12"/>
  <c r="BJ16" i="12"/>
  <c r="BG16" i="12"/>
  <c r="BD16" i="12"/>
  <c r="BA16" i="12"/>
  <c r="AX16" i="12"/>
  <c r="AO16" i="12"/>
  <c r="AL16" i="12"/>
  <c r="AI16" i="12"/>
  <c r="AE16" i="12"/>
  <c r="AB16" i="12"/>
  <c r="Y16" i="12"/>
  <c r="O16" i="12"/>
  <c r="B16" i="12"/>
  <c r="DD15" i="12"/>
  <c r="DA15" i="12"/>
  <c r="CX15" i="12"/>
  <c r="CW15" i="12"/>
  <c r="CV15" i="12"/>
  <c r="CR15" i="12"/>
  <c r="CN15" i="12"/>
  <c r="CK15" i="12"/>
  <c r="CH15" i="12"/>
  <c r="CE15" i="12"/>
  <c r="CB15" i="12"/>
  <c r="BY15" i="12"/>
  <c r="BV15" i="12"/>
  <c r="BQ15" i="12"/>
  <c r="BM15" i="12"/>
  <c r="BJ15" i="12"/>
  <c r="BG15" i="12"/>
  <c r="BD15" i="12"/>
  <c r="BA15" i="12"/>
  <c r="AX15" i="12"/>
  <c r="AO15" i="12"/>
  <c r="AL15" i="12"/>
  <c r="AI15" i="12"/>
  <c r="AE15" i="12"/>
  <c r="AB15" i="12"/>
  <c r="Y15" i="12"/>
  <c r="O15" i="12"/>
  <c r="B15" i="12"/>
  <c r="DD14" i="12"/>
  <c r="DA14" i="12"/>
  <c r="CX14" i="12"/>
  <c r="CW14" i="12"/>
  <c r="CV14" i="12"/>
  <c r="CR14" i="12"/>
  <c r="CN14" i="12"/>
  <c r="CK14" i="12"/>
  <c r="CH14" i="12"/>
  <c r="CE14" i="12"/>
  <c r="CB14" i="12"/>
  <c r="BY14" i="12"/>
  <c r="BV14" i="12"/>
  <c r="BQ14" i="12"/>
  <c r="BM14" i="12"/>
  <c r="BJ14" i="12"/>
  <c r="BG14" i="12"/>
  <c r="BD14" i="12"/>
  <c r="BA14" i="12"/>
  <c r="AX14" i="12"/>
  <c r="AO14" i="12"/>
  <c r="AL14" i="12"/>
  <c r="AI14" i="12"/>
  <c r="AE14" i="12"/>
  <c r="AB14" i="12"/>
  <c r="Y14" i="12"/>
  <c r="O14" i="12"/>
  <c r="B14" i="12"/>
  <c r="DD13" i="12"/>
  <c r="DA13" i="12"/>
  <c r="CX13" i="12"/>
  <c r="CW13" i="12"/>
  <c r="CU13" i="12" s="1"/>
  <c r="CV13" i="12"/>
  <c r="CR13" i="12"/>
  <c r="CN13" i="12"/>
  <c r="CK13" i="12"/>
  <c r="CH13" i="12"/>
  <c r="CE13" i="12"/>
  <c r="CB13" i="12"/>
  <c r="BY13" i="12"/>
  <c r="BV13" i="12"/>
  <c r="BQ13" i="12"/>
  <c r="BM13" i="12"/>
  <c r="BJ13" i="12"/>
  <c r="BG13" i="12"/>
  <c r="BD13" i="12"/>
  <c r="BA13" i="12"/>
  <c r="AX13" i="12"/>
  <c r="AO13" i="12"/>
  <c r="AN13" i="12"/>
  <c r="AN98" i="12" s="1"/>
  <c r="AI13" i="12"/>
  <c r="AE13" i="12"/>
  <c r="AB13" i="12"/>
  <c r="Y13" i="12"/>
  <c r="O13" i="12"/>
  <c r="B13" i="12"/>
  <c r="DH13" i="12" s="1"/>
  <c r="DD12" i="12"/>
  <c r="DA12" i="12"/>
  <c r="CX12" i="12"/>
  <c r="CW12" i="12"/>
  <c r="CV12" i="12"/>
  <c r="CR12" i="12"/>
  <c r="CN12" i="12"/>
  <c r="CK12" i="12"/>
  <c r="CH12" i="12"/>
  <c r="CE12" i="12"/>
  <c r="CB12" i="12"/>
  <c r="BY12" i="12"/>
  <c r="BV12" i="12"/>
  <c r="BQ12" i="12"/>
  <c r="BM12" i="12"/>
  <c r="BJ12" i="12"/>
  <c r="BG12" i="12"/>
  <c r="BD12" i="12"/>
  <c r="BA12" i="12"/>
  <c r="AX12" i="12"/>
  <c r="AO12" i="12"/>
  <c r="AL12" i="12"/>
  <c r="AI12" i="12"/>
  <c r="AE12" i="12"/>
  <c r="AB12" i="12"/>
  <c r="Y12" i="12"/>
  <c r="O12" i="12"/>
  <c r="B12" i="12"/>
  <c r="DH12" i="12" s="1"/>
  <c r="DD11" i="12"/>
  <c r="DA11" i="12"/>
  <c r="CX11" i="12"/>
  <c r="CW11" i="12"/>
  <c r="CV11" i="12"/>
  <c r="CR11" i="12"/>
  <c r="CN11" i="12"/>
  <c r="CK11" i="12"/>
  <c r="CH11" i="12"/>
  <c r="CE11" i="12"/>
  <c r="CB11" i="12"/>
  <c r="BY11" i="12"/>
  <c r="BV11" i="12"/>
  <c r="BQ11" i="12"/>
  <c r="BM11" i="12"/>
  <c r="BJ11" i="12"/>
  <c r="BG11" i="12"/>
  <c r="BD11" i="12"/>
  <c r="BA11" i="12"/>
  <c r="AX11" i="12"/>
  <c r="AO11" i="12"/>
  <c r="AL11" i="12"/>
  <c r="AI11" i="12"/>
  <c r="AE11" i="12"/>
  <c r="AB11" i="12"/>
  <c r="Y11" i="12"/>
  <c r="O11" i="12"/>
  <c r="B11" i="12"/>
  <c r="DD10" i="12"/>
  <c r="DA10" i="12"/>
  <c r="CX10" i="12"/>
  <c r="CW10" i="12"/>
  <c r="CV10" i="12"/>
  <c r="CR10" i="12"/>
  <c r="CN10" i="12"/>
  <c r="CK10" i="12"/>
  <c r="CH10" i="12"/>
  <c r="CG10" i="12"/>
  <c r="CG98" i="12" s="1"/>
  <c r="CE10" i="12"/>
  <c r="CB10" i="12"/>
  <c r="BY10" i="12"/>
  <c r="BV10" i="12"/>
  <c r="BQ10" i="12"/>
  <c r="BM10" i="12"/>
  <c r="BJ10" i="12"/>
  <c r="BG10" i="12"/>
  <c r="BD10" i="12"/>
  <c r="BA10" i="12"/>
  <c r="AX10" i="12"/>
  <c r="AO10" i="12"/>
  <c r="AL10" i="12"/>
  <c r="AI10" i="12"/>
  <c r="AE10" i="12"/>
  <c r="AB10" i="12"/>
  <c r="Y10" i="12"/>
  <c r="Q10" i="12"/>
  <c r="Q98" i="12" s="1"/>
  <c r="B10" i="12"/>
  <c r="DD9" i="12"/>
  <c r="DA9" i="12"/>
  <c r="CX9" i="12"/>
  <c r="CW9" i="12"/>
  <c r="CV9" i="12"/>
  <c r="CR9" i="12"/>
  <c r="CN9" i="12"/>
  <c r="CK9" i="12"/>
  <c r="CH9" i="12"/>
  <c r="CE9" i="12"/>
  <c r="CB9" i="12"/>
  <c r="BY9" i="12"/>
  <c r="BV9" i="12"/>
  <c r="BQ9" i="12"/>
  <c r="BM9" i="12"/>
  <c r="BJ9" i="12"/>
  <c r="BG9" i="12"/>
  <c r="BD9" i="12"/>
  <c r="BA9" i="12"/>
  <c r="AX9" i="12"/>
  <c r="AO9" i="12"/>
  <c r="AL9" i="12"/>
  <c r="AI9" i="12"/>
  <c r="AE9" i="12"/>
  <c r="AB9" i="12"/>
  <c r="Y9" i="12"/>
  <c r="X9" i="12" s="1"/>
  <c r="O9" i="12"/>
  <c r="B9" i="12"/>
  <c r="DD8" i="12"/>
  <c r="DA8" i="12"/>
  <c r="CX8" i="12"/>
  <c r="CW8" i="12"/>
  <c r="CV8" i="12"/>
  <c r="CR8" i="12"/>
  <c r="CN8" i="12"/>
  <c r="CK8" i="12"/>
  <c r="CH8" i="12"/>
  <c r="CE8" i="12"/>
  <c r="CB8" i="12"/>
  <c r="BY8" i="12"/>
  <c r="BV8" i="12"/>
  <c r="BQ8" i="12"/>
  <c r="BM8" i="12"/>
  <c r="BJ8" i="12"/>
  <c r="BG8" i="12"/>
  <c r="BD8" i="12"/>
  <c r="BA8" i="12"/>
  <c r="AX8" i="12"/>
  <c r="AO8" i="12"/>
  <c r="AL8" i="12"/>
  <c r="AI8" i="12"/>
  <c r="AE8" i="12"/>
  <c r="AB8" i="12"/>
  <c r="Y8" i="12"/>
  <c r="X8" i="12" s="1"/>
  <c r="O8" i="12"/>
  <c r="DJ8" i="12" s="1"/>
  <c r="B8" i="12"/>
  <c r="DD7" i="12"/>
  <c r="DA7" i="12"/>
  <c r="CX7" i="12"/>
  <c r="CW7" i="12"/>
  <c r="CV7" i="12"/>
  <c r="CR7" i="12"/>
  <c r="CN7" i="12"/>
  <c r="CK7" i="12"/>
  <c r="CH7" i="12"/>
  <c r="CE7" i="12"/>
  <c r="CB7" i="12"/>
  <c r="BY7" i="12"/>
  <c r="BV7" i="12"/>
  <c r="BQ7" i="12"/>
  <c r="BM7" i="12"/>
  <c r="BJ7" i="12"/>
  <c r="BG7" i="12"/>
  <c r="BD7" i="12"/>
  <c r="BA7" i="12"/>
  <c r="AX7" i="12"/>
  <c r="AO7" i="12"/>
  <c r="AL7" i="12"/>
  <c r="AI7" i="12"/>
  <c r="AE7" i="12"/>
  <c r="AB7" i="12"/>
  <c r="Y7" i="12"/>
  <c r="O7" i="12"/>
  <c r="DJ7" i="12" s="1"/>
  <c r="B7" i="12"/>
  <c r="X14" i="12" l="1"/>
  <c r="DH22" i="12"/>
  <c r="AR22" i="12"/>
  <c r="DH25" i="12"/>
  <c r="DH26" i="12"/>
  <c r="DH34" i="12"/>
  <c r="X54" i="12"/>
  <c r="X58" i="12"/>
  <c r="X62" i="12"/>
  <c r="X64" i="12"/>
  <c r="X67" i="12"/>
  <c r="X68" i="12"/>
  <c r="X71" i="12"/>
  <c r="X80" i="12"/>
  <c r="DH81" i="12"/>
  <c r="B83" i="12"/>
  <c r="DH84" i="12"/>
  <c r="BP89" i="12"/>
  <c r="X97" i="12"/>
  <c r="AR16" i="12"/>
  <c r="AR20" i="12"/>
  <c r="CU57" i="12"/>
  <c r="AR87" i="12"/>
  <c r="AR88" i="12"/>
  <c r="CU75" i="12"/>
  <c r="DH79" i="12"/>
  <c r="CU79" i="12"/>
  <c r="DH80" i="12"/>
  <c r="DJ14" i="12"/>
  <c r="X21" i="12"/>
  <c r="X24" i="12"/>
  <c r="DJ54" i="12"/>
  <c r="DJ56" i="12"/>
  <c r="DJ58" i="12"/>
  <c r="DJ59" i="12"/>
  <c r="DJ63" i="12"/>
  <c r="DJ77" i="12"/>
  <c r="Y98" i="12"/>
  <c r="AR8" i="12"/>
  <c r="CU8" i="12"/>
  <c r="BP10" i="12"/>
  <c r="CU10" i="12"/>
  <c r="CU11" i="12"/>
  <c r="DJ16" i="12"/>
  <c r="CU18" i="12"/>
  <c r="X22" i="12"/>
  <c r="X25" i="12"/>
  <c r="X27" i="12"/>
  <c r="X29" i="12"/>
  <c r="BP31" i="12"/>
  <c r="X32" i="12"/>
  <c r="X33" i="12"/>
  <c r="BP43" i="12"/>
  <c r="BP44" i="12"/>
  <c r="CU44" i="12"/>
  <c r="DJ61" i="12"/>
  <c r="BP79" i="12"/>
  <c r="CU81" i="12"/>
  <c r="DH82" i="12"/>
  <c r="AR82" i="12"/>
  <c r="X85" i="12"/>
  <c r="DG75" i="12"/>
  <c r="CU85" i="12"/>
  <c r="BP26" i="12"/>
  <c r="DH27" i="12"/>
  <c r="BP27" i="12"/>
  <c r="CU27" i="12"/>
  <c r="DH29" i="12"/>
  <c r="DH30" i="12"/>
  <c r="DH31" i="12"/>
  <c r="DH32" i="12"/>
  <c r="CU32" i="12"/>
  <c r="X36" i="12"/>
  <c r="DJ43" i="12"/>
  <c r="DJ45" i="12"/>
  <c r="DJ46" i="12"/>
  <c r="CU54" i="12"/>
  <c r="BP56" i="12"/>
  <c r="BP57" i="12"/>
  <c r="DJ64" i="12"/>
  <c r="DJ65" i="12"/>
  <c r="DJ67" i="12"/>
  <c r="DJ68" i="12"/>
  <c r="DJ69" i="12"/>
  <c r="DJ71" i="12"/>
  <c r="AR14" i="12"/>
  <c r="DH15" i="12"/>
  <c r="CU15" i="12"/>
  <c r="DH16" i="12"/>
  <c r="DJ24" i="12"/>
  <c r="AR29" i="12"/>
  <c r="CU34" i="12"/>
  <c r="DH35" i="12"/>
  <c r="CU35" i="12"/>
  <c r="DH38" i="12"/>
  <c r="DH39" i="12"/>
  <c r="X45" i="12"/>
  <c r="DH50" i="12"/>
  <c r="DH51" i="12"/>
  <c r="CU51" i="12"/>
  <c r="DH52" i="12"/>
  <c r="DH55" i="12"/>
  <c r="AR55" i="12"/>
  <c r="CU55" i="12"/>
  <c r="CU58" i="12"/>
  <c r="BP63" i="12"/>
  <c r="DG89" i="12"/>
  <c r="CU29" i="12"/>
  <c r="X30" i="12"/>
  <c r="BP30" i="12"/>
  <c r="X34" i="12"/>
  <c r="X35" i="12"/>
  <c r="DH36" i="12"/>
  <c r="CU38" i="12"/>
  <c r="BP39" i="12"/>
  <c r="DJ42" i="12"/>
  <c r="DH43" i="12"/>
  <c r="DG43" i="12" s="1"/>
  <c r="DJ44" i="12"/>
  <c r="DJ47" i="12"/>
  <c r="BP48" i="12"/>
  <c r="DJ52" i="12"/>
  <c r="DG52" i="12" s="1"/>
  <c r="DJ53" i="12"/>
  <c r="DJ55" i="12"/>
  <c r="DG55" i="12" s="1"/>
  <c r="DH56" i="12"/>
  <c r="DG56" i="12" s="1"/>
  <c r="DJ57" i="12"/>
  <c r="DJ60" i="12"/>
  <c r="CU62" i="12"/>
  <c r="DG63" i="12"/>
  <c r="BP65" i="12"/>
  <c r="BP67" i="12"/>
  <c r="DJ72" i="12"/>
  <c r="DJ73" i="12"/>
  <c r="DH76" i="12"/>
  <c r="AR76" i="12"/>
  <c r="DH77" i="12"/>
  <c r="DG77" i="12" s="1"/>
  <c r="BP77" i="12"/>
  <c r="CU77" i="12"/>
  <c r="DH78" i="12"/>
  <c r="DG79" i="12"/>
  <c r="DJ81" i="12"/>
  <c r="DJ82" i="12"/>
  <c r="X84" i="12"/>
  <c r="BP84" i="12"/>
  <c r="DJ87" i="12"/>
  <c r="DJ88" i="12"/>
  <c r="DG88" i="12" s="1"/>
  <c r="BP91" i="12"/>
  <c r="AR97" i="12"/>
  <c r="DH11" i="12"/>
  <c r="DJ15" i="12"/>
  <c r="DJ22" i="12"/>
  <c r="DJ23" i="12"/>
  <c r="AR23" i="12"/>
  <c r="AR24" i="12"/>
  <c r="CU24" i="12"/>
  <c r="AR26" i="12"/>
  <c r="DJ27" i="12"/>
  <c r="DG27" i="12" s="1"/>
  <c r="DG31" i="12"/>
  <c r="AR36" i="12"/>
  <c r="DG39" i="12"/>
  <c r="DJ40" i="12"/>
  <c r="DH48" i="12"/>
  <c r="AR48" i="12"/>
  <c r="CU49" i="12"/>
  <c r="X50" i="12"/>
  <c r="CU50" i="12"/>
  <c r="BP52" i="12"/>
  <c r="X53" i="12"/>
  <c r="AR66" i="12"/>
  <c r="DG67" i="12"/>
  <c r="BP69" i="12"/>
  <c r="BP71" i="12"/>
  <c r="X72" i="12"/>
  <c r="X75" i="12"/>
  <c r="AR80" i="12"/>
  <c r="CU80" i="12"/>
  <c r="X81" i="12"/>
  <c r="X82" i="12"/>
  <c r="DG84" i="12"/>
  <c r="X87" i="12"/>
  <c r="X89" i="12"/>
  <c r="DG91" i="12"/>
  <c r="AR91" i="12"/>
  <c r="DJ9" i="12"/>
  <c r="AR10" i="12"/>
  <c r="AR12" i="12"/>
  <c r="DJ11" i="12"/>
  <c r="X18" i="12"/>
  <c r="X19" i="12"/>
  <c r="BP19" i="12"/>
  <c r="CU25" i="12"/>
  <c r="AR33" i="12"/>
  <c r="BP36" i="12"/>
  <c r="AR46" i="12"/>
  <c r="DG50" i="12"/>
  <c r="AR50" i="12"/>
  <c r="AR51" i="12"/>
  <c r="AR59" i="12"/>
  <c r="BP60" i="12"/>
  <c r="BP61" i="12"/>
  <c r="CU61" i="12"/>
  <c r="X63" i="12"/>
  <c r="AR68" i="12"/>
  <c r="DG71" i="12"/>
  <c r="BP73" i="12"/>
  <c r="BP75" i="12"/>
  <c r="X76" i="12"/>
  <c r="X79" i="12"/>
  <c r="AR86" i="12"/>
  <c r="CU12" i="12"/>
  <c r="DJ12" i="12"/>
  <c r="DG12" i="12" s="1"/>
  <c r="BP15" i="12"/>
  <c r="BP16" i="12"/>
  <c r="DH19" i="12"/>
  <c r="DH20" i="12"/>
  <c r="DG20" i="12" s="1"/>
  <c r="X28" i="12"/>
  <c r="DG60" i="12"/>
  <c r="DG81" i="12"/>
  <c r="BP88" i="12"/>
  <c r="CU88" i="12"/>
  <c r="DG22" i="12"/>
  <c r="BP7" i="12"/>
  <c r="AR7" i="12"/>
  <c r="BY98" i="12"/>
  <c r="CK98" i="12"/>
  <c r="DH10" i="12"/>
  <c r="BP12" i="12"/>
  <c r="DJ13" i="12"/>
  <c r="X17" i="12"/>
  <c r="DH23" i="12"/>
  <c r="BA98" i="12"/>
  <c r="BM98" i="12"/>
  <c r="BP8" i="12"/>
  <c r="O10" i="12"/>
  <c r="DJ10" i="12" s="1"/>
  <c r="X11" i="12"/>
  <c r="X13" i="12"/>
  <c r="AL13" i="12"/>
  <c r="DH14" i="12"/>
  <c r="DG14" i="12" s="1"/>
  <c r="X15" i="12"/>
  <c r="BP17" i="12"/>
  <c r="AR19" i="12"/>
  <c r="BP21" i="12"/>
  <c r="CU21" i="12"/>
  <c r="CU22" i="12"/>
  <c r="CU23" i="12"/>
  <c r="DH24" i="12"/>
  <c r="DG24" i="12" s="1"/>
  <c r="BP24" i="12"/>
  <c r="AR25" i="12"/>
  <c r="CU26" i="12"/>
  <c r="DJ29" i="12"/>
  <c r="DH37" i="12"/>
  <c r="DG37" i="12" s="1"/>
  <c r="AR38" i="12"/>
  <c r="AR17" i="12"/>
  <c r="DJ21" i="12"/>
  <c r="DH9" i="12"/>
  <c r="AR11" i="12"/>
  <c r="BP13" i="12"/>
  <c r="BP20" i="12"/>
  <c r="X23" i="12"/>
  <c r="BP23" i="12"/>
  <c r="DJ25" i="12"/>
  <c r="DG25" i="12" s="1"/>
  <c r="X26" i="12"/>
  <c r="AR27" i="12"/>
  <c r="AR28" i="12"/>
  <c r="CU30" i="12"/>
  <c r="BP33" i="12"/>
  <c r="DH7" i="12"/>
  <c r="DG7" i="12" s="1"/>
  <c r="AR9" i="12"/>
  <c r="X12" i="12"/>
  <c r="AR13" i="12"/>
  <c r="AR15" i="12"/>
  <c r="CU19" i="12"/>
  <c r="BP29" i="12"/>
  <c r="DJ30" i="12"/>
  <c r="DG30" i="12" s="1"/>
  <c r="DJ32" i="12"/>
  <c r="AR30" i="12"/>
  <c r="BP34" i="12"/>
  <c r="AR35" i="12"/>
  <c r="CU36" i="12"/>
  <c r="X37" i="12"/>
  <c r="BP41" i="12"/>
  <c r="X43" i="12"/>
  <c r="BP45" i="12"/>
  <c r="X47" i="12"/>
  <c r="X48" i="12"/>
  <c r="CU48" i="12"/>
  <c r="DH49" i="12"/>
  <c r="DG49" i="12" s="1"/>
  <c r="AR49" i="12"/>
  <c r="X51" i="12"/>
  <c r="BP51" i="12"/>
  <c r="AR52" i="12"/>
  <c r="CU52" i="12"/>
  <c r="AR53" i="12"/>
  <c r="BP54" i="12"/>
  <c r="X56" i="12"/>
  <c r="BP58" i="12"/>
  <c r="X60" i="12"/>
  <c r="DH62" i="12"/>
  <c r="BP62" i="12"/>
  <c r="AR64" i="12"/>
  <c r="X65" i="12"/>
  <c r="X66" i="12"/>
  <c r="BP68" i="12"/>
  <c r="CU68" i="12"/>
  <c r="X69" i="12"/>
  <c r="X70" i="12"/>
  <c r="BP72" i="12"/>
  <c r="CU72" i="12"/>
  <c r="X73" i="12"/>
  <c r="X74" i="12"/>
  <c r="BP76" i="12"/>
  <c r="CU76" i="12"/>
  <c r="X77" i="12"/>
  <c r="X78" i="12"/>
  <c r="AR81" i="12"/>
  <c r="BP83" i="12"/>
  <c r="CU84" i="12"/>
  <c r="DH85" i="12"/>
  <c r="DG85" i="12" s="1"/>
  <c r="DH86" i="12"/>
  <c r="BP87" i="12"/>
  <c r="X88" i="12"/>
  <c r="BP90" i="12"/>
  <c r="X91" i="12"/>
  <c r="CU91" i="12"/>
  <c r="DG35" i="12"/>
  <c r="BP37" i="12"/>
  <c r="X40" i="12"/>
  <c r="AR41" i="12"/>
  <c r="X44" i="12"/>
  <c r="AR45" i="12"/>
  <c r="BP50" i="12"/>
  <c r="X52" i="12"/>
  <c r="AR54" i="12"/>
  <c r="X57" i="12"/>
  <c r="AR58" i="12"/>
  <c r="X61" i="12"/>
  <c r="DJ62" i="12"/>
  <c r="AR62" i="12"/>
  <c r="AR65" i="12"/>
  <c r="BP66" i="12"/>
  <c r="CU66" i="12"/>
  <c r="AR69" i="12"/>
  <c r="BP70" i="12"/>
  <c r="CU70" i="12"/>
  <c r="AR73" i="12"/>
  <c r="BP74" i="12"/>
  <c r="CU74" i="12"/>
  <c r="AR77" i="12"/>
  <c r="BP78" i="12"/>
  <c r="CU78" i="12"/>
  <c r="BP80" i="12"/>
  <c r="BP82" i="12"/>
  <c r="CU82" i="12"/>
  <c r="DJ83" i="12"/>
  <c r="AR83" i="12"/>
  <c r="CV83" i="12"/>
  <c r="CU83" i="12" s="1"/>
  <c r="DD83" i="12"/>
  <c r="DD98" i="12" s="1"/>
  <c r="AR85" i="12"/>
  <c r="O86" i="12"/>
  <c r="DJ86" i="12" s="1"/>
  <c r="BP86" i="12"/>
  <c r="DJ90" i="12"/>
  <c r="DG90" i="12" s="1"/>
  <c r="AR90" i="12"/>
  <c r="DG41" i="12"/>
  <c r="DG45" i="12"/>
  <c r="DG47" i="12"/>
  <c r="DG54" i="12"/>
  <c r="DG58" i="12"/>
  <c r="DH83" i="12"/>
  <c r="DG83" i="12" s="1"/>
  <c r="BP32" i="12"/>
  <c r="DJ33" i="12"/>
  <c r="X38" i="12"/>
  <c r="BP38" i="12"/>
  <c r="CU39" i="12"/>
  <c r="DH40" i="12"/>
  <c r="AR40" i="12"/>
  <c r="X42" i="12"/>
  <c r="BP42" i="12"/>
  <c r="AR43" i="12"/>
  <c r="CU43" i="12"/>
  <c r="DH44" i="12"/>
  <c r="DG44" i="12" s="1"/>
  <c r="AR44" i="12"/>
  <c r="X46" i="12"/>
  <c r="BP46" i="12"/>
  <c r="AR47" i="12"/>
  <c r="BP49" i="12"/>
  <c r="BP53" i="12"/>
  <c r="CV53" i="12"/>
  <c r="CU53" i="12" s="1"/>
  <c r="X55" i="12"/>
  <c r="BP55" i="12"/>
  <c r="AR56" i="12"/>
  <c r="CU56" i="12"/>
  <c r="DH57" i="12"/>
  <c r="DG57" i="12" s="1"/>
  <c r="AR57" i="12"/>
  <c r="X59" i="12"/>
  <c r="BP59" i="12"/>
  <c r="AR60" i="12"/>
  <c r="CU60" i="12"/>
  <c r="DH61" i="12"/>
  <c r="DG61" i="12" s="1"/>
  <c r="AR61" i="12"/>
  <c r="AR63" i="12"/>
  <c r="BP64" i="12"/>
  <c r="DJ66" i="12"/>
  <c r="DG66" i="12" s="1"/>
  <c r="AR67" i="12"/>
  <c r="DJ70" i="12"/>
  <c r="DG70" i="12" s="1"/>
  <c r="AR70" i="12"/>
  <c r="AR71" i="12"/>
  <c r="DJ74" i="12"/>
  <c r="DG74" i="12" s="1"/>
  <c r="AR74" i="12"/>
  <c r="AR75" i="12"/>
  <c r="DJ78" i="12"/>
  <c r="DG78" i="12" s="1"/>
  <c r="AR78" i="12"/>
  <c r="AR79" i="12"/>
  <c r="BP81" i="12"/>
  <c r="AR84" i="12"/>
  <c r="BP85" i="12"/>
  <c r="AR89" i="12"/>
  <c r="DG15" i="12"/>
  <c r="DG13" i="12"/>
  <c r="DG19" i="12"/>
  <c r="AB98" i="12"/>
  <c r="BD98" i="12"/>
  <c r="CB98" i="12"/>
  <c r="DH18" i="12"/>
  <c r="O98" i="12"/>
  <c r="AE98" i="12"/>
  <c r="BG98" i="12"/>
  <c r="CR98" i="12"/>
  <c r="CX98" i="12"/>
  <c r="DH8" i="12"/>
  <c r="DG8" i="12" s="1"/>
  <c r="BP11" i="12"/>
  <c r="X16" i="12"/>
  <c r="CU16" i="12"/>
  <c r="B17" i="12"/>
  <c r="DH17" i="12" s="1"/>
  <c r="DG17" i="12" s="1"/>
  <c r="CF98" i="12"/>
  <c r="CE17" i="12"/>
  <c r="CE98" i="12" s="1"/>
  <c r="CN17" i="12"/>
  <c r="CU17" i="12"/>
  <c r="BS98" i="12"/>
  <c r="BQ18" i="12"/>
  <c r="BP18" i="12" s="1"/>
  <c r="DJ18" i="12"/>
  <c r="X20" i="12"/>
  <c r="CU20" i="12"/>
  <c r="DH21" i="12"/>
  <c r="DG21" i="12" s="1"/>
  <c r="BP22" i="12"/>
  <c r="BP25" i="12"/>
  <c r="DG29" i="12"/>
  <c r="AR31" i="12"/>
  <c r="CU31" i="12"/>
  <c r="AR32" i="12"/>
  <c r="CU33" i="12"/>
  <c r="AR34" i="12"/>
  <c r="BP35" i="12"/>
  <c r="AR39" i="12"/>
  <c r="X7" i="12"/>
  <c r="AI98" i="12"/>
  <c r="AX98" i="12"/>
  <c r="BV98" i="12"/>
  <c r="CU7" i="12"/>
  <c r="BP9" i="12"/>
  <c r="CU9" i="12"/>
  <c r="X10" i="12"/>
  <c r="BP14" i="12"/>
  <c r="CU14" i="12"/>
  <c r="AM98" i="12"/>
  <c r="AL17" i="12"/>
  <c r="CH17" i="12"/>
  <c r="CH98" i="12" s="1"/>
  <c r="AR18" i="12"/>
  <c r="AR21" i="12"/>
  <c r="DJ26" i="12"/>
  <c r="DG26" i="12" s="1"/>
  <c r="DH28" i="12"/>
  <c r="DG28" i="12" s="1"/>
  <c r="BP28" i="12"/>
  <c r="X31" i="12"/>
  <c r="AF98" i="12"/>
  <c r="DH33" i="12"/>
  <c r="DG33" i="12" s="1"/>
  <c r="DG36" i="12"/>
  <c r="X39" i="12"/>
  <c r="BP40" i="12"/>
  <c r="DG42" i="12"/>
  <c r="DG46" i="12"/>
  <c r="DG48" i="12"/>
  <c r="DG59" i="12"/>
  <c r="DG38" i="12"/>
  <c r="DG51" i="12"/>
  <c r="AO98" i="12"/>
  <c r="CW98" i="12"/>
  <c r="DG32" i="12"/>
  <c r="DG34" i="12"/>
  <c r="BK98" i="12"/>
  <c r="BJ37" i="12"/>
  <c r="BJ98" i="12" s="1"/>
  <c r="B98" i="12"/>
  <c r="DG64" i="12"/>
  <c r="DG68" i="12"/>
  <c r="DG72" i="12"/>
  <c r="DG76" i="12"/>
  <c r="DG80" i="12"/>
  <c r="DG86" i="12"/>
  <c r="DA53" i="12"/>
  <c r="DA98" i="12" s="1"/>
  <c r="DG69" i="12"/>
  <c r="DG73" i="12"/>
  <c r="DG82" i="12"/>
  <c r="DG87" i="12"/>
  <c r="DG97" i="12"/>
  <c r="CN64" i="12"/>
  <c r="CS98" i="12"/>
  <c r="B65" i="12"/>
  <c r="DH65" i="12" s="1"/>
  <c r="DG65" i="12" s="1"/>
  <c r="DK98" i="12"/>
  <c r="DL98" i="12"/>
  <c r="DI98" i="10"/>
  <c r="DF98" i="10"/>
  <c r="DC98" i="10"/>
  <c r="CZ98" i="10"/>
  <c r="CY98" i="10"/>
  <c r="CT98" i="10"/>
  <c r="CQ98" i="10"/>
  <c r="CM98" i="10"/>
  <c r="CL98" i="10"/>
  <c r="CJ98" i="10"/>
  <c r="CD98" i="10"/>
  <c r="CC98" i="10"/>
  <c r="CA98" i="10"/>
  <c r="BZ98" i="10"/>
  <c r="BX98" i="10"/>
  <c r="BW98" i="10"/>
  <c r="BU98" i="10"/>
  <c r="BT98" i="10"/>
  <c r="BS98" i="10"/>
  <c r="BR98" i="10"/>
  <c r="BO98" i="10"/>
  <c r="BN98" i="10"/>
  <c r="BL98" i="10"/>
  <c r="BI98" i="10"/>
  <c r="BH98" i="10"/>
  <c r="BF98" i="10"/>
  <c r="BE98" i="10"/>
  <c r="BC98" i="10"/>
  <c r="BB98" i="10"/>
  <c r="AZ98" i="10"/>
  <c r="AY98" i="10"/>
  <c r="AW98" i="10"/>
  <c r="AV98" i="10"/>
  <c r="AU98" i="10"/>
  <c r="AT98" i="10"/>
  <c r="AQ98" i="10"/>
  <c r="AP98" i="10"/>
  <c r="AN98" i="10"/>
  <c r="AK98" i="10"/>
  <c r="AJ98" i="10"/>
  <c r="AH98" i="10"/>
  <c r="AG98" i="10"/>
  <c r="AF98" i="10"/>
  <c r="AD98" i="10"/>
  <c r="AC98" i="10"/>
  <c r="AA98" i="10"/>
  <c r="Z98" i="10"/>
  <c r="W98" i="10"/>
  <c r="V98" i="10"/>
  <c r="U98" i="10"/>
  <c r="T98" i="10"/>
  <c r="S98" i="10"/>
  <c r="R98" i="10"/>
  <c r="N98" i="10"/>
  <c r="M98" i="10"/>
  <c r="K98" i="10"/>
  <c r="J98" i="10"/>
  <c r="I98" i="10"/>
  <c r="H98" i="10"/>
  <c r="G98" i="10"/>
  <c r="F98" i="10"/>
  <c r="DD97" i="10"/>
  <c r="DA97" i="10"/>
  <c r="CX97" i="10"/>
  <c r="CW97" i="10"/>
  <c r="CV97" i="10"/>
  <c r="CR97" i="10"/>
  <c r="CN97" i="10"/>
  <c r="CK97" i="10"/>
  <c r="CH97" i="10"/>
  <c r="CE97" i="10"/>
  <c r="CB97" i="10"/>
  <c r="BY97" i="10"/>
  <c r="BV97" i="10"/>
  <c r="BQ97" i="10"/>
  <c r="BM97" i="10"/>
  <c r="BJ97" i="10"/>
  <c r="BG97" i="10"/>
  <c r="BD97" i="10"/>
  <c r="BA97" i="10"/>
  <c r="AX97" i="10"/>
  <c r="AO97" i="10"/>
  <c r="AL97" i="10"/>
  <c r="AI97" i="10"/>
  <c r="AE97" i="10"/>
  <c r="AB97" i="10"/>
  <c r="Y97" i="10"/>
  <c r="O97" i="10"/>
  <c r="B97" i="10"/>
  <c r="DD91" i="10"/>
  <c r="DA91" i="10"/>
  <c r="CX91" i="10"/>
  <c r="CW91" i="10"/>
  <c r="CV91" i="10"/>
  <c r="CR91" i="10"/>
  <c r="CN91" i="10"/>
  <c r="CK91" i="10"/>
  <c r="CH91" i="10"/>
  <c r="CE91" i="10"/>
  <c r="CB91" i="10"/>
  <c r="BY91" i="10"/>
  <c r="BV91" i="10"/>
  <c r="BQ91" i="10"/>
  <c r="BM91" i="10"/>
  <c r="BJ91" i="10"/>
  <c r="BG91" i="10"/>
  <c r="BD91" i="10"/>
  <c r="BA91" i="10"/>
  <c r="AX91" i="10"/>
  <c r="AO91" i="10"/>
  <c r="AL91" i="10"/>
  <c r="AI91" i="10"/>
  <c r="AE91" i="10"/>
  <c r="AB91" i="10"/>
  <c r="Y91" i="10"/>
  <c r="O91" i="10"/>
  <c r="DJ91" i="10" s="1"/>
  <c r="B91" i="10"/>
  <c r="DD90" i="10"/>
  <c r="DA90" i="10"/>
  <c r="CX90" i="10"/>
  <c r="CW90" i="10"/>
  <c r="CV90" i="10"/>
  <c r="CR90" i="10"/>
  <c r="CN90" i="10"/>
  <c r="CK90" i="10"/>
  <c r="CH90" i="10"/>
  <c r="CE90" i="10"/>
  <c r="CB90" i="10"/>
  <c r="BY90" i="10"/>
  <c r="BV90" i="10"/>
  <c r="BQ90" i="10"/>
  <c r="BM90" i="10"/>
  <c r="BJ90" i="10"/>
  <c r="BG90" i="10"/>
  <c r="BD90" i="10"/>
  <c r="BA90" i="10"/>
  <c r="AX90" i="10"/>
  <c r="AO90" i="10"/>
  <c r="AL90" i="10"/>
  <c r="AI90" i="10"/>
  <c r="AE90" i="10"/>
  <c r="AB90" i="10"/>
  <c r="X90" i="10" s="1"/>
  <c r="Y90" i="10"/>
  <c r="O90" i="10"/>
  <c r="DJ90" i="10" s="1"/>
  <c r="B90" i="10"/>
  <c r="DD89" i="10"/>
  <c r="DA89" i="10"/>
  <c r="CX89" i="10"/>
  <c r="CW89" i="10"/>
  <c r="CV89" i="10"/>
  <c r="CR89" i="10"/>
  <c r="CN89" i="10"/>
  <c r="CK89" i="10"/>
  <c r="CH89" i="10"/>
  <c r="CE89" i="10"/>
  <c r="CB89" i="10"/>
  <c r="BY89" i="10"/>
  <c r="BV89" i="10"/>
  <c r="BQ89" i="10"/>
  <c r="BM89" i="10"/>
  <c r="BJ89" i="10"/>
  <c r="BG89" i="10"/>
  <c r="BD89" i="10"/>
  <c r="BA89" i="10"/>
  <c r="AX89" i="10"/>
  <c r="AO89" i="10"/>
  <c r="AL89" i="10"/>
  <c r="AI89" i="10"/>
  <c r="AE89" i="10"/>
  <c r="AB89" i="10"/>
  <c r="Y89" i="10"/>
  <c r="O89" i="10"/>
  <c r="B89" i="10"/>
  <c r="DD88" i="10"/>
  <c r="DA88" i="10"/>
  <c r="CX88" i="10"/>
  <c r="CW88" i="10"/>
  <c r="CV88" i="10"/>
  <c r="CR88" i="10"/>
  <c r="CN88" i="10"/>
  <c r="CK88" i="10"/>
  <c r="CH88" i="10"/>
  <c r="CE88" i="10"/>
  <c r="CB88" i="10"/>
  <c r="BY88" i="10"/>
  <c r="BV88" i="10"/>
  <c r="BQ88" i="10"/>
  <c r="BM88" i="10"/>
  <c r="BJ88" i="10"/>
  <c r="BG88" i="10"/>
  <c r="BD88" i="10"/>
  <c r="BA88" i="10"/>
  <c r="AX88" i="10"/>
  <c r="AO88" i="10"/>
  <c r="AL88" i="10"/>
  <c r="AI88" i="10"/>
  <c r="AE88" i="10"/>
  <c r="AB88" i="10"/>
  <c r="Y88" i="10"/>
  <c r="O88" i="10"/>
  <c r="B88" i="10"/>
  <c r="DD87" i="10"/>
  <c r="DA87" i="10"/>
  <c r="CX87" i="10"/>
  <c r="CW87" i="10"/>
  <c r="CV87" i="10"/>
  <c r="CR87" i="10"/>
  <c r="CN87" i="10"/>
  <c r="CK87" i="10"/>
  <c r="CH87" i="10"/>
  <c r="CE87" i="10"/>
  <c r="CB87" i="10"/>
  <c r="BY87" i="10"/>
  <c r="BV87" i="10"/>
  <c r="BQ87" i="10"/>
  <c r="BM87" i="10"/>
  <c r="BJ87" i="10"/>
  <c r="BG87" i="10"/>
  <c r="BD87" i="10"/>
  <c r="BA87" i="10"/>
  <c r="AX87" i="10"/>
  <c r="AO87" i="10"/>
  <c r="AL87" i="10"/>
  <c r="AI87" i="10"/>
  <c r="AE87" i="10"/>
  <c r="AB87" i="10"/>
  <c r="Y87" i="10"/>
  <c r="O87" i="10"/>
  <c r="B87" i="10"/>
  <c r="DD86" i="10"/>
  <c r="DA86" i="10"/>
  <c r="CX86" i="10"/>
  <c r="CW86" i="10"/>
  <c r="CV86" i="10"/>
  <c r="CS86" i="10"/>
  <c r="CR86" i="10" s="1"/>
  <c r="CO86" i="10"/>
  <c r="CN86" i="10" s="1"/>
  <c r="CK86" i="10"/>
  <c r="CI86" i="10"/>
  <c r="CH86" i="10"/>
  <c r="CF86" i="10"/>
  <c r="CE86" i="10" s="1"/>
  <c r="CB86" i="10"/>
  <c r="BY86" i="10"/>
  <c r="BV86" i="10"/>
  <c r="BQ86" i="10"/>
  <c r="BM86" i="10"/>
  <c r="BJ86" i="10"/>
  <c r="BG86" i="10"/>
  <c r="BD86" i="10"/>
  <c r="BA86" i="10"/>
  <c r="AX86" i="10"/>
  <c r="AS86" i="10"/>
  <c r="AO86" i="10"/>
  <c r="AM86" i="10"/>
  <c r="AL86" i="10" s="1"/>
  <c r="AI86" i="10"/>
  <c r="AE86" i="10"/>
  <c r="AB86" i="10"/>
  <c r="Y86" i="10"/>
  <c r="P86" i="10"/>
  <c r="P98" i="10" s="1"/>
  <c r="O86" i="10"/>
  <c r="C86" i="10"/>
  <c r="B86" i="10" s="1"/>
  <c r="DD85" i="10"/>
  <c r="DA85" i="10"/>
  <c r="CX85" i="10"/>
  <c r="CW85" i="10"/>
  <c r="CV85" i="10"/>
  <c r="CR85" i="10"/>
  <c r="CN85" i="10"/>
  <c r="CK85" i="10"/>
  <c r="CH85" i="10"/>
  <c r="CE85" i="10"/>
  <c r="CB85" i="10"/>
  <c r="BY85" i="10"/>
  <c r="BV85" i="10"/>
  <c r="BQ85" i="10"/>
  <c r="BM85" i="10"/>
  <c r="BJ85" i="10"/>
  <c r="BG85" i="10"/>
  <c r="BD85" i="10"/>
  <c r="BA85" i="10"/>
  <c r="AX85" i="10"/>
  <c r="AO85" i="10"/>
  <c r="AL85" i="10"/>
  <c r="AI85" i="10"/>
  <c r="AE85" i="10"/>
  <c r="AB85" i="10"/>
  <c r="Y85" i="10"/>
  <c r="O85" i="10"/>
  <c r="B85" i="10"/>
  <c r="DD84" i="10"/>
  <c r="DA84" i="10"/>
  <c r="CX84" i="10"/>
  <c r="CW84" i="10"/>
  <c r="CV84" i="10"/>
  <c r="CR84" i="10"/>
  <c r="CN84" i="10"/>
  <c r="CK84" i="10"/>
  <c r="CH84" i="10"/>
  <c r="CE84" i="10"/>
  <c r="CB84" i="10"/>
  <c r="BY84" i="10"/>
  <c r="BV84" i="10"/>
  <c r="BQ84" i="10"/>
  <c r="BM84" i="10"/>
  <c r="BJ84" i="10"/>
  <c r="BG84" i="10"/>
  <c r="BD84" i="10"/>
  <c r="BA84" i="10"/>
  <c r="AX84" i="10"/>
  <c r="AO84" i="10"/>
  <c r="AL84" i="10"/>
  <c r="AI84" i="10"/>
  <c r="AE84" i="10"/>
  <c r="AB84" i="10"/>
  <c r="Y84" i="10"/>
  <c r="O84" i="10"/>
  <c r="B84" i="10"/>
  <c r="DE83" i="10"/>
  <c r="DE98" i="10" s="1"/>
  <c r="DD83" i="10"/>
  <c r="DA83" i="10"/>
  <c r="CX83" i="10"/>
  <c r="CW83" i="10"/>
  <c r="CV83" i="10"/>
  <c r="CR83" i="10"/>
  <c r="CN83" i="10"/>
  <c r="CK83" i="10"/>
  <c r="CH83" i="10"/>
  <c r="CE83" i="10"/>
  <c r="CB83" i="10"/>
  <c r="BY83" i="10"/>
  <c r="BV83" i="10"/>
  <c r="BQ83" i="10"/>
  <c r="BM83" i="10"/>
  <c r="BJ83" i="10"/>
  <c r="BG83" i="10"/>
  <c r="BD83" i="10"/>
  <c r="BA83" i="10"/>
  <c r="AX83" i="10"/>
  <c r="AO83" i="10"/>
  <c r="AL83" i="10"/>
  <c r="AI83" i="10"/>
  <c r="AE83" i="10"/>
  <c r="AB83" i="10"/>
  <c r="Y83" i="10"/>
  <c r="O83" i="10"/>
  <c r="E83" i="10"/>
  <c r="E98" i="10" s="1"/>
  <c r="D83" i="10"/>
  <c r="B83" i="10"/>
  <c r="DD82" i="10"/>
  <c r="DA82" i="10"/>
  <c r="CX82" i="10"/>
  <c r="CW82" i="10"/>
  <c r="CV82" i="10"/>
  <c r="CR82" i="10"/>
  <c r="CN82" i="10"/>
  <c r="CK82" i="10"/>
  <c r="CH82" i="10"/>
  <c r="CE82" i="10"/>
  <c r="CB82" i="10"/>
  <c r="BY82" i="10"/>
  <c r="BV82" i="10"/>
  <c r="BQ82" i="10"/>
  <c r="BM82" i="10"/>
  <c r="BJ82" i="10"/>
  <c r="BG82" i="10"/>
  <c r="BD82" i="10"/>
  <c r="BA82" i="10"/>
  <c r="AX82" i="10"/>
  <c r="AO82" i="10"/>
  <c r="AL82" i="10"/>
  <c r="AI82" i="10"/>
  <c r="AE82" i="10"/>
  <c r="AB82" i="10"/>
  <c r="Y82" i="10"/>
  <c r="O82" i="10"/>
  <c r="B82" i="10"/>
  <c r="DH82" i="10" s="1"/>
  <c r="DD81" i="10"/>
  <c r="DA81" i="10"/>
  <c r="CX81" i="10"/>
  <c r="CW81" i="10"/>
  <c r="CU81" i="10" s="1"/>
  <c r="CV81" i="10"/>
  <c r="CR81" i="10"/>
  <c r="CN81" i="10"/>
  <c r="CK81" i="10"/>
  <c r="CH81" i="10"/>
  <c r="CE81" i="10"/>
  <c r="CB81" i="10"/>
  <c r="BY81" i="10"/>
  <c r="BV81" i="10"/>
  <c r="BQ81" i="10"/>
  <c r="BM81" i="10"/>
  <c r="BJ81" i="10"/>
  <c r="BG81" i="10"/>
  <c r="BD81" i="10"/>
  <c r="BA81" i="10"/>
  <c r="AX81" i="10"/>
  <c r="AO81" i="10"/>
  <c r="AL81" i="10"/>
  <c r="AI81" i="10"/>
  <c r="AE81" i="10"/>
  <c r="AB81" i="10"/>
  <c r="Y81" i="10"/>
  <c r="O81" i="10"/>
  <c r="B81" i="10"/>
  <c r="DH81" i="10" s="1"/>
  <c r="DL80" i="10"/>
  <c r="DK80" i="10"/>
  <c r="DD80" i="10"/>
  <c r="DA80" i="10"/>
  <c r="CX80" i="10"/>
  <c r="CW80" i="10"/>
  <c r="CV80" i="10"/>
  <c r="CR80" i="10"/>
  <c r="CN80" i="10"/>
  <c r="CK80" i="10"/>
  <c r="CH80" i="10"/>
  <c r="CE80" i="10"/>
  <c r="CB80" i="10"/>
  <c r="BY80" i="10"/>
  <c r="BV80" i="10"/>
  <c r="BQ80" i="10"/>
  <c r="BM80" i="10"/>
  <c r="BJ80" i="10"/>
  <c r="BG80" i="10"/>
  <c r="BD80" i="10"/>
  <c r="BA80" i="10"/>
  <c r="AX80" i="10"/>
  <c r="AO80" i="10"/>
  <c r="AL80" i="10"/>
  <c r="AI80" i="10"/>
  <c r="AE80" i="10"/>
  <c r="AB80" i="10"/>
  <c r="Y80" i="10"/>
  <c r="O80" i="10"/>
  <c r="B80" i="10"/>
  <c r="DD79" i="10"/>
  <c r="DA79" i="10"/>
  <c r="CX79" i="10"/>
  <c r="CW79" i="10"/>
  <c r="CV79" i="10"/>
  <c r="CR79" i="10"/>
  <c r="CN79" i="10"/>
  <c r="CK79" i="10"/>
  <c r="CH79" i="10"/>
  <c r="CE79" i="10"/>
  <c r="CB79" i="10"/>
  <c r="BY79" i="10"/>
  <c r="BV79" i="10"/>
  <c r="BQ79" i="10"/>
  <c r="BM79" i="10"/>
  <c r="BJ79" i="10"/>
  <c r="BG79" i="10"/>
  <c r="BD79" i="10"/>
  <c r="BA79" i="10"/>
  <c r="AX79" i="10"/>
  <c r="AO79" i="10"/>
  <c r="AL79" i="10"/>
  <c r="AI79" i="10"/>
  <c r="AE79" i="10"/>
  <c r="AB79" i="10"/>
  <c r="Y79" i="10"/>
  <c r="O79" i="10"/>
  <c r="B79" i="10"/>
  <c r="DD78" i="10"/>
  <c r="DA78" i="10"/>
  <c r="CX78" i="10"/>
  <c r="CW78" i="10"/>
  <c r="CV78" i="10"/>
  <c r="CR78" i="10"/>
  <c r="CN78" i="10"/>
  <c r="CK78" i="10"/>
  <c r="CH78" i="10"/>
  <c r="CE78" i="10"/>
  <c r="CB78" i="10"/>
  <c r="BY78" i="10"/>
  <c r="BV78" i="10"/>
  <c r="BQ78" i="10"/>
  <c r="BM78" i="10"/>
  <c r="BJ78" i="10"/>
  <c r="BG78" i="10"/>
  <c r="BD78" i="10"/>
  <c r="BA78" i="10"/>
  <c r="AX78" i="10"/>
  <c r="AO78" i="10"/>
  <c r="AL78" i="10"/>
  <c r="AI78" i="10"/>
  <c r="AE78" i="10"/>
  <c r="AB78" i="10"/>
  <c r="Y78" i="10"/>
  <c r="O78" i="10"/>
  <c r="B78" i="10"/>
  <c r="DD77" i="10"/>
  <c r="DA77" i="10"/>
  <c r="CX77" i="10"/>
  <c r="CW77" i="10"/>
  <c r="CV77" i="10"/>
  <c r="CR77" i="10"/>
  <c r="CN77" i="10"/>
  <c r="CK77" i="10"/>
  <c r="CH77" i="10"/>
  <c r="CE77" i="10"/>
  <c r="CB77" i="10"/>
  <c r="BY77" i="10"/>
  <c r="BV77" i="10"/>
  <c r="BQ77" i="10"/>
  <c r="BM77" i="10"/>
  <c r="BJ77" i="10"/>
  <c r="BG77" i="10"/>
  <c r="BD77" i="10"/>
  <c r="BA77" i="10"/>
  <c r="AX77" i="10"/>
  <c r="AO77" i="10"/>
  <c r="AL77" i="10"/>
  <c r="AI77" i="10"/>
  <c r="AE77" i="10"/>
  <c r="AB77" i="10"/>
  <c r="Y77" i="10"/>
  <c r="O77" i="10"/>
  <c r="B77" i="10"/>
  <c r="DD76" i="10"/>
  <c r="DA76" i="10"/>
  <c r="CX76" i="10"/>
  <c r="CW76" i="10"/>
  <c r="CV76" i="10"/>
  <c r="CR76" i="10"/>
  <c r="CN76" i="10"/>
  <c r="CK76" i="10"/>
  <c r="CH76" i="10"/>
  <c r="CE76" i="10"/>
  <c r="CB76" i="10"/>
  <c r="BY76" i="10"/>
  <c r="BV76" i="10"/>
  <c r="BQ76" i="10"/>
  <c r="BM76" i="10"/>
  <c r="BJ76" i="10"/>
  <c r="BG76" i="10"/>
  <c r="BD76" i="10"/>
  <c r="BA76" i="10"/>
  <c r="AX76" i="10"/>
  <c r="AO76" i="10"/>
  <c r="AL76" i="10"/>
  <c r="AI76" i="10"/>
  <c r="AE76" i="10"/>
  <c r="AB76" i="10"/>
  <c r="Y76" i="10"/>
  <c r="O76" i="10"/>
  <c r="B76" i="10"/>
  <c r="DD75" i="10"/>
  <c r="DA75" i="10"/>
  <c r="CX75" i="10"/>
  <c r="CW75" i="10"/>
  <c r="CV75" i="10"/>
  <c r="CR75" i="10"/>
  <c r="CN75" i="10"/>
  <c r="CK75" i="10"/>
  <c r="CH75" i="10"/>
  <c r="CE75" i="10"/>
  <c r="CB75" i="10"/>
  <c r="BY75" i="10"/>
  <c r="BV75" i="10"/>
  <c r="BQ75" i="10"/>
  <c r="BM75" i="10"/>
  <c r="BJ75" i="10"/>
  <c r="BG75" i="10"/>
  <c r="BD75" i="10"/>
  <c r="BA75" i="10"/>
  <c r="AX75" i="10"/>
  <c r="AO75" i="10"/>
  <c r="AL75" i="10"/>
  <c r="AI75" i="10"/>
  <c r="AE75" i="10"/>
  <c r="AB75" i="10"/>
  <c r="Y75" i="10"/>
  <c r="O75" i="10"/>
  <c r="B75" i="10"/>
  <c r="DD74" i="10"/>
  <c r="DA74" i="10"/>
  <c r="CX74" i="10"/>
  <c r="CW74" i="10"/>
  <c r="CV74" i="10"/>
  <c r="CR74" i="10"/>
  <c r="CN74" i="10"/>
  <c r="CK74" i="10"/>
  <c r="CH74" i="10"/>
  <c r="CE74" i="10"/>
  <c r="CB74" i="10"/>
  <c r="BY74" i="10"/>
  <c r="BV74" i="10"/>
  <c r="BQ74" i="10"/>
  <c r="BM74" i="10"/>
  <c r="BJ74" i="10"/>
  <c r="BG74" i="10"/>
  <c r="BD74" i="10"/>
  <c r="BA74" i="10"/>
  <c r="AX74" i="10"/>
  <c r="AO74" i="10"/>
  <c r="AL74" i="10"/>
  <c r="AI74" i="10"/>
  <c r="AE74" i="10"/>
  <c r="AB74" i="10"/>
  <c r="Y74" i="10"/>
  <c r="O74" i="10"/>
  <c r="B74" i="10"/>
  <c r="DD73" i="10"/>
  <c r="DA73" i="10"/>
  <c r="CX73" i="10"/>
  <c r="CW73" i="10"/>
  <c r="CV73" i="10"/>
  <c r="CR73" i="10"/>
  <c r="CN73" i="10"/>
  <c r="CK73" i="10"/>
  <c r="CH73" i="10"/>
  <c r="CE73" i="10"/>
  <c r="CB73" i="10"/>
  <c r="BY73" i="10"/>
  <c r="BV73" i="10"/>
  <c r="BQ73" i="10"/>
  <c r="BM73" i="10"/>
  <c r="BJ73" i="10"/>
  <c r="BG73" i="10"/>
  <c r="BD73" i="10"/>
  <c r="BA73" i="10"/>
  <c r="AX73" i="10"/>
  <c r="AO73" i="10"/>
  <c r="AL73" i="10"/>
  <c r="AI73" i="10"/>
  <c r="AE73" i="10"/>
  <c r="AB73" i="10"/>
  <c r="Y73" i="10"/>
  <c r="O73" i="10"/>
  <c r="B73" i="10"/>
  <c r="DD72" i="10"/>
  <c r="DA72" i="10"/>
  <c r="CX72" i="10"/>
  <c r="CW72" i="10"/>
  <c r="CV72" i="10"/>
  <c r="CR72" i="10"/>
  <c r="CN72" i="10"/>
  <c r="CK72" i="10"/>
  <c r="CH72" i="10"/>
  <c r="CE72" i="10"/>
  <c r="CB72" i="10"/>
  <c r="BY72" i="10"/>
  <c r="BV72" i="10"/>
  <c r="BQ72" i="10"/>
  <c r="BM72" i="10"/>
  <c r="BJ72" i="10"/>
  <c r="BG72" i="10"/>
  <c r="BD72" i="10"/>
  <c r="BA72" i="10"/>
  <c r="AX72" i="10"/>
  <c r="AO72" i="10"/>
  <c r="AL72" i="10"/>
  <c r="AI72" i="10"/>
  <c r="AE72" i="10"/>
  <c r="AB72" i="10"/>
  <c r="Y72" i="10"/>
  <c r="O72" i="10"/>
  <c r="B72" i="10"/>
  <c r="DD71" i="10"/>
  <c r="DA71" i="10"/>
  <c r="CX71" i="10"/>
  <c r="CW71" i="10"/>
  <c r="CV71" i="10"/>
  <c r="CR71" i="10"/>
  <c r="CN71" i="10"/>
  <c r="CK71" i="10"/>
  <c r="CH71" i="10"/>
  <c r="CE71" i="10"/>
  <c r="CB71" i="10"/>
  <c r="BY71" i="10"/>
  <c r="BV71" i="10"/>
  <c r="BQ71" i="10"/>
  <c r="BM71" i="10"/>
  <c r="BJ71" i="10"/>
  <c r="BG71" i="10"/>
  <c r="BD71" i="10"/>
  <c r="BA71" i="10"/>
  <c r="AX71" i="10"/>
  <c r="AO71" i="10"/>
  <c r="AL71" i="10"/>
  <c r="AI71" i="10"/>
  <c r="AE71" i="10"/>
  <c r="AB71" i="10"/>
  <c r="Y71" i="10"/>
  <c r="O71" i="10"/>
  <c r="B71" i="10"/>
  <c r="DD70" i="10"/>
  <c r="DA70" i="10"/>
  <c r="CX70" i="10"/>
  <c r="CW70" i="10"/>
  <c r="CV70" i="10"/>
  <c r="CR70" i="10"/>
  <c r="CN70" i="10"/>
  <c r="CK70" i="10"/>
  <c r="CH70" i="10"/>
  <c r="CE70" i="10"/>
  <c r="CB70" i="10"/>
  <c r="BY70" i="10"/>
  <c r="BV70" i="10"/>
  <c r="BQ70" i="10"/>
  <c r="BM70" i="10"/>
  <c r="BJ70" i="10"/>
  <c r="BG70" i="10"/>
  <c r="BD70" i="10"/>
  <c r="BA70" i="10"/>
  <c r="AX70" i="10"/>
  <c r="AO70" i="10"/>
  <c r="AL70" i="10"/>
  <c r="AI70" i="10"/>
  <c r="AE70" i="10"/>
  <c r="AB70" i="10"/>
  <c r="Y70" i="10"/>
  <c r="O70" i="10"/>
  <c r="B70" i="10"/>
  <c r="DD69" i="10"/>
  <c r="DA69" i="10"/>
  <c r="CX69" i="10"/>
  <c r="CW69" i="10"/>
  <c r="CV69" i="10"/>
  <c r="CR69" i="10"/>
  <c r="CN69" i="10"/>
  <c r="CK69" i="10"/>
  <c r="CH69" i="10"/>
  <c r="CE69" i="10"/>
  <c r="CB69" i="10"/>
  <c r="BY69" i="10"/>
  <c r="BV69" i="10"/>
  <c r="BQ69" i="10"/>
  <c r="BM69" i="10"/>
  <c r="BJ69" i="10"/>
  <c r="BG69" i="10"/>
  <c r="BD69" i="10"/>
  <c r="BA69" i="10"/>
  <c r="AX69" i="10"/>
  <c r="AO69" i="10"/>
  <c r="AL69" i="10"/>
  <c r="AI69" i="10"/>
  <c r="AE69" i="10"/>
  <c r="AB69" i="10"/>
  <c r="Y69" i="10"/>
  <c r="O69" i="10"/>
  <c r="B69" i="10"/>
  <c r="DD68" i="10"/>
  <c r="DA68" i="10"/>
  <c r="CX68" i="10"/>
  <c r="CW68" i="10"/>
  <c r="CV68" i="10"/>
  <c r="CR68" i="10"/>
  <c r="CN68" i="10"/>
  <c r="CK68" i="10"/>
  <c r="CH68" i="10"/>
  <c r="CE68" i="10"/>
  <c r="CB68" i="10"/>
  <c r="BY68" i="10"/>
  <c r="BV68" i="10"/>
  <c r="BQ68" i="10"/>
  <c r="BM68" i="10"/>
  <c r="BJ68" i="10"/>
  <c r="BG68" i="10"/>
  <c r="BD68" i="10"/>
  <c r="BA68" i="10"/>
  <c r="AX68" i="10"/>
  <c r="AO68" i="10"/>
  <c r="AL68" i="10"/>
  <c r="AI68" i="10"/>
  <c r="AE68" i="10"/>
  <c r="AB68" i="10"/>
  <c r="Y68" i="10"/>
  <c r="O68" i="10"/>
  <c r="B68" i="10"/>
  <c r="DD67" i="10"/>
  <c r="DA67" i="10"/>
  <c r="CX67" i="10"/>
  <c r="CW67" i="10"/>
  <c r="CV67" i="10"/>
  <c r="CR67" i="10"/>
  <c r="CN67" i="10"/>
  <c r="CK67" i="10"/>
  <c r="CH67" i="10"/>
  <c r="CE67" i="10"/>
  <c r="CB67" i="10"/>
  <c r="BY67" i="10"/>
  <c r="BV67" i="10"/>
  <c r="BQ67" i="10"/>
  <c r="BM67" i="10"/>
  <c r="BJ67" i="10"/>
  <c r="BG67" i="10"/>
  <c r="BD67" i="10"/>
  <c r="BA67" i="10"/>
  <c r="AX67" i="10"/>
  <c r="AO67" i="10"/>
  <c r="AL67" i="10"/>
  <c r="AI67" i="10"/>
  <c r="AE67" i="10"/>
  <c r="AB67" i="10"/>
  <c r="Y67" i="10"/>
  <c r="O67" i="10"/>
  <c r="B67" i="10"/>
  <c r="DD66" i="10"/>
  <c r="DA66" i="10"/>
  <c r="CX66" i="10"/>
  <c r="CW66" i="10"/>
  <c r="CV66" i="10"/>
  <c r="CR66" i="10"/>
  <c r="CN66" i="10"/>
  <c r="CK66" i="10"/>
  <c r="CH66" i="10"/>
  <c r="CE66" i="10"/>
  <c r="CB66" i="10"/>
  <c r="BY66" i="10"/>
  <c r="BV66" i="10"/>
  <c r="BQ66" i="10"/>
  <c r="BM66" i="10"/>
  <c r="BJ66" i="10"/>
  <c r="BG66" i="10"/>
  <c r="BD66" i="10"/>
  <c r="BA66" i="10"/>
  <c r="AX66" i="10"/>
  <c r="AO66" i="10"/>
  <c r="AL66" i="10"/>
  <c r="AI66" i="10"/>
  <c r="AE66" i="10"/>
  <c r="AB66" i="10"/>
  <c r="Y66" i="10"/>
  <c r="O66" i="10"/>
  <c r="B66" i="10"/>
  <c r="DD65" i="10"/>
  <c r="DA65" i="10"/>
  <c r="CX65" i="10"/>
  <c r="CW65" i="10"/>
  <c r="CV65" i="10"/>
  <c r="CR65" i="10"/>
  <c r="CN65" i="10"/>
  <c r="CK65" i="10"/>
  <c r="CH65" i="10"/>
  <c r="CE65" i="10"/>
  <c r="CB65" i="10"/>
  <c r="BY65" i="10"/>
  <c r="BV65" i="10"/>
  <c r="BQ65" i="10"/>
  <c r="BM65" i="10"/>
  <c r="BJ65" i="10"/>
  <c r="BG65" i="10"/>
  <c r="BD65" i="10"/>
  <c r="BA65" i="10"/>
  <c r="AX65" i="10"/>
  <c r="AO65" i="10"/>
  <c r="AL65" i="10"/>
  <c r="AI65" i="10"/>
  <c r="AE65" i="10"/>
  <c r="AB65" i="10"/>
  <c r="Y65" i="10"/>
  <c r="O65" i="10"/>
  <c r="L65" i="10"/>
  <c r="DD64" i="10"/>
  <c r="DA64" i="10"/>
  <c r="CX64" i="10"/>
  <c r="CW64" i="10"/>
  <c r="CV64" i="10"/>
  <c r="CR64" i="10"/>
  <c r="CP64" i="10"/>
  <c r="CP98" i="10" s="1"/>
  <c r="CK64" i="10"/>
  <c r="CH64" i="10"/>
  <c r="CE64" i="10"/>
  <c r="CB64" i="10"/>
  <c r="BY64" i="10"/>
  <c r="BV64" i="10"/>
  <c r="BQ64" i="10"/>
  <c r="BM64" i="10"/>
  <c r="BJ64" i="10"/>
  <c r="BG64" i="10"/>
  <c r="BD64" i="10"/>
  <c r="BA64" i="10"/>
  <c r="AX64" i="10"/>
  <c r="AO64" i="10"/>
  <c r="AL64" i="10"/>
  <c r="AI64" i="10"/>
  <c r="AE64" i="10"/>
  <c r="AB64" i="10"/>
  <c r="Y64" i="10"/>
  <c r="O64" i="10"/>
  <c r="B64" i="10"/>
  <c r="DD63" i="10"/>
  <c r="DA63" i="10"/>
  <c r="CX63" i="10"/>
  <c r="CW63" i="10"/>
  <c r="CV63" i="10"/>
  <c r="CR63" i="10"/>
  <c r="CN63" i="10"/>
  <c r="CK63" i="10"/>
  <c r="CH63" i="10"/>
  <c r="CE63" i="10"/>
  <c r="CB63" i="10"/>
  <c r="BY63" i="10"/>
  <c r="BV63" i="10"/>
  <c r="BQ63" i="10"/>
  <c r="BM63" i="10"/>
  <c r="BJ63" i="10"/>
  <c r="BG63" i="10"/>
  <c r="BD63" i="10"/>
  <c r="BA63" i="10"/>
  <c r="AX63" i="10"/>
  <c r="AO63" i="10"/>
  <c r="AL63" i="10"/>
  <c r="AI63" i="10"/>
  <c r="AE63" i="10"/>
  <c r="AB63" i="10"/>
  <c r="Y63" i="10"/>
  <c r="O63" i="10"/>
  <c r="B63" i="10"/>
  <c r="DD62" i="10"/>
  <c r="DA62" i="10"/>
  <c r="CX62" i="10"/>
  <c r="CW62" i="10"/>
  <c r="CV62" i="10"/>
  <c r="CR62" i="10"/>
  <c r="CN62" i="10"/>
  <c r="CK62" i="10"/>
  <c r="CH62" i="10"/>
  <c r="CE62" i="10"/>
  <c r="CB62" i="10"/>
  <c r="BY62" i="10"/>
  <c r="BV62" i="10"/>
  <c r="BQ62" i="10"/>
  <c r="BM62" i="10"/>
  <c r="BJ62" i="10"/>
  <c r="BG62" i="10"/>
  <c r="BD62" i="10"/>
  <c r="BA62" i="10"/>
  <c r="AX62" i="10"/>
  <c r="AO62" i="10"/>
  <c r="AL62" i="10"/>
  <c r="AI62" i="10"/>
  <c r="AE62" i="10"/>
  <c r="AB62" i="10"/>
  <c r="Y62" i="10"/>
  <c r="O62" i="10"/>
  <c r="B62" i="10"/>
  <c r="DD61" i="10"/>
  <c r="DA61" i="10"/>
  <c r="CX61" i="10"/>
  <c r="CW61" i="10"/>
  <c r="CV61" i="10"/>
  <c r="CR61" i="10"/>
  <c r="CN61" i="10"/>
  <c r="CK61" i="10"/>
  <c r="CH61" i="10"/>
  <c r="CE61" i="10"/>
  <c r="CB61" i="10"/>
  <c r="BY61" i="10"/>
  <c r="BV61" i="10"/>
  <c r="BQ61" i="10"/>
  <c r="BM61" i="10"/>
  <c r="BJ61" i="10"/>
  <c r="BG61" i="10"/>
  <c r="BD61" i="10"/>
  <c r="BA61" i="10"/>
  <c r="AX61" i="10"/>
  <c r="AO61" i="10"/>
  <c r="AL61" i="10"/>
  <c r="AI61" i="10"/>
  <c r="AE61" i="10"/>
  <c r="AB61" i="10"/>
  <c r="Y61" i="10"/>
  <c r="O61" i="10"/>
  <c r="B61" i="10"/>
  <c r="DD60" i="10"/>
  <c r="DA60" i="10"/>
  <c r="CX60" i="10"/>
  <c r="CW60" i="10"/>
  <c r="CV60" i="10"/>
  <c r="CR60" i="10"/>
  <c r="CN60" i="10"/>
  <c r="CK60" i="10"/>
  <c r="CH60" i="10"/>
  <c r="CE60" i="10"/>
  <c r="CB60" i="10"/>
  <c r="BY60" i="10"/>
  <c r="BV60" i="10"/>
  <c r="BQ60" i="10"/>
  <c r="BM60" i="10"/>
  <c r="BJ60" i="10"/>
  <c r="BG60" i="10"/>
  <c r="BD60" i="10"/>
  <c r="BA60" i="10"/>
  <c r="AX60" i="10"/>
  <c r="AO60" i="10"/>
  <c r="AL60" i="10"/>
  <c r="AI60" i="10"/>
  <c r="AE60" i="10"/>
  <c r="AB60" i="10"/>
  <c r="Y60" i="10"/>
  <c r="O60" i="10"/>
  <c r="B60" i="10"/>
  <c r="DD59" i="10"/>
  <c r="DA59" i="10"/>
  <c r="CX59" i="10"/>
  <c r="CW59" i="10"/>
  <c r="CV59" i="10"/>
  <c r="CR59" i="10"/>
  <c r="CN59" i="10"/>
  <c r="CK59" i="10"/>
  <c r="CH59" i="10"/>
  <c r="CE59" i="10"/>
  <c r="CB59" i="10"/>
  <c r="BY59" i="10"/>
  <c r="BV59" i="10"/>
  <c r="BQ59" i="10"/>
  <c r="BM59" i="10"/>
  <c r="BJ59" i="10"/>
  <c r="BG59" i="10"/>
  <c r="BD59" i="10"/>
  <c r="BA59" i="10"/>
  <c r="AX59" i="10"/>
  <c r="AO59" i="10"/>
  <c r="AL59" i="10"/>
  <c r="AI59" i="10"/>
  <c r="AE59" i="10"/>
  <c r="AB59" i="10"/>
  <c r="Y59" i="10"/>
  <c r="O59" i="10"/>
  <c r="B59" i="10"/>
  <c r="DD58" i="10"/>
  <c r="DA58" i="10"/>
  <c r="CX58" i="10"/>
  <c r="CW58" i="10"/>
  <c r="CV58" i="10"/>
  <c r="CR58" i="10"/>
  <c r="CN58" i="10"/>
  <c r="CK58" i="10"/>
  <c r="CH58" i="10"/>
  <c r="CE58" i="10"/>
  <c r="CB58" i="10"/>
  <c r="BY58" i="10"/>
  <c r="BV58" i="10"/>
  <c r="BQ58" i="10"/>
  <c r="BM58" i="10"/>
  <c r="BJ58" i="10"/>
  <c r="BG58" i="10"/>
  <c r="BD58" i="10"/>
  <c r="BA58" i="10"/>
  <c r="AX58" i="10"/>
  <c r="AO58" i="10"/>
  <c r="AL58" i="10"/>
  <c r="AI58" i="10"/>
  <c r="AE58" i="10"/>
  <c r="AB58" i="10"/>
  <c r="Y58" i="10"/>
  <c r="O58" i="10"/>
  <c r="B58" i="10"/>
  <c r="DD57" i="10"/>
  <c r="DA57" i="10"/>
  <c r="CX57" i="10"/>
  <c r="CW57" i="10"/>
  <c r="CV57" i="10"/>
  <c r="CR57" i="10"/>
  <c r="CN57" i="10"/>
  <c r="CK57" i="10"/>
  <c r="CH57" i="10"/>
  <c r="CE57" i="10"/>
  <c r="CB57" i="10"/>
  <c r="BY57" i="10"/>
  <c r="BV57" i="10"/>
  <c r="BQ57" i="10"/>
  <c r="BM57" i="10"/>
  <c r="BJ57" i="10"/>
  <c r="BG57" i="10"/>
  <c r="BD57" i="10"/>
  <c r="BA57" i="10"/>
  <c r="AX57" i="10"/>
  <c r="AO57" i="10"/>
  <c r="AL57" i="10"/>
  <c r="AI57" i="10"/>
  <c r="AE57" i="10"/>
  <c r="AB57" i="10"/>
  <c r="Y57" i="10"/>
  <c r="O57" i="10"/>
  <c r="B57" i="10"/>
  <c r="DD56" i="10"/>
  <c r="DA56" i="10"/>
  <c r="CX56" i="10"/>
  <c r="CW56" i="10"/>
  <c r="CV56" i="10"/>
  <c r="CR56" i="10"/>
  <c r="CN56" i="10"/>
  <c r="CK56" i="10"/>
  <c r="CH56" i="10"/>
  <c r="CE56" i="10"/>
  <c r="CB56" i="10"/>
  <c r="BY56" i="10"/>
  <c r="BV56" i="10"/>
  <c r="BQ56" i="10"/>
  <c r="BM56" i="10"/>
  <c r="BJ56" i="10"/>
  <c r="BG56" i="10"/>
  <c r="BD56" i="10"/>
  <c r="BA56" i="10"/>
  <c r="AX56" i="10"/>
  <c r="AO56" i="10"/>
  <c r="AL56" i="10"/>
  <c r="AI56" i="10"/>
  <c r="AE56" i="10"/>
  <c r="AB56" i="10"/>
  <c r="Y56" i="10"/>
  <c r="O56" i="10"/>
  <c r="B56" i="10"/>
  <c r="DD55" i="10"/>
  <c r="DA55" i="10"/>
  <c r="CX55" i="10"/>
  <c r="CW55" i="10"/>
  <c r="CV55" i="10"/>
  <c r="CR55" i="10"/>
  <c r="CN55" i="10"/>
  <c r="CK55" i="10"/>
  <c r="CH55" i="10"/>
  <c r="CE55" i="10"/>
  <c r="CB55" i="10"/>
  <c r="BY55" i="10"/>
  <c r="BV55" i="10"/>
  <c r="BQ55" i="10"/>
  <c r="BM55" i="10"/>
  <c r="BJ55" i="10"/>
  <c r="BG55" i="10"/>
  <c r="BD55" i="10"/>
  <c r="BA55" i="10"/>
  <c r="AX55" i="10"/>
  <c r="AO55" i="10"/>
  <c r="AL55" i="10"/>
  <c r="AI55" i="10"/>
  <c r="AE55" i="10"/>
  <c r="AB55" i="10"/>
  <c r="Y55" i="10"/>
  <c r="O55" i="10"/>
  <c r="B55" i="10"/>
  <c r="DD54" i="10"/>
  <c r="DA54" i="10"/>
  <c r="CX54" i="10"/>
  <c r="CW54" i="10"/>
  <c r="CV54" i="10"/>
  <c r="CR54" i="10"/>
  <c r="CN54" i="10"/>
  <c r="CK54" i="10"/>
  <c r="CH54" i="10"/>
  <c r="CE54" i="10"/>
  <c r="CB54" i="10"/>
  <c r="BY54" i="10"/>
  <c r="BV54" i="10"/>
  <c r="BQ54" i="10"/>
  <c r="BM54" i="10"/>
  <c r="BJ54" i="10"/>
  <c r="BG54" i="10"/>
  <c r="BD54" i="10"/>
  <c r="BA54" i="10"/>
  <c r="AX54" i="10"/>
  <c r="AO54" i="10"/>
  <c r="AL54" i="10"/>
  <c r="AI54" i="10"/>
  <c r="AE54" i="10"/>
  <c r="AB54" i="10"/>
  <c r="Y54" i="10"/>
  <c r="O54" i="10"/>
  <c r="B54" i="10"/>
  <c r="DB53" i="10"/>
  <c r="DB98" i="10" s="1"/>
  <c r="CX53" i="10"/>
  <c r="CW53" i="10"/>
  <c r="CR53" i="10"/>
  <c r="CN53" i="10"/>
  <c r="CK53" i="10"/>
  <c r="CH53" i="10"/>
  <c r="CE53" i="10"/>
  <c r="CB53" i="10"/>
  <c r="BY53" i="10"/>
  <c r="BV53" i="10"/>
  <c r="BQ53" i="10"/>
  <c r="BM53" i="10"/>
  <c r="BJ53" i="10"/>
  <c r="BG53" i="10"/>
  <c r="BD53" i="10"/>
  <c r="BA53" i="10"/>
  <c r="AX53" i="10"/>
  <c r="AO53" i="10"/>
  <c r="AL53" i="10"/>
  <c r="AI53" i="10"/>
  <c r="AE53" i="10"/>
  <c r="AB53" i="10"/>
  <c r="Y53" i="10"/>
  <c r="O53" i="10"/>
  <c r="B53" i="10"/>
  <c r="DD52" i="10"/>
  <c r="DA52" i="10"/>
  <c r="CX52" i="10"/>
  <c r="CW52" i="10"/>
  <c r="CV52" i="10"/>
  <c r="CR52" i="10"/>
  <c r="CN52" i="10"/>
  <c r="CK52" i="10"/>
  <c r="CH52" i="10"/>
  <c r="CE52" i="10"/>
  <c r="CB52" i="10"/>
  <c r="BY52" i="10"/>
  <c r="BV52" i="10"/>
  <c r="BQ52" i="10"/>
  <c r="BM52" i="10"/>
  <c r="BJ52" i="10"/>
  <c r="BG52" i="10"/>
  <c r="BD52" i="10"/>
  <c r="BA52" i="10"/>
  <c r="AX52" i="10"/>
  <c r="AO52" i="10"/>
  <c r="AL52" i="10"/>
  <c r="AI52" i="10"/>
  <c r="AE52" i="10"/>
  <c r="AB52" i="10"/>
  <c r="Y52" i="10"/>
  <c r="O52" i="10"/>
  <c r="B52" i="10"/>
  <c r="DD51" i="10"/>
  <c r="DA51" i="10"/>
  <c r="CX51" i="10"/>
  <c r="CW51" i="10"/>
  <c r="CV51" i="10"/>
  <c r="CR51" i="10"/>
  <c r="CN51" i="10"/>
  <c r="CK51" i="10"/>
  <c r="CH51" i="10"/>
  <c r="CE51" i="10"/>
  <c r="CB51" i="10"/>
  <c r="BY51" i="10"/>
  <c r="BV51" i="10"/>
  <c r="BQ51" i="10"/>
  <c r="BM51" i="10"/>
  <c r="BJ51" i="10"/>
  <c r="BG51" i="10"/>
  <c r="BD51" i="10"/>
  <c r="BA51" i="10"/>
  <c r="AX51" i="10"/>
  <c r="AO51" i="10"/>
  <c r="AL51" i="10"/>
  <c r="AI51" i="10"/>
  <c r="AE51" i="10"/>
  <c r="AB51" i="10"/>
  <c r="Y51" i="10"/>
  <c r="O51" i="10"/>
  <c r="B51" i="10"/>
  <c r="DD50" i="10"/>
  <c r="DA50" i="10"/>
  <c r="CX50" i="10"/>
  <c r="CW50" i="10"/>
  <c r="CV50" i="10"/>
  <c r="CR50" i="10"/>
  <c r="CN50" i="10"/>
  <c r="CK50" i="10"/>
  <c r="CH50" i="10"/>
  <c r="CE50" i="10"/>
  <c r="CB50" i="10"/>
  <c r="BY50" i="10"/>
  <c r="BV50" i="10"/>
  <c r="BQ50" i="10"/>
  <c r="BM50" i="10"/>
  <c r="BJ50" i="10"/>
  <c r="BG50" i="10"/>
  <c r="BD50" i="10"/>
  <c r="BA50" i="10"/>
  <c r="AX50" i="10"/>
  <c r="AO50" i="10"/>
  <c r="AL50" i="10"/>
  <c r="AI50" i="10"/>
  <c r="AE50" i="10"/>
  <c r="AB50" i="10"/>
  <c r="Y50" i="10"/>
  <c r="O50" i="10"/>
  <c r="B50" i="10"/>
  <c r="DD49" i="10"/>
  <c r="DA49" i="10"/>
  <c r="CX49" i="10"/>
  <c r="CW49" i="10"/>
  <c r="CV49" i="10"/>
  <c r="CR49" i="10"/>
  <c r="CN49" i="10"/>
  <c r="CK49" i="10"/>
  <c r="CH49" i="10"/>
  <c r="CE49" i="10"/>
  <c r="CB49" i="10"/>
  <c r="BY49" i="10"/>
  <c r="BV49" i="10"/>
  <c r="BQ49" i="10"/>
  <c r="BM49" i="10"/>
  <c r="BJ49" i="10"/>
  <c r="BG49" i="10"/>
  <c r="BD49" i="10"/>
  <c r="BA49" i="10"/>
  <c r="AX49" i="10"/>
  <c r="AO49" i="10"/>
  <c r="AL49" i="10"/>
  <c r="AI49" i="10"/>
  <c r="AE49" i="10"/>
  <c r="AB49" i="10"/>
  <c r="Y49" i="10"/>
  <c r="O49" i="10"/>
  <c r="B49" i="10"/>
  <c r="DD48" i="10"/>
  <c r="DA48" i="10"/>
  <c r="CX48" i="10"/>
  <c r="CW48" i="10"/>
  <c r="CV48" i="10"/>
  <c r="CR48" i="10"/>
  <c r="CN48" i="10"/>
  <c r="CK48" i="10"/>
  <c r="CH48" i="10"/>
  <c r="CE48" i="10"/>
  <c r="CB48" i="10"/>
  <c r="BY48" i="10"/>
  <c r="BV48" i="10"/>
  <c r="BQ48" i="10"/>
  <c r="BM48" i="10"/>
  <c r="BK48" i="10"/>
  <c r="BJ48" i="10" s="1"/>
  <c r="BG48" i="10"/>
  <c r="BD48" i="10"/>
  <c r="BA48" i="10"/>
  <c r="AX48" i="10"/>
  <c r="AO48" i="10"/>
  <c r="AL48" i="10"/>
  <c r="AI48" i="10"/>
  <c r="AE48" i="10"/>
  <c r="AB48" i="10"/>
  <c r="Y48" i="10"/>
  <c r="O48" i="10"/>
  <c r="B48" i="10"/>
  <c r="DD47" i="10"/>
  <c r="DA47" i="10"/>
  <c r="CX47" i="10"/>
  <c r="CW47" i="10"/>
  <c r="CV47" i="10"/>
  <c r="CR47" i="10"/>
  <c r="CN47" i="10"/>
  <c r="CK47" i="10"/>
  <c r="CH47" i="10"/>
  <c r="CG47" i="10"/>
  <c r="CE47" i="10" s="1"/>
  <c r="CB47" i="10"/>
  <c r="BY47" i="10"/>
  <c r="BV47" i="10"/>
  <c r="BQ47" i="10"/>
  <c r="BM47" i="10"/>
  <c r="BJ47" i="10"/>
  <c r="BG47" i="10"/>
  <c r="BD47" i="10"/>
  <c r="BA47" i="10"/>
  <c r="AX47" i="10"/>
  <c r="AS47" i="10"/>
  <c r="AO47" i="10"/>
  <c r="AL47" i="10"/>
  <c r="AI47" i="10"/>
  <c r="AE47" i="10"/>
  <c r="AB47" i="10"/>
  <c r="Y47" i="10"/>
  <c r="O47" i="10"/>
  <c r="B47" i="10"/>
  <c r="DD46" i="10"/>
  <c r="DA46" i="10"/>
  <c r="CX46" i="10"/>
  <c r="CW46" i="10"/>
  <c r="CV46" i="10"/>
  <c r="CR46" i="10"/>
  <c r="CN46" i="10"/>
  <c r="CK46" i="10"/>
  <c r="CH46" i="10"/>
  <c r="CE46" i="10"/>
  <c r="CB46" i="10"/>
  <c r="BY46" i="10"/>
  <c r="BV46" i="10"/>
  <c r="BQ46" i="10"/>
  <c r="BM46" i="10"/>
  <c r="BJ46" i="10"/>
  <c r="BG46" i="10"/>
  <c r="BD46" i="10"/>
  <c r="BA46" i="10"/>
  <c r="AX46" i="10"/>
  <c r="AO46" i="10"/>
  <c r="AL46" i="10"/>
  <c r="AI46" i="10"/>
  <c r="AE46" i="10"/>
  <c r="AB46" i="10"/>
  <c r="Y46" i="10"/>
  <c r="O46" i="10"/>
  <c r="B46" i="10"/>
  <c r="DD45" i="10"/>
  <c r="DA45" i="10"/>
  <c r="CX45" i="10"/>
  <c r="CW45" i="10"/>
  <c r="CV45" i="10"/>
  <c r="CR45" i="10"/>
  <c r="CN45" i="10"/>
  <c r="CK45" i="10"/>
  <c r="CH45" i="10"/>
  <c r="CE45" i="10"/>
  <c r="CB45" i="10"/>
  <c r="BY45" i="10"/>
  <c r="BV45" i="10"/>
  <c r="BQ45" i="10"/>
  <c r="BM45" i="10"/>
  <c r="BJ45" i="10"/>
  <c r="BG45" i="10"/>
  <c r="BD45" i="10"/>
  <c r="BA45" i="10"/>
  <c r="AX45" i="10"/>
  <c r="AO45" i="10"/>
  <c r="AL45" i="10"/>
  <c r="AI45" i="10"/>
  <c r="AE45" i="10"/>
  <c r="AB45" i="10"/>
  <c r="Y45" i="10"/>
  <c r="O45" i="10"/>
  <c r="B45" i="10"/>
  <c r="DD44" i="10"/>
  <c r="DA44" i="10"/>
  <c r="CX44" i="10"/>
  <c r="CW44" i="10"/>
  <c r="CV44" i="10"/>
  <c r="CR44" i="10"/>
  <c r="CN44" i="10"/>
  <c r="CK44" i="10"/>
  <c r="CH44" i="10"/>
  <c r="CE44" i="10"/>
  <c r="CB44" i="10"/>
  <c r="BY44" i="10"/>
  <c r="BV44" i="10"/>
  <c r="BQ44" i="10"/>
  <c r="BM44" i="10"/>
  <c r="BJ44" i="10"/>
  <c r="BG44" i="10"/>
  <c r="BD44" i="10"/>
  <c r="BA44" i="10"/>
  <c r="AX44" i="10"/>
  <c r="AO44" i="10"/>
  <c r="AL44" i="10"/>
  <c r="AI44" i="10"/>
  <c r="AE44" i="10"/>
  <c r="AB44" i="10"/>
  <c r="Y44" i="10"/>
  <c r="O44" i="10"/>
  <c r="B44" i="10"/>
  <c r="DD43" i="10"/>
  <c r="DA43" i="10"/>
  <c r="CX43" i="10"/>
  <c r="CW43" i="10"/>
  <c r="CV43" i="10"/>
  <c r="CR43" i="10"/>
  <c r="CN43" i="10"/>
  <c r="CK43" i="10"/>
  <c r="CH43" i="10"/>
  <c r="CE43" i="10"/>
  <c r="CB43" i="10"/>
  <c r="BY43" i="10"/>
  <c r="BV43" i="10"/>
  <c r="BQ43" i="10"/>
  <c r="BM43" i="10"/>
  <c r="BJ43" i="10"/>
  <c r="BG43" i="10"/>
  <c r="BD43" i="10"/>
  <c r="BA43" i="10"/>
  <c r="AX43" i="10"/>
  <c r="AO43" i="10"/>
  <c r="AL43" i="10"/>
  <c r="AI43" i="10"/>
  <c r="AE43" i="10"/>
  <c r="AB43" i="10"/>
  <c r="Y43" i="10"/>
  <c r="O43" i="10"/>
  <c r="B43" i="10"/>
  <c r="DD42" i="10"/>
  <c r="DA42" i="10"/>
  <c r="CX42" i="10"/>
  <c r="CW42" i="10"/>
  <c r="CV42" i="10"/>
  <c r="CR42" i="10"/>
  <c r="CN42" i="10"/>
  <c r="CK42" i="10"/>
  <c r="CH42" i="10"/>
  <c r="CE42" i="10"/>
  <c r="CB42" i="10"/>
  <c r="BY42" i="10"/>
  <c r="BV42" i="10"/>
  <c r="BQ42" i="10"/>
  <c r="BM42" i="10"/>
  <c r="BJ42" i="10"/>
  <c r="BG42" i="10"/>
  <c r="BD42" i="10"/>
  <c r="BA42" i="10"/>
  <c r="AX42" i="10"/>
  <c r="AO42" i="10"/>
  <c r="AL42" i="10"/>
  <c r="AI42" i="10"/>
  <c r="AE42" i="10"/>
  <c r="AB42" i="10"/>
  <c r="Y42" i="10"/>
  <c r="O42" i="10"/>
  <c r="B42" i="10"/>
  <c r="DD41" i="10"/>
  <c r="DA41" i="10"/>
  <c r="CX41" i="10"/>
  <c r="CW41" i="10"/>
  <c r="CV41" i="10"/>
  <c r="CR41" i="10"/>
  <c r="CN41" i="10"/>
  <c r="CK41" i="10"/>
  <c r="CH41" i="10"/>
  <c r="CE41" i="10"/>
  <c r="CB41" i="10"/>
  <c r="BY41" i="10"/>
  <c r="BV41" i="10"/>
  <c r="BQ41" i="10"/>
  <c r="BM41" i="10"/>
  <c r="BJ41" i="10"/>
  <c r="BG41" i="10"/>
  <c r="BD41" i="10"/>
  <c r="BA41" i="10"/>
  <c r="AX41" i="10"/>
  <c r="AO41" i="10"/>
  <c r="AL41" i="10"/>
  <c r="AI41" i="10"/>
  <c r="AE41" i="10"/>
  <c r="AB41" i="10"/>
  <c r="Y41" i="10"/>
  <c r="O41" i="10"/>
  <c r="B41" i="10"/>
  <c r="DD40" i="10"/>
  <c r="DA40" i="10"/>
  <c r="CX40" i="10"/>
  <c r="CW40" i="10"/>
  <c r="CV40" i="10"/>
  <c r="CR40" i="10"/>
  <c r="CN40" i="10"/>
  <c r="CK40" i="10"/>
  <c r="CH40" i="10"/>
  <c r="CE40" i="10"/>
  <c r="CB40" i="10"/>
  <c r="BY40" i="10"/>
  <c r="BV40" i="10"/>
  <c r="BQ40" i="10"/>
  <c r="BM40" i="10"/>
  <c r="BJ40" i="10"/>
  <c r="BG40" i="10"/>
  <c r="BD40" i="10"/>
  <c r="BA40" i="10"/>
  <c r="AX40" i="10"/>
  <c r="AO40" i="10"/>
  <c r="AL40" i="10"/>
  <c r="AI40" i="10"/>
  <c r="AE40" i="10"/>
  <c r="AB40" i="10"/>
  <c r="Y40" i="10"/>
  <c r="O40" i="10"/>
  <c r="B40" i="10"/>
  <c r="DD39" i="10"/>
  <c r="DA39" i="10"/>
  <c r="CX39" i="10"/>
  <c r="CW39" i="10"/>
  <c r="CV39" i="10"/>
  <c r="CR39" i="10"/>
  <c r="CN39" i="10"/>
  <c r="CK39" i="10"/>
  <c r="CH39" i="10"/>
  <c r="CE39" i="10"/>
  <c r="CB39" i="10"/>
  <c r="BY39" i="10"/>
  <c r="BV39" i="10"/>
  <c r="BQ39" i="10"/>
  <c r="BM39" i="10"/>
  <c r="BJ39" i="10"/>
  <c r="BG39" i="10"/>
  <c r="BD39" i="10"/>
  <c r="BA39" i="10"/>
  <c r="AX39" i="10"/>
  <c r="AO39" i="10"/>
  <c r="AL39" i="10"/>
  <c r="AI39" i="10"/>
  <c r="AE39" i="10"/>
  <c r="AB39" i="10"/>
  <c r="Y39" i="10"/>
  <c r="O39" i="10"/>
  <c r="B39" i="10"/>
  <c r="DD38" i="10"/>
  <c r="DA38" i="10"/>
  <c r="CX38" i="10"/>
  <c r="CW38" i="10"/>
  <c r="CV38" i="10"/>
  <c r="CR38" i="10"/>
  <c r="CN38" i="10"/>
  <c r="CK38" i="10"/>
  <c r="CH38" i="10"/>
  <c r="CE38" i="10"/>
  <c r="CB38" i="10"/>
  <c r="BY38" i="10"/>
  <c r="BV38" i="10"/>
  <c r="BQ38" i="10"/>
  <c r="BM38" i="10"/>
  <c r="BJ38" i="10"/>
  <c r="BG38" i="10"/>
  <c r="BD38" i="10"/>
  <c r="BA38" i="10"/>
  <c r="AX38" i="10"/>
  <c r="AO38" i="10"/>
  <c r="AL38" i="10"/>
  <c r="AI38" i="10"/>
  <c r="AE38" i="10"/>
  <c r="AB38" i="10"/>
  <c r="Y38" i="10"/>
  <c r="O38" i="10"/>
  <c r="B38" i="10"/>
  <c r="DD37" i="10"/>
  <c r="DA37" i="10"/>
  <c r="CX37" i="10"/>
  <c r="CW37" i="10"/>
  <c r="CV37" i="10"/>
  <c r="CR37" i="10"/>
  <c r="CN37" i="10"/>
  <c r="CK37" i="10"/>
  <c r="CH37" i="10"/>
  <c r="CE37" i="10"/>
  <c r="CB37" i="10"/>
  <c r="BY37" i="10"/>
  <c r="BV37" i="10"/>
  <c r="BQ37" i="10"/>
  <c r="BM37" i="10"/>
  <c r="BK37" i="10"/>
  <c r="BK98" i="10" s="1"/>
  <c r="BG37" i="10"/>
  <c r="BD37" i="10"/>
  <c r="BA37" i="10"/>
  <c r="AX37" i="10"/>
  <c r="AO37" i="10"/>
  <c r="AL37" i="10"/>
  <c r="AI37" i="10"/>
  <c r="AE37" i="10"/>
  <c r="AB37" i="10"/>
  <c r="Y37" i="10"/>
  <c r="O37" i="10"/>
  <c r="D37" i="10"/>
  <c r="B37" i="10" s="1"/>
  <c r="DD36" i="10"/>
  <c r="DA36" i="10"/>
  <c r="CX36" i="10"/>
  <c r="CW36" i="10"/>
  <c r="CV36" i="10"/>
  <c r="CR36" i="10"/>
  <c r="CN36" i="10"/>
  <c r="CK36" i="10"/>
  <c r="CH36" i="10"/>
  <c r="CE36" i="10"/>
  <c r="CB36" i="10"/>
  <c r="BY36" i="10"/>
  <c r="BV36" i="10"/>
  <c r="BQ36" i="10"/>
  <c r="BM36" i="10"/>
  <c r="BJ36" i="10"/>
  <c r="BG36" i="10"/>
  <c r="BD36" i="10"/>
  <c r="BA36" i="10"/>
  <c r="AX36" i="10"/>
  <c r="AO36" i="10"/>
  <c r="AL36" i="10"/>
  <c r="AI36" i="10"/>
  <c r="AE36" i="10"/>
  <c r="AB36" i="10"/>
  <c r="Y36" i="10"/>
  <c r="O36" i="10"/>
  <c r="B36" i="10"/>
  <c r="DD35" i="10"/>
  <c r="DA35" i="10"/>
  <c r="CX35" i="10"/>
  <c r="CW35" i="10"/>
  <c r="CV35" i="10"/>
  <c r="CR35" i="10"/>
  <c r="CN35" i="10"/>
  <c r="CK35" i="10"/>
  <c r="CH35" i="10"/>
  <c r="CE35" i="10"/>
  <c r="CB35" i="10"/>
  <c r="BY35" i="10"/>
  <c r="BV35" i="10"/>
  <c r="BQ35" i="10"/>
  <c r="BM35" i="10"/>
  <c r="BJ35" i="10"/>
  <c r="BG35" i="10"/>
  <c r="BD35" i="10"/>
  <c r="BA35" i="10"/>
  <c r="AX35" i="10"/>
  <c r="AO35" i="10"/>
  <c r="AL35" i="10"/>
  <c r="AI35" i="10"/>
  <c r="AE35" i="10"/>
  <c r="AB35" i="10"/>
  <c r="Y35" i="10"/>
  <c r="O35" i="10"/>
  <c r="B35" i="10"/>
  <c r="DD34" i="10"/>
  <c r="DA34" i="10"/>
  <c r="CX34" i="10"/>
  <c r="CW34" i="10"/>
  <c r="CV34" i="10"/>
  <c r="CR34" i="10"/>
  <c r="CN34" i="10"/>
  <c r="CK34" i="10"/>
  <c r="CH34" i="10"/>
  <c r="CE34" i="10"/>
  <c r="CB34" i="10"/>
  <c r="BY34" i="10"/>
  <c r="BV34" i="10"/>
  <c r="BQ34" i="10"/>
  <c r="BM34" i="10"/>
  <c r="BJ34" i="10"/>
  <c r="BG34" i="10"/>
  <c r="BD34" i="10"/>
  <c r="BA34" i="10"/>
  <c r="AX34" i="10"/>
  <c r="AO34" i="10"/>
  <c r="AL34" i="10"/>
  <c r="AI34" i="10"/>
  <c r="AE34" i="10"/>
  <c r="AB34" i="10"/>
  <c r="Y34" i="10"/>
  <c r="O34" i="10"/>
  <c r="B34" i="10"/>
  <c r="DD33" i="10"/>
  <c r="DA33" i="10"/>
  <c r="CX33" i="10"/>
  <c r="CW33" i="10"/>
  <c r="CV33" i="10"/>
  <c r="CR33" i="10"/>
  <c r="CN33" i="10"/>
  <c r="CK33" i="10"/>
  <c r="CH33" i="10"/>
  <c r="CF33" i="10"/>
  <c r="CE33" i="10"/>
  <c r="CB33" i="10"/>
  <c r="BY33" i="10"/>
  <c r="BV33" i="10"/>
  <c r="BQ33" i="10"/>
  <c r="BM33" i="10"/>
  <c r="BJ33" i="10"/>
  <c r="BG33" i="10"/>
  <c r="BD33" i="10"/>
  <c r="BA33" i="10"/>
  <c r="AX33" i="10"/>
  <c r="AO33" i="10"/>
  <c r="AL33" i="10"/>
  <c r="AI33" i="10"/>
  <c r="AE33" i="10"/>
  <c r="AB33" i="10"/>
  <c r="Y33" i="10"/>
  <c r="O33" i="10"/>
  <c r="DJ33" i="10" s="1"/>
  <c r="B33" i="10"/>
  <c r="DD32" i="10"/>
  <c r="DA32" i="10"/>
  <c r="CX32" i="10"/>
  <c r="CW32" i="10"/>
  <c r="CV32" i="10"/>
  <c r="CR32" i="10"/>
  <c r="CN32" i="10"/>
  <c r="CK32" i="10"/>
  <c r="CH32" i="10"/>
  <c r="CE32" i="10"/>
  <c r="CB32" i="10"/>
  <c r="BY32" i="10"/>
  <c r="BV32" i="10"/>
  <c r="BQ32" i="10"/>
  <c r="BM32" i="10"/>
  <c r="BJ32" i="10"/>
  <c r="BG32" i="10"/>
  <c r="BD32" i="10"/>
  <c r="BA32" i="10"/>
  <c r="AX32" i="10"/>
  <c r="AO32" i="10"/>
  <c r="AL32" i="10"/>
  <c r="AI32" i="10"/>
  <c r="AE32" i="10"/>
  <c r="AB32" i="10"/>
  <c r="Y32" i="10"/>
  <c r="O32" i="10"/>
  <c r="B32" i="10"/>
  <c r="DD31" i="10"/>
  <c r="DA31" i="10"/>
  <c r="CX31" i="10"/>
  <c r="CW31" i="10"/>
  <c r="CV31" i="10"/>
  <c r="CR31" i="10"/>
  <c r="CN31" i="10"/>
  <c r="CK31" i="10"/>
  <c r="CH31" i="10"/>
  <c r="CE31" i="10"/>
  <c r="CB31" i="10"/>
  <c r="BY31" i="10"/>
  <c r="BV31" i="10"/>
  <c r="BQ31" i="10"/>
  <c r="BM31" i="10"/>
  <c r="BJ31" i="10"/>
  <c r="BG31" i="10"/>
  <c r="BD31" i="10"/>
  <c r="BA31" i="10"/>
  <c r="AX31" i="10"/>
  <c r="AO31" i="10"/>
  <c r="AL31" i="10"/>
  <c r="AI31" i="10"/>
  <c r="AE31" i="10"/>
  <c r="AB31" i="10"/>
  <c r="Y31" i="10"/>
  <c r="O31" i="10"/>
  <c r="B31" i="10"/>
  <c r="DD30" i="10"/>
  <c r="DA30" i="10"/>
  <c r="CX30" i="10"/>
  <c r="CW30" i="10"/>
  <c r="CV30" i="10"/>
  <c r="CR30" i="10"/>
  <c r="CN30" i="10"/>
  <c r="CK30" i="10"/>
  <c r="CH30" i="10"/>
  <c r="CE30" i="10"/>
  <c r="CB30" i="10"/>
  <c r="BY30" i="10"/>
  <c r="BV30" i="10"/>
  <c r="BQ30" i="10"/>
  <c r="BM30" i="10"/>
  <c r="BJ30" i="10"/>
  <c r="BG30" i="10"/>
  <c r="BD30" i="10"/>
  <c r="BA30" i="10"/>
  <c r="AX30" i="10"/>
  <c r="AO30" i="10"/>
  <c r="AL30" i="10"/>
  <c r="AI30" i="10"/>
  <c r="AE30" i="10"/>
  <c r="AB30" i="10"/>
  <c r="Y30" i="10"/>
  <c r="O30" i="10"/>
  <c r="B30" i="10"/>
  <c r="DD29" i="10"/>
  <c r="DA29" i="10"/>
  <c r="CX29" i="10"/>
  <c r="CW29" i="10"/>
  <c r="CV29" i="10"/>
  <c r="CR29" i="10"/>
  <c r="CN29" i="10"/>
  <c r="CK29" i="10"/>
  <c r="CH29" i="10"/>
  <c r="CE29" i="10"/>
  <c r="CB29" i="10"/>
  <c r="BY29" i="10"/>
  <c r="BV29" i="10"/>
  <c r="BQ29" i="10"/>
  <c r="BM29" i="10"/>
  <c r="BJ29" i="10"/>
  <c r="BG29" i="10"/>
  <c r="BD29" i="10"/>
  <c r="BA29" i="10"/>
  <c r="AX29" i="10"/>
  <c r="AO29" i="10"/>
  <c r="AL29" i="10"/>
  <c r="AI29" i="10"/>
  <c r="AE29" i="10"/>
  <c r="AB29" i="10"/>
  <c r="Y29" i="10"/>
  <c r="O29" i="10"/>
  <c r="B29" i="10"/>
  <c r="DD28" i="10"/>
  <c r="DA28" i="10"/>
  <c r="CX28" i="10"/>
  <c r="CW28" i="10"/>
  <c r="CV28" i="10"/>
  <c r="CR28" i="10"/>
  <c r="CN28" i="10"/>
  <c r="CK28" i="10"/>
  <c r="CH28" i="10"/>
  <c r="CE28" i="10"/>
  <c r="CB28" i="10"/>
  <c r="BY28" i="10"/>
  <c r="BV28" i="10"/>
  <c r="BQ28" i="10"/>
  <c r="BM28" i="10"/>
  <c r="BJ28" i="10"/>
  <c r="BG28" i="10"/>
  <c r="BD28" i="10"/>
  <c r="BA28" i="10"/>
  <c r="AX28" i="10"/>
  <c r="AO28" i="10"/>
  <c r="AL28" i="10"/>
  <c r="AI28" i="10"/>
  <c r="AE28" i="10"/>
  <c r="AB28" i="10"/>
  <c r="Y28" i="10"/>
  <c r="O28" i="10"/>
  <c r="B28" i="10"/>
  <c r="DD27" i="10"/>
  <c r="DA27" i="10"/>
  <c r="CX27" i="10"/>
  <c r="CW27" i="10"/>
  <c r="CV27" i="10"/>
  <c r="CR27" i="10"/>
  <c r="CN27" i="10"/>
  <c r="CK27" i="10"/>
  <c r="CH27" i="10"/>
  <c r="CE27" i="10"/>
  <c r="CB27" i="10"/>
  <c r="BY27" i="10"/>
  <c r="BV27" i="10"/>
  <c r="BQ27" i="10"/>
  <c r="BM27" i="10"/>
  <c r="BJ27" i="10"/>
  <c r="BG27" i="10"/>
  <c r="BD27" i="10"/>
  <c r="BA27" i="10"/>
  <c r="AX27" i="10"/>
  <c r="AO27" i="10"/>
  <c r="AL27" i="10"/>
  <c r="AI27" i="10"/>
  <c r="AE27" i="10"/>
  <c r="AB27" i="10"/>
  <c r="Y27" i="10"/>
  <c r="O27" i="10"/>
  <c r="B27" i="10"/>
  <c r="DD26" i="10"/>
  <c r="DA26" i="10"/>
  <c r="CX26" i="10"/>
  <c r="CW26" i="10"/>
  <c r="CV26" i="10"/>
  <c r="CR26" i="10"/>
  <c r="CN26" i="10"/>
  <c r="CK26" i="10"/>
  <c r="CH26" i="10"/>
  <c r="CE26" i="10"/>
  <c r="CB26" i="10"/>
  <c r="BY26" i="10"/>
  <c r="BV26" i="10"/>
  <c r="BQ26" i="10"/>
  <c r="BM26" i="10"/>
  <c r="BJ26" i="10"/>
  <c r="BG26" i="10"/>
  <c r="BD26" i="10"/>
  <c r="BA26" i="10"/>
  <c r="AX26" i="10"/>
  <c r="AO26" i="10"/>
  <c r="AL26" i="10"/>
  <c r="AI26" i="10"/>
  <c r="AE26" i="10"/>
  <c r="AB26" i="10"/>
  <c r="Y26" i="10"/>
  <c r="O26" i="10"/>
  <c r="B26" i="10"/>
  <c r="DD25" i="10"/>
  <c r="DA25" i="10"/>
  <c r="CX25" i="10"/>
  <c r="CW25" i="10"/>
  <c r="CV25" i="10"/>
  <c r="CR25" i="10"/>
  <c r="CN25" i="10"/>
  <c r="CK25" i="10"/>
  <c r="CH25" i="10"/>
  <c r="CE25" i="10"/>
  <c r="CB25" i="10"/>
  <c r="BY25" i="10"/>
  <c r="BV25" i="10"/>
  <c r="BQ25" i="10"/>
  <c r="BM25" i="10"/>
  <c r="BJ25" i="10"/>
  <c r="BG25" i="10"/>
  <c r="BD25" i="10"/>
  <c r="BA25" i="10"/>
  <c r="AX25" i="10"/>
  <c r="AO25" i="10"/>
  <c r="AL25" i="10"/>
  <c r="AI25" i="10"/>
  <c r="AE25" i="10"/>
  <c r="AB25" i="10"/>
  <c r="Y25" i="10"/>
  <c r="O25" i="10"/>
  <c r="B25" i="10"/>
  <c r="DD24" i="10"/>
  <c r="DA24" i="10"/>
  <c r="CX24" i="10"/>
  <c r="CW24" i="10"/>
  <c r="CV24" i="10"/>
  <c r="CR24" i="10"/>
  <c r="CN24" i="10"/>
  <c r="CK24" i="10"/>
  <c r="CH24" i="10"/>
  <c r="CE24" i="10"/>
  <c r="CB24" i="10"/>
  <c r="BY24" i="10"/>
  <c r="BV24" i="10"/>
  <c r="BQ24" i="10"/>
  <c r="BM24" i="10"/>
  <c r="BJ24" i="10"/>
  <c r="BG24" i="10"/>
  <c r="BD24" i="10"/>
  <c r="BA24" i="10"/>
  <c r="AX24" i="10"/>
  <c r="AO24" i="10"/>
  <c r="AL24" i="10"/>
  <c r="AI24" i="10"/>
  <c r="AE24" i="10"/>
  <c r="AB24" i="10"/>
  <c r="Y24" i="10"/>
  <c r="O24" i="10"/>
  <c r="B24" i="10"/>
  <c r="DD23" i="10"/>
  <c r="DA23" i="10"/>
  <c r="CX23" i="10"/>
  <c r="CW23" i="10"/>
  <c r="CV23" i="10"/>
  <c r="CR23" i="10"/>
  <c r="CO23" i="10"/>
  <c r="CN23" i="10" s="1"/>
  <c r="CK23" i="10"/>
  <c r="CH23" i="10"/>
  <c r="CE23" i="10"/>
  <c r="CB23" i="10"/>
  <c r="BY23" i="10"/>
  <c r="BV23" i="10"/>
  <c r="BQ23" i="10"/>
  <c r="BM23" i="10"/>
  <c r="BJ23" i="10"/>
  <c r="BG23" i="10"/>
  <c r="BD23" i="10"/>
  <c r="BA23" i="10"/>
  <c r="AX23" i="10"/>
  <c r="AO23" i="10"/>
  <c r="AL23" i="10"/>
  <c r="AI23" i="10"/>
  <c r="AE23" i="10"/>
  <c r="AB23" i="10"/>
  <c r="Y23" i="10"/>
  <c r="O23" i="10"/>
  <c r="B23" i="10"/>
  <c r="DD22" i="10"/>
  <c r="DA22" i="10"/>
  <c r="CX22" i="10"/>
  <c r="CW22" i="10"/>
  <c r="CV22" i="10"/>
  <c r="CR22" i="10"/>
  <c r="CN22" i="10"/>
  <c r="CK22" i="10"/>
  <c r="CH22" i="10"/>
  <c r="CE22" i="10"/>
  <c r="CB22" i="10"/>
  <c r="BY22" i="10"/>
  <c r="BV22" i="10"/>
  <c r="BQ22" i="10"/>
  <c r="BM22" i="10"/>
  <c r="BJ22" i="10"/>
  <c r="BG22" i="10"/>
  <c r="BD22" i="10"/>
  <c r="BA22" i="10"/>
  <c r="AX22" i="10"/>
  <c r="AO22" i="10"/>
  <c r="AL22" i="10"/>
  <c r="AI22" i="10"/>
  <c r="AE22" i="10"/>
  <c r="AB22" i="10"/>
  <c r="Y22" i="10"/>
  <c r="O22" i="10"/>
  <c r="B22" i="10"/>
  <c r="DD21" i="10"/>
  <c r="DA21" i="10"/>
  <c r="CX21" i="10"/>
  <c r="CW21" i="10"/>
  <c r="CV21" i="10"/>
  <c r="CR21" i="10"/>
  <c r="CN21" i="10"/>
  <c r="CK21" i="10"/>
  <c r="CH21" i="10"/>
  <c r="CE21" i="10"/>
  <c r="CB21" i="10"/>
  <c r="BY21" i="10"/>
  <c r="BV21" i="10"/>
  <c r="BQ21" i="10"/>
  <c r="BM21" i="10"/>
  <c r="BJ21" i="10"/>
  <c r="BG21" i="10"/>
  <c r="BD21" i="10"/>
  <c r="BA21" i="10"/>
  <c r="AX21" i="10"/>
  <c r="AO21" i="10"/>
  <c r="AL21" i="10"/>
  <c r="AI21" i="10"/>
  <c r="AE21" i="10"/>
  <c r="AB21" i="10"/>
  <c r="Y21" i="10"/>
  <c r="O21" i="10"/>
  <c r="B21" i="10"/>
  <c r="DD20" i="10"/>
  <c r="DA20" i="10"/>
  <c r="CX20" i="10"/>
  <c r="CW20" i="10"/>
  <c r="CV20" i="10"/>
  <c r="CR20" i="10"/>
  <c r="CN20" i="10"/>
  <c r="CK20" i="10"/>
  <c r="CH20" i="10"/>
  <c r="CE20" i="10"/>
  <c r="CB20" i="10"/>
  <c r="BY20" i="10"/>
  <c r="BV20" i="10"/>
  <c r="BQ20" i="10"/>
  <c r="BM20" i="10"/>
  <c r="BJ20" i="10"/>
  <c r="BG20" i="10"/>
  <c r="BD20" i="10"/>
  <c r="BA20" i="10"/>
  <c r="AX20" i="10"/>
  <c r="AO20" i="10"/>
  <c r="AL20" i="10"/>
  <c r="AI20" i="10"/>
  <c r="AE20" i="10"/>
  <c r="AB20" i="10"/>
  <c r="Y20" i="10"/>
  <c r="O20" i="10"/>
  <c r="B20" i="10"/>
  <c r="DD19" i="10"/>
  <c r="DA19" i="10"/>
  <c r="CX19" i="10"/>
  <c r="CW19" i="10"/>
  <c r="CV19" i="10"/>
  <c r="CR19" i="10"/>
  <c r="CN19" i="10"/>
  <c r="CK19" i="10"/>
  <c r="CH19" i="10"/>
  <c r="CE19" i="10"/>
  <c r="CB19" i="10"/>
  <c r="BY19" i="10"/>
  <c r="BV19" i="10"/>
  <c r="BQ19" i="10"/>
  <c r="BM19" i="10"/>
  <c r="BJ19" i="10"/>
  <c r="BG19" i="10"/>
  <c r="BD19" i="10"/>
  <c r="BA19" i="10"/>
  <c r="AX19" i="10"/>
  <c r="AO19" i="10"/>
  <c r="AL19" i="10"/>
  <c r="AI19" i="10"/>
  <c r="AE19" i="10"/>
  <c r="AB19" i="10"/>
  <c r="Y19" i="10"/>
  <c r="O19" i="10"/>
  <c r="B19" i="10"/>
  <c r="DD18" i="10"/>
  <c r="DA18" i="10"/>
  <c r="CX18" i="10"/>
  <c r="CW18" i="10"/>
  <c r="CV18" i="10"/>
  <c r="CR18" i="10"/>
  <c r="CN18" i="10"/>
  <c r="CK18" i="10"/>
  <c r="CH18" i="10"/>
  <c r="CE18" i="10"/>
  <c r="CB18" i="10"/>
  <c r="BY18" i="10"/>
  <c r="BV18" i="10"/>
  <c r="BQ18" i="10"/>
  <c r="BM18" i="10"/>
  <c r="BJ18" i="10"/>
  <c r="BG18" i="10"/>
  <c r="BD18" i="10"/>
  <c r="BA18" i="10"/>
  <c r="AX18" i="10"/>
  <c r="AO18" i="10"/>
  <c r="AL18" i="10"/>
  <c r="AI18" i="10"/>
  <c r="AE18" i="10"/>
  <c r="AB18" i="10"/>
  <c r="Y18" i="10"/>
  <c r="O18" i="10"/>
  <c r="B18" i="10"/>
  <c r="DD17" i="10"/>
  <c r="DA17" i="10"/>
  <c r="CX17" i="10"/>
  <c r="CW17" i="10"/>
  <c r="CV17" i="10"/>
  <c r="CR17" i="10"/>
  <c r="CO17" i="10"/>
  <c r="CN17" i="10" s="1"/>
  <c r="CK17" i="10"/>
  <c r="CI17" i="10"/>
  <c r="CI98" i="10" s="1"/>
  <c r="CH17" i="10"/>
  <c r="CF17" i="10"/>
  <c r="CF98" i="10" s="1"/>
  <c r="CB17" i="10"/>
  <c r="BY17" i="10"/>
  <c r="BV17" i="10"/>
  <c r="BQ17" i="10"/>
  <c r="BM17" i="10"/>
  <c r="BJ17" i="10"/>
  <c r="BG17" i="10"/>
  <c r="BD17" i="10"/>
  <c r="BA17" i="10"/>
  <c r="AX17" i="10"/>
  <c r="AS17" i="10"/>
  <c r="AS98" i="10" s="1"/>
  <c r="AO17" i="10"/>
  <c r="AM17" i="10"/>
  <c r="AM98" i="10" s="1"/>
  <c r="AI17" i="10"/>
  <c r="AE17" i="10"/>
  <c r="AB17" i="10"/>
  <c r="Y17" i="10"/>
  <c r="O17" i="10"/>
  <c r="D17" i="10"/>
  <c r="D98" i="10" s="1"/>
  <c r="C17" i="10"/>
  <c r="C98" i="10" s="1"/>
  <c r="DD16" i="10"/>
  <c r="DA16" i="10"/>
  <c r="CX16" i="10"/>
  <c r="CW16" i="10"/>
  <c r="CV16" i="10"/>
  <c r="CR16" i="10"/>
  <c r="CN16" i="10"/>
  <c r="CK16" i="10"/>
  <c r="CH16" i="10"/>
  <c r="CE16" i="10"/>
  <c r="CB16" i="10"/>
  <c r="BY16" i="10"/>
  <c r="BV16" i="10"/>
  <c r="BQ16" i="10"/>
  <c r="BM16" i="10"/>
  <c r="BJ16" i="10"/>
  <c r="BG16" i="10"/>
  <c r="BD16" i="10"/>
  <c r="BA16" i="10"/>
  <c r="AX16" i="10"/>
  <c r="AO16" i="10"/>
  <c r="AL16" i="10"/>
  <c r="AI16" i="10"/>
  <c r="AE16" i="10"/>
  <c r="AB16" i="10"/>
  <c r="Y16" i="10"/>
  <c r="O16" i="10"/>
  <c r="B16" i="10"/>
  <c r="DD15" i="10"/>
  <c r="DA15" i="10"/>
  <c r="CX15" i="10"/>
  <c r="CW15" i="10"/>
  <c r="CV15" i="10"/>
  <c r="CR15" i="10"/>
  <c r="CN15" i="10"/>
  <c r="CK15" i="10"/>
  <c r="CH15" i="10"/>
  <c r="CE15" i="10"/>
  <c r="CB15" i="10"/>
  <c r="BY15" i="10"/>
  <c r="BV15" i="10"/>
  <c r="BQ15" i="10"/>
  <c r="BM15" i="10"/>
  <c r="BJ15" i="10"/>
  <c r="BG15" i="10"/>
  <c r="BD15" i="10"/>
  <c r="BA15" i="10"/>
  <c r="AX15" i="10"/>
  <c r="AO15" i="10"/>
  <c r="AL15" i="10"/>
  <c r="AI15" i="10"/>
  <c r="AE15" i="10"/>
  <c r="AB15" i="10"/>
  <c r="Y15" i="10"/>
  <c r="O15" i="10"/>
  <c r="B15" i="10"/>
  <c r="DD14" i="10"/>
  <c r="DA14" i="10"/>
  <c r="CX14" i="10"/>
  <c r="CW14" i="10"/>
  <c r="CV14" i="10"/>
  <c r="CR14" i="10"/>
  <c r="CN14" i="10"/>
  <c r="CK14" i="10"/>
  <c r="CH14" i="10"/>
  <c r="CE14" i="10"/>
  <c r="CB14" i="10"/>
  <c r="BY14" i="10"/>
  <c r="BV14" i="10"/>
  <c r="BQ14" i="10"/>
  <c r="BM14" i="10"/>
  <c r="BJ14" i="10"/>
  <c r="BG14" i="10"/>
  <c r="BD14" i="10"/>
  <c r="BA14" i="10"/>
  <c r="AX14" i="10"/>
  <c r="AO14" i="10"/>
  <c r="AL14" i="10"/>
  <c r="AI14" i="10"/>
  <c r="AE14" i="10"/>
  <c r="AB14" i="10"/>
  <c r="Y14" i="10"/>
  <c r="O14" i="10"/>
  <c r="B14" i="10"/>
  <c r="DD13" i="10"/>
  <c r="DA13" i="10"/>
  <c r="CX13" i="10"/>
  <c r="CW13" i="10"/>
  <c r="CV13" i="10"/>
  <c r="CR13" i="10"/>
  <c r="CN13" i="10"/>
  <c r="CK13" i="10"/>
  <c r="CH13" i="10"/>
  <c r="CE13" i="10"/>
  <c r="CB13" i="10"/>
  <c r="BY13" i="10"/>
  <c r="BV13" i="10"/>
  <c r="BQ13" i="10"/>
  <c r="BM13" i="10"/>
  <c r="BJ13" i="10"/>
  <c r="BG13" i="10"/>
  <c r="BD13" i="10"/>
  <c r="BA13" i="10"/>
  <c r="AX13" i="10"/>
  <c r="AO13" i="10"/>
  <c r="AL13" i="10"/>
  <c r="AI13" i="10"/>
  <c r="AE13" i="10"/>
  <c r="AB13" i="10"/>
  <c r="Y13" i="10"/>
  <c r="O13" i="10"/>
  <c r="B13" i="10"/>
  <c r="DD12" i="10"/>
  <c r="DA12" i="10"/>
  <c r="CX12" i="10"/>
  <c r="CW12" i="10"/>
  <c r="CV12" i="10"/>
  <c r="CR12" i="10"/>
  <c r="CN12" i="10"/>
  <c r="CK12" i="10"/>
  <c r="CH12" i="10"/>
  <c r="CE12" i="10"/>
  <c r="CB12" i="10"/>
  <c r="BY12" i="10"/>
  <c r="BV12" i="10"/>
  <c r="BQ12" i="10"/>
  <c r="BM12" i="10"/>
  <c r="BJ12" i="10"/>
  <c r="BG12" i="10"/>
  <c r="BD12" i="10"/>
  <c r="BA12" i="10"/>
  <c r="AX12" i="10"/>
  <c r="AO12" i="10"/>
  <c r="AL12" i="10"/>
  <c r="AI12" i="10"/>
  <c r="AE12" i="10"/>
  <c r="AB12" i="10"/>
  <c r="Y12" i="10"/>
  <c r="O12" i="10"/>
  <c r="B12" i="10"/>
  <c r="DD11" i="10"/>
  <c r="DA11" i="10"/>
  <c r="CX11" i="10"/>
  <c r="CW11" i="10"/>
  <c r="CV11" i="10"/>
  <c r="CR11" i="10"/>
  <c r="CN11" i="10"/>
  <c r="CK11" i="10"/>
  <c r="CH11" i="10"/>
  <c r="CE11" i="10"/>
  <c r="CB11" i="10"/>
  <c r="BY11" i="10"/>
  <c r="BV11" i="10"/>
  <c r="BQ11" i="10"/>
  <c r="BM11" i="10"/>
  <c r="BJ11" i="10"/>
  <c r="BG11" i="10"/>
  <c r="BD11" i="10"/>
  <c r="BA11" i="10"/>
  <c r="AX11" i="10"/>
  <c r="AO11" i="10"/>
  <c r="AL11" i="10"/>
  <c r="AI11" i="10"/>
  <c r="AE11" i="10"/>
  <c r="AB11" i="10"/>
  <c r="Y11" i="10"/>
  <c r="O11" i="10"/>
  <c r="B11" i="10"/>
  <c r="DD10" i="10"/>
  <c r="DA10" i="10"/>
  <c r="CX10" i="10"/>
  <c r="CW10" i="10"/>
  <c r="CV10" i="10"/>
  <c r="CR10" i="10"/>
  <c r="CN10" i="10"/>
  <c r="CK10" i="10"/>
  <c r="CH10" i="10"/>
  <c r="CG10" i="10"/>
  <c r="CG98" i="10" s="1"/>
  <c r="CB10" i="10"/>
  <c r="BY10" i="10"/>
  <c r="BV10" i="10"/>
  <c r="BQ10" i="10"/>
  <c r="BM10" i="10"/>
  <c r="BJ10" i="10"/>
  <c r="BG10" i="10"/>
  <c r="BD10" i="10"/>
  <c r="BA10" i="10"/>
  <c r="AX10" i="10"/>
  <c r="AO10" i="10"/>
  <c r="AL10" i="10"/>
  <c r="AI10" i="10"/>
  <c r="AE10" i="10"/>
  <c r="AB10" i="10"/>
  <c r="Y10" i="10"/>
  <c r="Q10" i="10"/>
  <c r="Q98" i="10" s="1"/>
  <c r="B10" i="10"/>
  <c r="DD9" i="10"/>
  <c r="DA9" i="10"/>
  <c r="CX9" i="10"/>
  <c r="CW9" i="10"/>
  <c r="CV9" i="10"/>
  <c r="CR9" i="10"/>
  <c r="CN9" i="10"/>
  <c r="CK9" i="10"/>
  <c r="CH9" i="10"/>
  <c r="CE9" i="10"/>
  <c r="CB9" i="10"/>
  <c r="BY9" i="10"/>
  <c r="BV9" i="10"/>
  <c r="BQ9" i="10"/>
  <c r="BM9" i="10"/>
  <c r="BJ9" i="10"/>
  <c r="BG9" i="10"/>
  <c r="BD9" i="10"/>
  <c r="BA9" i="10"/>
  <c r="AX9" i="10"/>
  <c r="AO9" i="10"/>
  <c r="AL9" i="10"/>
  <c r="AI9" i="10"/>
  <c r="AE9" i="10"/>
  <c r="AB9" i="10"/>
  <c r="Y9" i="10"/>
  <c r="O9" i="10"/>
  <c r="B9" i="10"/>
  <c r="DD8" i="10"/>
  <c r="DA8" i="10"/>
  <c r="CX8" i="10"/>
  <c r="CW8" i="10"/>
  <c r="CV8" i="10"/>
  <c r="CR8" i="10"/>
  <c r="CN8" i="10"/>
  <c r="CK8" i="10"/>
  <c r="CH8" i="10"/>
  <c r="CE8" i="10"/>
  <c r="CB8" i="10"/>
  <c r="BY8" i="10"/>
  <c r="BV8" i="10"/>
  <c r="BQ8" i="10"/>
  <c r="BM8" i="10"/>
  <c r="BJ8" i="10"/>
  <c r="BG8" i="10"/>
  <c r="BD8" i="10"/>
  <c r="BA8" i="10"/>
  <c r="AX8" i="10"/>
  <c r="AO8" i="10"/>
  <c r="AL8" i="10"/>
  <c r="AI8" i="10"/>
  <c r="AE8" i="10"/>
  <c r="AB8" i="10"/>
  <c r="Y8" i="10"/>
  <c r="O8" i="10"/>
  <c r="B8" i="10"/>
  <c r="DD7" i="10"/>
  <c r="DA7" i="10"/>
  <c r="CX7" i="10"/>
  <c r="CW7" i="10"/>
  <c r="CV7" i="10"/>
  <c r="CR7" i="10"/>
  <c r="CN7" i="10"/>
  <c r="CK7" i="10"/>
  <c r="CH7" i="10"/>
  <c r="CE7" i="10"/>
  <c r="CB7" i="10"/>
  <c r="BY7" i="10"/>
  <c r="BV7" i="10"/>
  <c r="BQ7" i="10"/>
  <c r="BM7" i="10"/>
  <c r="BJ7" i="10"/>
  <c r="BG7" i="10"/>
  <c r="BD7" i="10"/>
  <c r="BA7" i="10"/>
  <c r="AX7" i="10"/>
  <c r="AO7" i="10"/>
  <c r="AL7" i="10"/>
  <c r="AI7" i="10"/>
  <c r="AE7" i="10"/>
  <c r="AB7" i="10"/>
  <c r="Y7" i="10"/>
  <c r="O7" i="10"/>
  <c r="B7" i="10"/>
  <c r="DG9" i="12" l="1"/>
  <c r="DG16" i="12"/>
  <c r="AR37" i="12"/>
  <c r="DG40" i="12"/>
  <c r="AL98" i="12"/>
  <c r="DG23" i="12"/>
  <c r="DG11" i="12"/>
  <c r="CN98" i="12"/>
  <c r="DG62" i="12"/>
  <c r="AR98" i="12"/>
  <c r="BP98" i="12"/>
  <c r="DG10" i="12"/>
  <c r="CV98" i="12"/>
  <c r="DH98" i="12" s="1"/>
  <c r="DH53" i="12"/>
  <c r="DG53" i="12" s="1"/>
  <c r="CU98" i="12"/>
  <c r="BQ98" i="12"/>
  <c r="DG18" i="12"/>
  <c r="X98" i="12"/>
  <c r="DJ98" i="12"/>
  <c r="DH86" i="10"/>
  <c r="X25" i="10"/>
  <c r="X62" i="10"/>
  <c r="X66" i="10"/>
  <c r="X67" i="10"/>
  <c r="DH83" i="10"/>
  <c r="X87" i="10"/>
  <c r="X88" i="10"/>
  <c r="DH18" i="10"/>
  <c r="CU18" i="10"/>
  <c r="DH19" i="10"/>
  <c r="DH20" i="10"/>
  <c r="DG20" i="10" s="1"/>
  <c r="DH22" i="10"/>
  <c r="CU22" i="10"/>
  <c r="DH25" i="10"/>
  <c r="DH26" i="10"/>
  <c r="CU26" i="10"/>
  <c r="DH27" i="10"/>
  <c r="DH29" i="10"/>
  <c r="DH30" i="10"/>
  <c r="DH32" i="10"/>
  <c r="DH55" i="10"/>
  <c r="DH56" i="10"/>
  <c r="CU56" i="10"/>
  <c r="DH57" i="10"/>
  <c r="DH59" i="10"/>
  <c r="DH60" i="10"/>
  <c r="CU60" i="10"/>
  <c r="DH61" i="10"/>
  <c r="CU61" i="10"/>
  <c r="DH62" i="10"/>
  <c r="DH67" i="10"/>
  <c r="CU67" i="10"/>
  <c r="DH68" i="10"/>
  <c r="DH69" i="10"/>
  <c r="CU69" i="10"/>
  <c r="DH70" i="10"/>
  <c r="DH71" i="10"/>
  <c r="CU71" i="10"/>
  <c r="AR72" i="10"/>
  <c r="CU72" i="10"/>
  <c r="DH73" i="10"/>
  <c r="CU73" i="10"/>
  <c r="DH74" i="10"/>
  <c r="DH75" i="10"/>
  <c r="CU75" i="10"/>
  <c r="DH76" i="10"/>
  <c r="DH77" i="10"/>
  <c r="DG77" i="10" s="1"/>
  <c r="DH80" i="10"/>
  <c r="CU86" i="10"/>
  <c r="DH87" i="10"/>
  <c r="CU87" i="10"/>
  <c r="DH88" i="10"/>
  <c r="CU88" i="10"/>
  <c r="DH89" i="10"/>
  <c r="DH90" i="10"/>
  <c r="DG90" i="10" s="1"/>
  <c r="DJ20" i="10"/>
  <c r="DJ22" i="10"/>
  <c r="DJ25" i="10"/>
  <c r="DG25" i="10" s="1"/>
  <c r="DJ26" i="10"/>
  <c r="DG26" i="10" s="1"/>
  <c r="DJ27" i="10"/>
  <c r="DJ29" i="10"/>
  <c r="DJ30" i="10"/>
  <c r="DJ32" i="10"/>
  <c r="DG32" i="10" s="1"/>
  <c r="DH34" i="10"/>
  <c r="DH37" i="10"/>
  <c r="DH38" i="10"/>
  <c r="CU38" i="10"/>
  <c r="DH39" i="10"/>
  <c r="DJ44" i="10"/>
  <c r="DJ80" i="10"/>
  <c r="DJ87" i="10"/>
  <c r="DG87" i="10" s="1"/>
  <c r="DJ88" i="10"/>
  <c r="DJ89" i="10"/>
  <c r="CU90" i="10"/>
  <c r="DH91" i="10"/>
  <c r="DG91" i="10" s="1"/>
  <c r="CU91" i="10"/>
  <c r="DH97" i="10"/>
  <c r="CU97" i="10"/>
  <c r="CU82" i="10"/>
  <c r="DJ84" i="10"/>
  <c r="DJ85" i="10"/>
  <c r="DJ86" i="10"/>
  <c r="DG86" i="10" s="1"/>
  <c r="X85" i="10"/>
  <c r="DH10" i="10"/>
  <c r="AR14" i="10"/>
  <c r="DJ18" i="10"/>
  <c r="DG18" i="10" s="1"/>
  <c r="DJ50" i="10"/>
  <c r="DJ51" i="10"/>
  <c r="DJ52" i="10"/>
  <c r="DH14" i="10"/>
  <c r="DG14" i="10" s="1"/>
  <c r="AR39" i="10"/>
  <c r="DH40" i="10"/>
  <c r="CU41" i="10"/>
  <c r="DH42" i="10"/>
  <c r="CU42" i="10"/>
  <c r="DH43" i="10"/>
  <c r="CU43" i="10"/>
  <c r="DH44" i="10"/>
  <c r="DG44" i="10" s="1"/>
  <c r="DH46" i="10"/>
  <c r="X48" i="10"/>
  <c r="DJ62" i="10"/>
  <c r="DJ63" i="10"/>
  <c r="DG63" i="10" s="1"/>
  <c r="DJ64" i="10"/>
  <c r="DJ65" i="10"/>
  <c r="AR80" i="10"/>
  <c r="DJ35" i="10"/>
  <c r="DJ36" i="10"/>
  <c r="X35" i="10"/>
  <c r="X54" i="10"/>
  <c r="CU54" i="10"/>
  <c r="CU58" i="10"/>
  <c r="X97" i="10"/>
  <c r="DJ14" i="10"/>
  <c r="AR19" i="10"/>
  <c r="DH23" i="10"/>
  <c r="DG23" i="10" s="1"/>
  <c r="AR23" i="10"/>
  <c r="DH63" i="10"/>
  <c r="DH64" i="10"/>
  <c r="CU64" i="10"/>
  <c r="CU65" i="10"/>
  <c r="DH66" i="10"/>
  <c r="X71" i="10"/>
  <c r="DJ8" i="10"/>
  <c r="BQ98" i="10"/>
  <c r="CR98" i="10"/>
  <c r="X10" i="10"/>
  <c r="CE10" i="10"/>
  <c r="DJ12" i="10"/>
  <c r="DH13" i="10"/>
  <c r="AR13" i="10"/>
  <c r="CU13" i="10"/>
  <c r="BP18" i="10"/>
  <c r="DJ23" i="10"/>
  <c r="DJ24" i="10"/>
  <c r="CU25" i="10"/>
  <c r="X29" i="10"/>
  <c r="X31" i="10"/>
  <c r="DJ37" i="10"/>
  <c r="DG37" i="10" s="1"/>
  <c r="DJ39" i="10"/>
  <c r="DG39" i="10" s="1"/>
  <c r="DJ41" i="10"/>
  <c r="CU47" i="10"/>
  <c r="DH48" i="10"/>
  <c r="CU50" i="10"/>
  <c r="X51" i="10"/>
  <c r="CU51" i="10"/>
  <c r="BP52" i="10"/>
  <c r="CV53" i="10"/>
  <c r="CV98" i="10" s="1"/>
  <c r="CU55" i="10"/>
  <c r="X58" i="10"/>
  <c r="AR63" i="10"/>
  <c r="BP63" i="10"/>
  <c r="DJ68" i="10"/>
  <c r="DJ69" i="10"/>
  <c r="DJ71" i="10"/>
  <c r="DG71" i="10" s="1"/>
  <c r="DJ73" i="10"/>
  <c r="DJ74" i="10"/>
  <c r="DJ75" i="10"/>
  <c r="X86" i="10"/>
  <c r="BP20" i="10"/>
  <c r="BP22" i="10"/>
  <c r="CU35" i="10"/>
  <c r="X36" i="10"/>
  <c r="BP36" i="10"/>
  <c r="X41" i="10"/>
  <c r="X45" i="10"/>
  <c r="AR55" i="10"/>
  <c r="BP56" i="10"/>
  <c r="AR57" i="10"/>
  <c r="BP57" i="10"/>
  <c r="DJ57" i="10"/>
  <c r="DG57" i="10" s="1"/>
  <c r="AR59" i="10"/>
  <c r="CU59" i="10"/>
  <c r="CU62" i="10"/>
  <c r="X72" i="10"/>
  <c r="X75" i="10"/>
  <c r="CU24" i="10"/>
  <c r="AR34" i="10"/>
  <c r="BP60" i="10"/>
  <c r="DJ9" i="10"/>
  <c r="CU10" i="10"/>
  <c r="X14" i="10"/>
  <c r="DJ19" i="10"/>
  <c r="CU77" i="10"/>
  <c r="DH78" i="10"/>
  <c r="DH79" i="10"/>
  <c r="CU79" i="10"/>
  <c r="DJ81" i="10"/>
  <c r="DG81" i="10" s="1"/>
  <c r="AR82" i="10"/>
  <c r="X83" i="10"/>
  <c r="BP83" i="10"/>
  <c r="BP29" i="10"/>
  <c r="BP33" i="10"/>
  <c r="DJ34" i="10"/>
  <c r="DH36" i="10"/>
  <c r="CU36" i="10"/>
  <c r="CU37" i="10"/>
  <c r="DJ43" i="10"/>
  <c r="DJ45" i="10"/>
  <c r="CU46" i="10"/>
  <c r="BP48" i="10"/>
  <c r="CU48" i="10"/>
  <c r="DH51" i="10"/>
  <c r="DG51" i="10" s="1"/>
  <c r="AR51" i="10"/>
  <c r="DH52" i="10"/>
  <c r="DJ54" i="10"/>
  <c r="BP55" i="10"/>
  <c r="DJ56" i="10"/>
  <c r="DJ58" i="10"/>
  <c r="BP59" i="10"/>
  <c r="DJ60" i="10"/>
  <c r="DG60" i="10" s="1"/>
  <c r="AR62" i="10"/>
  <c r="BP65" i="10"/>
  <c r="AR68" i="10"/>
  <c r="BP68" i="10"/>
  <c r="X69" i="10"/>
  <c r="X70" i="10"/>
  <c r="DJ72" i="10"/>
  <c r="BP72" i="10"/>
  <c r="X73" i="10"/>
  <c r="X74" i="10"/>
  <c r="DJ76" i="10"/>
  <c r="AR76" i="10"/>
  <c r="DJ77" i="10"/>
  <c r="DJ78" i="10"/>
  <c r="DJ79" i="10"/>
  <c r="DG79" i="10" s="1"/>
  <c r="X81" i="10"/>
  <c r="DJ82" i="10"/>
  <c r="DG82" i="10" s="1"/>
  <c r="DJ83" i="10"/>
  <c r="DH84" i="10"/>
  <c r="DG84" i="10" s="1"/>
  <c r="CU84" i="10"/>
  <c r="DH85" i="10"/>
  <c r="DG85" i="10" s="1"/>
  <c r="X91" i="10"/>
  <c r="DJ97" i="10"/>
  <c r="BP8" i="10"/>
  <c r="DH15" i="10"/>
  <c r="CU15" i="10"/>
  <c r="DH16" i="10"/>
  <c r="DG16" i="10" s="1"/>
  <c r="DJ17" i="10"/>
  <c r="CU20" i="10"/>
  <c r="DH21" i="10"/>
  <c r="DG22" i="10"/>
  <c r="BP27" i="10"/>
  <c r="BP28" i="10"/>
  <c r="CU28" i="10"/>
  <c r="BP31" i="10"/>
  <c r="CU31" i="10"/>
  <c r="CU32" i="10"/>
  <c r="X33" i="10"/>
  <c r="X42" i="10"/>
  <c r="X44" i="10"/>
  <c r="AR46" i="10"/>
  <c r="DH47" i="10"/>
  <c r="AR48" i="10"/>
  <c r="DJ55" i="10"/>
  <c r="DG55" i="10" s="1"/>
  <c r="X57" i="10"/>
  <c r="DJ59" i="10"/>
  <c r="X61" i="10"/>
  <c r="BP71" i="10"/>
  <c r="DH72" i="10"/>
  <c r="BP76" i="10"/>
  <c r="X77" i="10"/>
  <c r="X79" i="10"/>
  <c r="BP81" i="10"/>
  <c r="X82" i="10"/>
  <c r="AR87" i="10"/>
  <c r="BP88" i="10"/>
  <c r="AR89" i="10"/>
  <c r="X7" i="10"/>
  <c r="DJ11" i="10"/>
  <c r="DH7" i="10"/>
  <c r="AR7" i="10"/>
  <c r="CU7" i="10"/>
  <c r="DH8" i="10"/>
  <c r="DG8" i="10" s="1"/>
  <c r="X12" i="10"/>
  <c r="X13" i="10"/>
  <c r="DJ15" i="10"/>
  <c r="DJ16" i="10"/>
  <c r="BP17" i="10"/>
  <c r="X19" i="10"/>
  <c r="X20" i="10"/>
  <c r="DJ21" i="10"/>
  <c r="X23" i="10"/>
  <c r="AR26" i="10"/>
  <c r="DG29" i="10"/>
  <c r="AR30" i="10"/>
  <c r="AR33" i="10"/>
  <c r="DH33" i="10"/>
  <c r="DG33" i="10" s="1"/>
  <c r="CU34" i="10"/>
  <c r="AR38" i="10"/>
  <c r="BP40" i="10"/>
  <c r="BP43" i="10"/>
  <c r="X46" i="10"/>
  <c r="DJ47" i="10"/>
  <c r="X50" i="10"/>
  <c r="X52" i="10"/>
  <c r="BP54" i="10"/>
  <c r="X55" i="10"/>
  <c r="BP58" i="10"/>
  <c r="X59" i="10"/>
  <c r="BP69" i="10"/>
  <c r="AR70" i="10"/>
  <c r="BP73" i="10"/>
  <c r="BP77" i="10"/>
  <c r="BP78" i="10"/>
  <c r="CU78" i="10"/>
  <c r="AR91" i="10"/>
  <c r="BP97" i="10"/>
  <c r="AR10" i="10"/>
  <c r="BP15" i="10"/>
  <c r="X16" i="10"/>
  <c r="X18" i="10"/>
  <c r="X22" i="10"/>
  <c r="BP24" i="10"/>
  <c r="DG78" i="10"/>
  <c r="BP82" i="10"/>
  <c r="CU83" i="10"/>
  <c r="X84" i="10"/>
  <c r="BP84" i="10"/>
  <c r="DJ31" i="10"/>
  <c r="AR32" i="10"/>
  <c r="CU33" i="10"/>
  <c r="X34" i="10"/>
  <c r="BP34" i="10"/>
  <c r="AR35" i="10"/>
  <c r="X37" i="10"/>
  <c r="DJ38" i="10"/>
  <c r="BP39" i="10"/>
  <c r="DG43" i="10"/>
  <c r="DG47" i="10"/>
  <c r="DJ48" i="10"/>
  <c r="BP49" i="10"/>
  <c r="DJ49" i="10"/>
  <c r="BP50" i="10"/>
  <c r="BP51" i="10"/>
  <c r="DG52" i="10"/>
  <c r="CU52" i="10"/>
  <c r="DH53" i="10"/>
  <c r="AR53" i="10"/>
  <c r="BP53" i="10"/>
  <c r="DJ53" i="10"/>
  <c r="AR54" i="10"/>
  <c r="DH54" i="10"/>
  <c r="DG54" i="10" s="1"/>
  <c r="X56" i="10"/>
  <c r="AR56" i="10"/>
  <c r="AR58" i="10"/>
  <c r="DH58" i="10"/>
  <c r="DG58" i="10" s="1"/>
  <c r="X60" i="10"/>
  <c r="AR60" i="10"/>
  <c r="DJ61" i="10"/>
  <c r="DG61" i="10" s="1"/>
  <c r="CU63" i="10"/>
  <c r="DJ66" i="10"/>
  <c r="DG66" i="10" s="1"/>
  <c r="AR67" i="10"/>
  <c r="X68" i="10"/>
  <c r="AR69" i="10"/>
  <c r="BP70" i="10"/>
  <c r="CU70" i="10"/>
  <c r="AR73" i="10"/>
  <c r="BP74" i="10"/>
  <c r="CU74" i="10"/>
  <c r="AR79" i="10"/>
  <c r="X80" i="10"/>
  <c r="AR86" i="10"/>
  <c r="AR88" i="10"/>
  <c r="BP89" i="10"/>
  <c r="CU89" i="10"/>
  <c r="CX98" i="10"/>
  <c r="AE98" i="10"/>
  <c r="BG98" i="10"/>
  <c r="BV98" i="10"/>
  <c r="CH98" i="10"/>
  <c r="CU8" i="10"/>
  <c r="DH9" i="10"/>
  <c r="DG9" i="10" s="1"/>
  <c r="BP9" i="10"/>
  <c r="CU9" i="10"/>
  <c r="DH11" i="10"/>
  <c r="DG11" i="10" s="1"/>
  <c r="BP11" i="10"/>
  <c r="CU11" i="10"/>
  <c r="DH12" i="10"/>
  <c r="DG12" i="10" s="1"/>
  <c r="BP12" i="10"/>
  <c r="CU12" i="10"/>
  <c r="DJ13" i="10"/>
  <c r="DG13" i="10" s="1"/>
  <c r="BP13" i="10"/>
  <c r="CU14" i="10"/>
  <c r="DG15" i="10"/>
  <c r="BP16" i="10"/>
  <c r="CU16" i="10"/>
  <c r="AR17" i="10"/>
  <c r="AR18" i="10"/>
  <c r="CU19" i="10"/>
  <c r="X21" i="10"/>
  <c r="AR22" i="10"/>
  <c r="CU23" i="10"/>
  <c r="DH24" i="10"/>
  <c r="DG24" i="10" s="1"/>
  <c r="AR24" i="10"/>
  <c r="X26" i="10"/>
  <c r="BP26" i="10"/>
  <c r="AR27" i="10"/>
  <c r="CU27" i="10"/>
  <c r="DH28" i="10"/>
  <c r="AR28" i="10"/>
  <c r="BP30" i="10"/>
  <c r="DG34" i="10"/>
  <c r="AR44" i="10"/>
  <c r="BP44" i="10"/>
  <c r="BP45" i="10"/>
  <c r="CU45" i="10"/>
  <c r="DJ46" i="10"/>
  <c r="BP47" i="10"/>
  <c r="AR50" i="10"/>
  <c r="DH50" i="10"/>
  <c r="AR52" i="10"/>
  <c r="DJ67" i="10"/>
  <c r="DG67" i="10" s="1"/>
  <c r="AR74" i="10"/>
  <c r="DG75" i="10"/>
  <c r="BP75" i="10"/>
  <c r="CU76" i="10"/>
  <c r="X78" i="10"/>
  <c r="BP80" i="10"/>
  <c r="BP90" i="10"/>
  <c r="AI98" i="10"/>
  <c r="AR9" i="10"/>
  <c r="BP10" i="10"/>
  <c r="AR11" i="10"/>
  <c r="AR12" i="10"/>
  <c r="AR15" i="10"/>
  <c r="AR16" i="10"/>
  <c r="X17" i="10"/>
  <c r="CU17" i="10"/>
  <c r="BP21" i="10"/>
  <c r="CU21" i="10"/>
  <c r="BP25" i="10"/>
  <c r="X27" i="10"/>
  <c r="DJ28" i="10"/>
  <c r="CU29" i="10"/>
  <c r="DG30" i="10"/>
  <c r="X32" i="10"/>
  <c r="AR36" i="10"/>
  <c r="X38" i="10"/>
  <c r="CU39" i="10"/>
  <c r="BP41" i="10"/>
  <c r="DJ42" i="10"/>
  <c r="AR42" i="10"/>
  <c r="AR43" i="10"/>
  <c r="AR45" i="10"/>
  <c r="DH45" i="10"/>
  <c r="AR47" i="10"/>
  <c r="X49" i="10"/>
  <c r="X53" i="10"/>
  <c r="X64" i="10"/>
  <c r="AR65" i="10"/>
  <c r="CU66" i="10"/>
  <c r="DJ70" i="10"/>
  <c r="DG70" i="10" s="1"/>
  <c r="AR71" i="10"/>
  <c r="AR75" i="10"/>
  <c r="X76" i="10"/>
  <c r="AR77" i="10"/>
  <c r="AR85" i="10"/>
  <c r="BP85" i="10"/>
  <c r="CU85" i="10"/>
  <c r="BP87" i="10"/>
  <c r="AR90" i="10"/>
  <c r="BP91" i="10"/>
  <c r="AR97" i="10"/>
  <c r="AX98" i="10"/>
  <c r="AR8" i="10"/>
  <c r="X8" i="10"/>
  <c r="X9" i="10"/>
  <c r="X11" i="10"/>
  <c r="BP14" i="10"/>
  <c r="X15" i="10"/>
  <c r="BP19" i="10"/>
  <c r="AR20" i="10"/>
  <c r="AR21" i="10"/>
  <c r="BP23" i="10"/>
  <c r="X24" i="10"/>
  <c r="AR25" i="10"/>
  <c r="X28" i="10"/>
  <c r="AR29" i="10"/>
  <c r="BP38" i="10"/>
  <c r="DH41" i="10"/>
  <c r="AR61" i="10"/>
  <c r="BP61" i="10"/>
  <c r="AR66" i="10"/>
  <c r="BP67" i="10"/>
  <c r="CU68" i="10"/>
  <c r="AR78" i="10"/>
  <c r="BP79" i="10"/>
  <c r="CU80" i="10"/>
  <c r="AR81" i="10"/>
  <c r="AR83" i="10"/>
  <c r="AR84" i="10"/>
  <c r="BP86" i="10"/>
  <c r="X89" i="10"/>
  <c r="DG19" i="10"/>
  <c r="DG27" i="10"/>
  <c r="DJ7" i="10"/>
  <c r="BA98" i="10"/>
  <c r="BY98" i="10"/>
  <c r="CO98" i="10"/>
  <c r="DH35" i="10"/>
  <c r="DG35" i="10" s="1"/>
  <c r="AR40" i="10"/>
  <c r="BP46" i="10"/>
  <c r="Y98" i="10"/>
  <c r="BM98" i="10"/>
  <c r="CK98" i="10"/>
  <c r="DD98" i="10"/>
  <c r="AB98" i="10"/>
  <c r="AO98" i="10"/>
  <c r="BD98" i="10"/>
  <c r="BP7" i="10"/>
  <c r="CB98" i="10"/>
  <c r="CW98" i="10"/>
  <c r="O10" i="10"/>
  <c r="DJ10" i="10" s="1"/>
  <c r="DG10" i="10" s="1"/>
  <c r="B17" i="10"/>
  <c r="DH17" i="10" s="1"/>
  <c r="X30" i="10"/>
  <c r="CU30" i="10"/>
  <c r="DH31" i="10"/>
  <c r="BP32" i="10"/>
  <c r="BJ37" i="10"/>
  <c r="AR37" i="10" s="1"/>
  <c r="BP37" i="10"/>
  <c r="X39" i="10"/>
  <c r="DJ40" i="10"/>
  <c r="DG40" i="10" s="1"/>
  <c r="CU40" i="10"/>
  <c r="AR41" i="10"/>
  <c r="DG41" i="10"/>
  <c r="BP42" i="10"/>
  <c r="X47" i="10"/>
  <c r="DH49" i="10"/>
  <c r="DG49" i="10" s="1"/>
  <c r="AR49" i="10"/>
  <c r="DG59" i="10"/>
  <c r="AL17" i="10"/>
  <c r="AL98" i="10" s="1"/>
  <c r="CE17" i="10"/>
  <c r="AR31" i="10"/>
  <c r="BP35" i="10"/>
  <c r="X40" i="10"/>
  <c r="X43" i="10"/>
  <c r="DG56" i="10"/>
  <c r="X63" i="10"/>
  <c r="BP64" i="10"/>
  <c r="DG69" i="10"/>
  <c r="DG73" i="10"/>
  <c r="DG83" i="10"/>
  <c r="DG88" i="10"/>
  <c r="CU44" i="10"/>
  <c r="CU49" i="10"/>
  <c r="DA53" i="10"/>
  <c r="DA98" i="10" s="1"/>
  <c r="CU57" i="10"/>
  <c r="DG62" i="10"/>
  <c r="AR64" i="10"/>
  <c r="X65" i="10"/>
  <c r="BP66" i="10"/>
  <c r="DG74" i="10"/>
  <c r="DG89" i="10"/>
  <c r="DG97" i="10"/>
  <c r="BP62" i="10"/>
  <c r="L98" i="10"/>
  <c r="B98" i="10" s="1"/>
  <c r="B65" i="10"/>
  <c r="DH65" i="10" s="1"/>
  <c r="DG65" i="10" s="1"/>
  <c r="DG68" i="10"/>
  <c r="DG80" i="10"/>
  <c r="CN64" i="10"/>
  <c r="CN98" i="10" s="1"/>
  <c r="CS98" i="10"/>
  <c r="DK98" i="10"/>
  <c r="DL98" i="10"/>
  <c r="DI98" i="9"/>
  <c r="DF98" i="9"/>
  <c r="DC98" i="9"/>
  <c r="CZ98" i="9"/>
  <c r="CY98" i="9"/>
  <c r="CT98" i="9"/>
  <c r="CS98" i="9"/>
  <c r="CQ98" i="9"/>
  <c r="CP98" i="9"/>
  <c r="CM98" i="9"/>
  <c r="CL98" i="9"/>
  <c r="CJ98" i="9"/>
  <c r="CI98" i="9"/>
  <c r="CF98" i="9"/>
  <c r="CD98" i="9"/>
  <c r="CC98" i="9"/>
  <c r="CA98" i="9"/>
  <c r="BZ98" i="9"/>
  <c r="BX98" i="9"/>
  <c r="BW98" i="9"/>
  <c r="BU98" i="9"/>
  <c r="BT98" i="9"/>
  <c r="BS98" i="9"/>
  <c r="BR98" i="9"/>
  <c r="BO98" i="9"/>
  <c r="BN98" i="9"/>
  <c r="BL98" i="9"/>
  <c r="BI98" i="9"/>
  <c r="BH98" i="9"/>
  <c r="BF98" i="9"/>
  <c r="BE98" i="9"/>
  <c r="BC98" i="9"/>
  <c r="BB98" i="9"/>
  <c r="AZ98" i="9"/>
  <c r="AY98" i="9"/>
  <c r="AW98" i="9"/>
  <c r="AV98" i="9"/>
  <c r="AU98" i="9"/>
  <c r="AT98" i="9"/>
  <c r="AQ98" i="9"/>
  <c r="AP98" i="9"/>
  <c r="AN98" i="9"/>
  <c r="AM98" i="9"/>
  <c r="AK98" i="9"/>
  <c r="AJ98" i="9"/>
  <c r="AH98" i="9"/>
  <c r="AG98" i="9"/>
  <c r="AF98" i="9"/>
  <c r="AD98" i="9"/>
  <c r="AC98" i="9"/>
  <c r="AA98" i="9"/>
  <c r="Z98" i="9"/>
  <c r="W98" i="9"/>
  <c r="V98" i="9"/>
  <c r="U98" i="9"/>
  <c r="T98" i="9"/>
  <c r="S98" i="9"/>
  <c r="R98" i="9"/>
  <c r="Q98" i="9"/>
  <c r="P98" i="9"/>
  <c r="N98" i="9"/>
  <c r="M98" i="9"/>
  <c r="K98" i="9"/>
  <c r="J98" i="9"/>
  <c r="I98" i="9"/>
  <c r="H98" i="9"/>
  <c r="G98" i="9"/>
  <c r="F98" i="9"/>
  <c r="C98" i="9"/>
  <c r="DD97" i="9"/>
  <c r="DA97" i="9"/>
  <c r="CX97" i="9"/>
  <c r="CW97" i="9"/>
  <c r="CU97" i="9" s="1"/>
  <c r="CV97" i="9"/>
  <c r="CR97" i="9"/>
  <c r="CN97" i="9"/>
  <c r="CK97" i="9"/>
  <c r="CH97" i="9"/>
  <c r="CE97" i="9"/>
  <c r="CB97" i="9"/>
  <c r="BY97" i="9"/>
  <c r="BV97" i="9"/>
  <c r="BQ97" i="9"/>
  <c r="BM97" i="9"/>
  <c r="BJ97" i="9"/>
  <c r="BG97" i="9"/>
  <c r="BD97" i="9"/>
  <c r="BA97" i="9"/>
  <c r="AX97" i="9"/>
  <c r="AR97" i="9" s="1"/>
  <c r="AO97" i="9"/>
  <c r="AL97" i="9"/>
  <c r="AI97" i="9"/>
  <c r="AE97" i="9"/>
  <c r="AB97" i="9"/>
  <c r="Y97" i="9"/>
  <c r="O97" i="9"/>
  <c r="DJ97" i="9" s="1"/>
  <c r="B97" i="9"/>
  <c r="DH97" i="9" s="1"/>
  <c r="DD91" i="9"/>
  <c r="DA91" i="9"/>
  <c r="CX91" i="9"/>
  <c r="CW91" i="9"/>
  <c r="CU91" i="9" s="1"/>
  <c r="CV91" i="9"/>
  <c r="CR91" i="9"/>
  <c r="CN91" i="9"/>
  <c r="CK91" i="9"/>
  <c r="CH91" i="9"/>
  <c r="CE91" i="9"/>
  <c r="CB91" i="9"/>
  <c r="BY91" i="9"/>
  <c r="BV91" i="9"/>
  <c r="BQ91" i="9"/>
  <c r="BM91" i="9"/>
  <c r="BJ91" i="9"/>
  <c r="BG91" i="9"/>
  <c r="BD91" i="9"/>
  <c r="BA91" i="9"/>
  <c r="AX91" i="9"/>
  <c r="AO91" i="9"/>
  <c r="AL91" i="9"/>
  <c r="AI91" i="9"/>
  <c r="AE91" i="9"/>
  <c r="AB91" i="9"/>
  <c r="Y91" i="9"/>
  <c r="X91" i="9" s="1"/>
  <c r="O91" i="9"/>
  <c r="DJ91" i="9" s="1"/>
  <c r="B91" i="9"/>
  <c r="DH91" i="9" s="1"/>
  <c r="DD90" i="9"/>
  <c r="DA90" i="9"/>
  <c r="CX90" i="9"/>
  <c r="CW90" i="9"/>
  <c r="CU90" i="9" s="1"/>
  <c r="CV90" i="9"/>
  <c r="CR90" i="9"/>
  <c r="CN90" i="9"/>
  <c r="CK90" i="9"/>
  <c r="CH90" i="9"/>
  <c r="CE90" i="9"/>
  <c r="CB90" i="9"/>
  <c r="BY90" i="9"/>
  <c r="BV90" i="9"/>
  <c r="BQ90" i="9"/>
  <c r="BM90" i="9"/>
  <c r="BJ90" i="9"/>
  <c r="BG90" i="9"/>
  <c r="BD90" i="9"/>
  <c r="BA90" i="9"/>
  <c r="AX90" i="9"/>
  <c r="AO90" i="9"/>
  <c r="AL90" i="9"/>
  <c r="AI90" i="9"/>
  <c r="AE90" i="9"/>
  <c r="AB90" i="9"/>
  <c r="Y90" i="9"/>
  <c r="O90" i="9"/>
  <c r="B90" i="9"/>
  <c r="DH90" i="9" s="1"/>
  <c r="DD89" i="9"/>
  <c r="DA89" i="9"/>
  <c r="CX89" i="9"/>
  <c r="CW89" i="9"/>
  <c r="CU89" i="9" s="1"/>
  <c r="CV89" i="9"/>
  <c r="CR89" i="9"/>
  <c r="CN89" i="9"/>
  <c r="CK89" i="9"/>
  <c r="CH89" i="9"/>
  <c r="CE89" i="9"/>
  <c r="CB89" i="9"/>
  <c r="BY89" i="9"/>
  <c r="BV89" i="9"/>
  <c r="BQ89" i="9"/>
  <c r="BM89" i="9"/>
  <c r="BJ89" i="9"/>
  <c r="BG89" i="9"/>
  <c r="BD89" i="9"/>
  <c r="BA89" i="9"/>
  <c r="AX89" i="9"/>
  <c r="AO89" i="9"/>
  <c r="AL89" i="9"/>
  <c r="AI89" i="9"/>
  <c r="AE89" i="9"/>
  <c r="AB89" i="9"/>
  <c r="Y89" i="9"/>
  <c r="X89" i="9" s="1"/>
  <c r="O89" i="9"/>
  <c r="DJ89" i="9" s="1"/>
  <c r="B89" i="9"/>
  <c r="DH89" i="9" s="1"/>
  <c r="DD88" i="9"/>
  <c r="DA88" i="9"/>
  <c r="CX88" i="9"/>
  <c r="CW88" i="9"/>
  <c r="CU88" i="9" s="1"/>
  <c r="CV88" i="9"/>
  <c r="CR88" i="9"/>
  <c r="CN88" i="9"/>
  <c r="CK88" i="9"/>
  <c r="CH88" i="9"/>
  <c r="CE88" i="9"/>
  <c r="CB88" i="9"/>
  <c r="BY88" i="9"/>
  <c r="BV88" i="9"/>
  <c r="BQ88" i="9"/>
  <c r="BM88" i="9"/>
  <c r="BJ88" i="9"/>
  <c r="BG88" i="9"/>
  <c r="BD88" i="9"/>
  <c r="BA88" i="9"/>
  <c r="AX88" i="9"/>
  <c r="AO88" i="9"/>
  <c r="AL88" i="9"/>
  <c r="AI88" i="9"/>
  <c r="AE88" i="9"/>
  <c r="AB88" i="9"/>
  <c r="Y88" i="9"/>
  <c r="X88" i="9" s="1"/>
  <c r="O88" i="9"/>
  <c r="B88" i="9"/>
  <c r="DH88" i="9" s="1"/>
  <c r="DD87" i="9"/>
  <c r="DA87" i="9"/>
  <c r="CX87" i="9"/>
  <c r="CW87" i="9"/>
  <c r="CU87" i="9" s="1"/>
  <c r="CV87" i="9"/>
  <c r="CR87" i="9"/>
  <c r="CN87" i="9"/>
  <c r="CK87" i="9"/>
  <c r="CH87" i="9"/>
  <c r="CE87" i="9"/>
  <c r="CB87" i="9"/>
  <c r="BY87" i="9"/>
  <c r="BV87" i="9"/>
  <c r="BQ87" i="9"/>
  <c r="BM87" i="9"/>
  <c r="BJ87" i="9"/>
  <c r="BG87" i="9"/>
  <c r="BD87" i="9"/>
  <c r="BA87" i="9"/>
  <c r="AX87" i="9"/>
  <c r="AO87" i="9"/>
  <c r="AL87" i="9"/>
  <c r="AI87" i="9"/>
  <c r="AE87" i="9"/>
  <c r="AB87" i="9"/>
  <c r="Y87" i="9"/>
  <c r="O87" i="9"/>
  <c r="B87" i="9"/>
  <c r="DH87" i="9" s="1"/>
  <c r="DD86" i="9"/>
  <c r="DA86" i="9"/>
  <c r="CX86" i="9"/>
  <c r="CW86" i="9"/>
  <c r="CU86" i="9" s="1"/>
  <c r="CV86" i="9"/>
  <c r="CR86" i="9"/>
  <c r="CN86" i="9"/>
  <c r="CK86" i="9"/>
  <c r="CH86" i="9"/>
  <c r="CE86" i="9"/>
  <c r="CB86" i="9"/>
  <c r="BY86" i="9"/>
  <c r="BP86" i="9" s="1"/>
  <c r="BV86" i="9"/>
  <c r="BQ86" i="9"/>
  <c r="BM86" i="9"/>
  <c r="BJ86" i="9"/>
  <c r="BG86" i="9"/>
  <c r="BD86" i="9"/>
  <c r="BA86" i="9"/>
  <c r="AX86" i="9"/>
  <c r="AO86" i="9"/>
  <c r="AL86" i="9"/>
  <c r="AI86" i="9"/>
  <c r="AE86" i="9"/>
  <c r="AB86" i="9"/>
  <c r="Y86" i="9"/>
  <c r="O86" i="9"/>
  <c r="B86" i="9"/>
  <c r="DH86" i="9" s="1"/>
  <c r="DD85" i="9"/>
  <c r="DA85" i="9"/>
  <c r="CX85" i="9"/>
  <c r="CW85" i="9"/>
  <c r="CU85" i="9" s="1"/>
  <c r="CV85" i="9"/>
  <c r="CR85" i="9"/>
  <c r="CN85" i="9"/>
  <c r="CK85" i="9"/>
  <c r="CH85" i="9"/>
  <c r="CE85" i="9"/>
  <c r="CB85" i="9"/>
  <c r="BY85" i="9"/>
  <c r="BV85" i="9"/>
  <c r="BQ85" i="9"/>
  <c r="BM85" i="9"/>
  <c r="BJ85" i="9"/>
  <c r="BG85" i="9"/>
  <c r="BD85" i="9"/>
  <c r="BA85" i="9"/>
  <c r="AX85" i="9"/>
  <c r="AO85" i="9"/>
  <c r="AL85" i="9"/>
  <c r="AI85" i="9"/>
  <c r="AE85" i="9"/>
  <c r="AB85" i="9"/>
  <c r="Y85" i="9"/>
  <c r="X85" i="9" s="1"/>
  <c r="O85" i="9"/>
  <c r="B85" i="9"/>
  <c r="DH85" i="9" s="1"/>
  <c r="DD84" i="9"/>
  <c r="DA84" i="9"/>
  <c r="CX84" i="9"/>
  <c r="CW84" i="9"/>
  <c r="CU84" i="9" s="1"/>
  <c r="CV84" i="9"/>
  <c r="CR84" i="9"/>
  <c r="CN84" i="9"/>
  <c r="CK84" i="9"/>
  <c r="CH84" i="9"/>
  <c r="CE84" i="9"/>
  <c r="CB84" i="9"/>
  <c r="BY84" i="9"/>
  <c r="BV84" i="9"/>
  <c r="BQ84" i="9"/>
  <c r="BM84" i="9"/>
  <c r="BJ84" i="9"/>
  <c r="BG84" i="9"/>
  <c r="BD84" i="9"/>
  <c r="BA84" i="9"/>
  <c r="AX84" i="9"/>
  <c r="AO84" i="9"/>
  <c r="AL84" i="9"/>
  <c r="AI84" i="9"/>
  <c r="AE84" i="9"/>
  <c r="AB84" i="9"/>
  <c r="Y84" i="9"/>
  <c r="X84" i="9" s="1"/>
  <c r="O84" i="9"/>
  <c r="B84" i="9"/>
  <c r="DH84" i="9" s="1"/>
  <c r="DE83" i="9"/>
  <c r="DE98" i="9" s="1"/>
  <c r="DA83" i="9"/>
  <c r="CX83" i="9"/>
  <c r="CW83" i="9"/>
  <c r="CR83" i="9"/>
  <c r="CN83" i="9"/>
  <c r="CK83" i="9"/>
  <c r="CH83" i="9"/>
  <c r="CE83" i="9"/>
  <c r="CB83" i="9"/>
  <c r="BY83" i="9"/>
  <c r="BV83" i="9"/>
  <c r="BP83" i="9" s="1"/>
  <c r="BQ83" i="9"/>
  <c r="BM83" i="9"/>
  <c r="BJ83" i="9"/>
  <c r="BG83" i="9"/>
  <c r="BD83" i="9"/>
  <c r="BA83" i="9"/>
  <c r="AX83" i="9"/>
  <c r="AO83" i="9"/>
  <c r="AL83" i="9"/>
  <c r="AI83" i="9"/>
  <c r="AE83" i="9"/>
  <c r="AB83" i="9"/>
  <c r="X83" i="9" s="1"/>
  <c r="Y83" i="9"/>
  <c r="O83" i="9"/>
  <c r="E83" i="9"/>
  <c r="D83" i="9"/>
  <c r="DD82" i="9"/>
  <c r="DA82" i="9"/>
  <c r="CX82" i="9"/>
  <c r="CW82" i="9"/>
  <c r="CU82" i="9" s="1"/>
  <c r="CV82" i="9"/>
  <c r="CR82" i="9"/>
  <c r="CN82" i="9"/>
  <c r="CK82" i="9"/>
  <c r="CH82" i="9"/>
  <c r="CE82" i="9"/>
  <c r="CB82" i="9"/>
  <c r="BY82" i="9"/>
  <c r="BV82" i="9"/>
  <c r="BQ82" i="9"/>
  <c r="BM82" i="9"/>
  <c r="BJ82" i="9"/>
  <c r="BG82" i="9"/>
  <c r="BD82" i="9"/>
  <c r="BA82" i="9"/>
  <c r="AX82" i="9"/>
  <c r="AO82" i="9"/>
  <c r="AL82" i="9"/>
  <c r="AI82" i="9"/>
  <c r="AE82" i="9"/>
  <c r="AB82" i="9"/>
  <c r="Y82" i="9"/>
  <c r="O82" i="9"/>
  <c r="B82" i="9"/>
  <c r="DH82" i="9" s="1"/>
  <c r="DD81" i="9"/>
  <c r="DA81" i="9"/>
  <c r="CX81" i="9"/>
  <c r="CW81" i="9"/>
  <c r="CU81" i="9" s="1"/>
  <c r="CV81" i="9"/>
  <c r="CR81" i="9"/>
  <c r="CN81" i="9"/>
  <c r="CK81" i="9"/>
  <c r="CH81" i="9"/>
  <c r="CE81" i="9"/>
  <c r="CB81" i="9"/>
  <c r="BY81" i="9"/>
  <c r="BP81" i="9" s="1"/>
  <c r="BV81" i="9"/>
  <c r="BQ81" i="9"/>
  <c r="BM81" i="9"/>
  <c r="BJ81" i="9"/>
  <c r="BG81" i="9"/>
  <c r="BD81" i="9"/>
  <c r="BA81" i="9"/>
  <c r="AX81" i="9"/>
  <c r="AO81" i="9"/>
  <c r="AL81" i="9"/>
  <c r="AI81" i="9"/>
  <c r="AE81" i="9"/>
  <c r="AB81" i="9"/>
  <c r="Y81" i="9"/>
  <c r="O81" i="9"/>
  <c r="B81" i="9"/>
  <c r="DH81" i="9" s="1"/>
  <c r="DL80" i="9"/>
  <c r="DK80" i="9"/>
  <c r="DD80" i="9"/>
  <c r="DA80" i="9"/>
  <c r="CX80" i="9"/>
  <c r="CW80" i="9"/>
  <c r="CV80" i="9"/>
  <c r="CR80" i="9"/>
  <c r="CN80" i="9"/>
  <c r="CK80" i="9"/>
  <c r="CH80" i="9"/>
  <c r="CE80" i="9"/>
  <c r="CB80" i="9"/>
  <c r="BY80" i="9"/>
  <c r="BV80" i="9"/>
  <c r="BQ80" i="9"/>
  <c r="BM80" i="9"/>
  <c r="BJ80" i="9"/>
  <c r="BG80" i="9"/>
  <c r="BD80" i="9"/>
  <c r="BA80" i="9"/>
  <c r="AX80" i="9"/>
  <c r="AO80" i="9"/>
  <c r="AL80" i="9"/>
  <c r="AI80" i="9"/>
  <c r="AE80" i="9"/>
  <c r="AB80" i="9"/>
  <c r="Y80" i="9"/>
  <c r="O80" i="9"/>
  <c r="B80" i="9"/>
  <c r="DD79" i="9"/>
  <c r="DA79" i="9"/>
  <c r="CX79" i="9"/>
  <c r="CW79" i="9"/>
  <c r="CV79" i="9"/>
  <c r="CR79" i="9"/>
  <c r="CN79" i="9"/>
  <c r="CK79" i="9"/>
  <c r="CH79" i="9"/>
  <c r="CE79" i="9"/>
  <c r="CB79" i="9"/>
  <c r="BY79" i="9"/>
  <c r="BV79" i="9"/>
  <c r="BQ79" i="9"/>
  <c r="BM79" i="9"/>
  <c r="BJ79" i="9"/>
  <c r="BG79" i="9"/>
  <c r="BD79" i="9"/>
  <c r="BA79" i="9"/>
  <c r="AX79" i="9"/>
  <c r="AO79" i="9"/>
  <c r="AL79" i="9"/>
  <c r="AI79" i="9"/>
  <c r="AE79" i="9"/>
  <c r="AB79" i="9"/>
  <c r="Y79" i="9"/>
  <c r="O79" i="9"/>
  <c r="B79" i="9"/>
  <c r="DD78" i="9"/>
  <c r="DA78" i="9"/>
  <c r="CX78" i="9"/>
  <c r="CW78" i="9"/>
  <c r="CV78" i="9"/>
  <c r="CR78" i="9"/>
  <c r="CN78" i="9"/>
  <c r="CK78" i="9"/>
  <c r="CH78" i="9"/>
  <c r="CE78" i="9"/>
  <c r="CB78" i="9"/>
  <c r="BY78" i="9"/>
  <c r="BV78" i="9"/>
  <c r="BQ78" i="9"/>
  <c r="BM78" i="9"/>
  <c r="BJ78" i="9"/>
  <c r="BG78" i="9"/>
  <c r="BD78" i="9"/>
  <c r="BA78" i="9"/>
  <c r="AX78" i="9"/>
  <c r="AO78" i="9"/>
  <c r="AL78" i="9"/>
  <c r="AI78" i="9"/>
  <c r="AE78" i="9"/>
  <c r="AB78" i="9"/>
  <c r="Y78" i="9"/>
  <c r="O78" i="9"/>
  <c r="B78" i="9"/>
  <c r="DD77" i="9"/>
  <c r="DA77" i="9"/>
  <c r="CX77" i="9"/>
  <c r="CW77" i="9"/>
  <c r="CV77" i="9"/>
  <c r="CU77" i="9"/>
  <c r="CR77" i="9"/>
  <c r="CN77" i="9"/>
  <c r="CK77" i="9"/>
  <c r="CH77" i="9"/>
  <c r="CE77" i="9"/>
  <c r="CB77" i="9"/>
  <c r="BY77" i="9"/>
  <c r="BV77" i="9"/>
  <c r="BP77" i="9" s="1"/>
  <c r="BQ77" i="9"/>
  <c r="BM77" i="9"/>
  <c r="BJ77" i="9"/>
  <c r="BG77" i="9"/>
  <c r="BD77" i="9"/>
  <c r="BA77" i="9"/>
  <c r="AX77" i="9"/>
  <c r="AO77" i="9"/>
  <c r="AL77" i="9"/>
  <c r="AI77" i="9"/>
  <c r="AE77" i="9"/>
  <c r="AB77" i="9"/>
  <c r="Y77" i="9"/>
  <c r="O77" i="9"/>
  <c r="DJ77" i="9" s="1"/>
  <c r="B77" i="9"/>
  <c r="DH77" i="9" s="1"/>
  <c r="DD76" i="9"/>
  <c r="DA76" i="9"/>
  <c r="CX76" i="9"/>
  <c r="CW76" i="9"/>
  <c r="CV76" i="9"/>
  <c r="CR76" i="9"/>
  <c r="CN76" i="9"/>
  <c r="CK76" i="9"/>
  <c r="CH76" i="9"/>
  <c r="CE76" i="9"/>
  <c r="CB76" i="9"/>
  <c r="BY76" i="9"/>
  <c r="BV76" i="9"/>
  <c r="BQ76" i="9"/>
  <c r="BM76" i="9"/>
  <c r="BJ76" i="9"/>
  <c r="BG76" i="9"/>
  <c r="BD76" i="9"/>
  <c r="BA76" i="9"/>
  <c r="AX76" i="9"/>
  <c r="AO76" i="9"/>
  <c r="AL76" i="9"/>
  <c r="AI76" i="9"/>
  <c r="AE76" i="9"/>
  <c r="AB76" i="9"/>
  <c r="Y76" i="9"/>
  <c r="O76" i="9"/>
  <c r="B76" i="9"/>
  <c r="DD75" i="9"/>
  <c r="DA75" i="9"/>
  <c r="CX75" i="9"/>
  <c r="CW75" i="9"/>
  <c r="CV75" i="9"/>
  <c r="CR75" i="9"/>
  <c r="CN75" i="9"/>
  <c r="CK75" i="9"/>
  <c r="CH75" i="9"/>
  <c r="CE75" i="9"/>
  <c r="CB75" i="9"/>
  <c r="BY75" i="9"/>
  <c r="BV75" i="9"/>
  <c r="BQ75" i="9"/>
  <c r="BM75" i="9"/>
  <c r="BJ75" i="9"/>
  <c r="BG75" i="9"/>
  <c r="BD75" i="9"/>
  <c r="BA75" i="9"/>
  <c r="AX75" i="9"/>
  <c r="AO75" i="9"/>
  <c r="AL75" i="9"/>
  <c r="AI75" i="9"/>
  <c r="AE75" i="9"/>
  <c r="AB75" i="9"/>
  <c r="Y75" i="9"/>
  <c r="O75" i="9"/>
  <c r="B75" i="9"/>
  <c r="DD74" i="9"/>
  <c r="DA74" i="9"/>
  <c r="CX74" i="9"/>
  <c r="CW74" i="9"/>
  <c r="CV74" i="9"/>
  <c r="CU74" i="9" s="1"/>
  <c r="CR74" i="9"/>
  <c r="CN74" i="9"/>
  <c r="CK74" i="9"/>
  <c r="CH74" i="9"/>
  <c r="CE74" i="9"/>
  <c r="CB74" i="9"/>
  <c r="BY74" i="9"/>
  <c r="BV74" i="9"/>
  <c r="BQ74" i="9"/>
  <c r="BM74" i="9"/>
  <c r="BJ74" i="9"/>
  <c r="BG74" i="9"/>
  <c r="BD74" i="9"/>
  <c r="BA74" i="9"/>
  <c r="AX74" i="9"/>
  <c r="AO74" i="9"/>
  <c r="AL74" i="9"/>
  <c r="AI74" i="9"/>
  <c r="AE74" i="9"/>
  <c r="AB74" i="9"/>
  <c r="X74" i="9" s="1"/>
  <c r="Y74" i="9"/>
  <c r="O74" i="9"/>
  <c r="DJ74" i="9" s="1"/>
  <c r="B74" i="9"/>
  <c r="DD73" i="9"/>
  <c r="DA73" i="9"/>
  <c r="CX73" i="9"/>
  <c r="CW73" i="9"/>
  <c r="CU73" i="9" s="1"/>
  <c r="CV73" i="9"/>
  <c r="CR73" i="9"/>
  <c r="CN73" i="9"/>
  <c r="CK73" i="9"/>
  <c r="CH73" i="9"/>
  <c r="CE73" i="9"/>
  <c r="CB73" i="9"/>
  <c r="BY73" i="9"/>
  <c r="BV73" i="9"/>
  <c r="BQ73" i="9"/>
  <c r="BM73" i="9"/>
  <c r="BJ73" i="9"/>
  <c r="BG73" i="9"/>
  <c r="BD73" i="9"/>
  <c r="BA73" i="9"/>
  <c r="AX73" i="9"/>
  <c r="AO73" i="9"/>
  <c r="AL73" i="9"/>
  <c r="AI73" i="9"/>
  <c r="AE73" i="9"/>
  <c r="AB73" i="9"/>
  <c r="Y73" i="9"/>
  <c r="O73" i="9"/>
  <c r="DJ73" i="9" s="1"/>
  <c r="B73" i="9"/>
  <c r="DH73" i="9" s="1"/>
  <c r="DD72" i="9"/>
  <c r="DA72" i="9"/>
  <c r="CX72" i="9"/>
  <c r="CW72" i="9"/>
  <c r="CV72" i="9"/>
  <c r="CR72" i="9"/>
  <c r="CN72" i="9"/>
  <c r="CK72" i="9"/>
  <c r="CH72" i="9"/>
  <c r="CE72" i="9"/>
  <c r="CB72" i="9"/>
  <c r="BY72" i="9"/>
  <c r="BV72" i="9"/>
  <c r="BQ72" i="9"/>
  <c r="BM72" i="9"/>
  <c r="BJ72" i="9"/>
  <c r="BG72" i="9"/>
  <c r="BD72" i="9"/>
  <c r="BA72" i="9"/>
  <c r="AX72" i="9"/>
  <c r="AO72" i="9"/>
  <c r="AL72" i="9"/>
  <c r="AI72" i="9"/>
  <c r="AE72" i="9"/>
  <c r="AB72" i="9"/>
  <c r="Y72" i="9"/>
  <c r="O72" i="9"/>
  <c r="B72" i="9"/>
  <c r="DD71" i="9"/>
  <c r="DA71" i="9"/>
  <c r="CX71" i="9"/>
  <c r="CW71" i="9"/>
  <c r="CV71" i="9"/>
  <c r="CR71" i="9"/>
  <c r="CN71" i="9"/>
  <c r="CK71" i="9"/>
  <c r="CH71" i="9"/>
  <c r="CE71" i="9"/>
  <c r="CB71" i="9"/>
  <c r="BY71" i="9"/>
  <c r="BV71" i="9"/>
  <c r="BQ71" i="9"/>
  <c r="BM71" i="9"/>
  <c r="BJ71" i="9"/>
  <c r="BG71" i="9"/>
  <c r="BD71" i="9"/>
  <c r="BA71" i="9"/>
  <c r="AX71" i="9"/>
  <c r="AO71" i="9"/>
  <c r="AL71" i="9"/>
  <c r="AI71" i="9"/>
  <c r="AE71" i="9"/>
  <c r="AB71" i="9"/>
  <c r="Y71" i="9"/>
  <c r="O71" i="9"/>
  <c r="B71" i="9"/>
  <c r="DD70" i="9"/>
  <c r="DA70" i="9"/>
  <c r="CX70" i="9"/>
  <c r="CW70" i="9"/>
  <c r="CV70" i="9"/>
  <c r="CU70" i="9" s="1"/>
  <c r="CR70" i="9"/>
  <c r="CN70" i="9"/>
  <c r="CK70" i="9"/>
  <c r="CH70" i="9"/>
  <c r="CE70" i="9"/>
  <c r="CB70" i="9"/>
  <c r="BY70" i="9"/>
  <c r="BV70" i="9"/>
  <c r="BQ70" i="9"/>
  <c r="BM70" i="9"/>
  <c r="BJ70" i="9"/>
  <c r="BG70" i="9"/>
  <c r="BD70" i="9"/>
  <c r="BA70" i="9"/>
  <c r="AR70" i="9" s="1"/>
  <c r="AX70" i="9"/>
  <c r="AO70" i="9"/>
  <c r="AL70" i="9"/>
  <c r="AI70" i="9"/>
  <c r="AE70" i="9"/>
  <c r="AB70" i="9"/>
  <c r="Y70" i="9"/>
  <c r="O70" i="9"/>
  <c r="DJ70" i="9" s="1"/>
  <c r="B70" i="9"/>
  <c r="DH70" i="9" s="1"/>
  <c r="DD69" i="9"/>
  <c r="DA69" i="9"/>
  <c r="CX69" i="9"/>
  <c r="CW69" i="9"/>
  <c r="CV69" i="9"/>
  <c r="CR69" i="9"/>
  <c r="CN69" i="9"/>
  <c r="CK69" i="9"/>
  <c r="CH69" i="9"/>
  <c r="CE69" i="9"/>
  <c r="CB69" i="9"/>
  <c r="BY69" i="9"/>
  <c r="BV69" i="9"/>
  <c r="BQ69" i="9"/>
  <c r="BM69" i="9"/>
  <c r="BJ69" i="9"/>
  <c r="BG69" i="9"/>
  <c r="BD69" i="9"/>
  <c r="BA69" i="9"/>
  <c r="AX69" i="9"/>
  <c r="AO69" i="9"/>
  <c r="AL69" i="9"/>
  <c r="AI69" i="9"/>
  <c r="AE69" i="9"/>
  <c r="AB69" i="9"/>
  <c r="Y69" i="9"/>
  <c r="O69" i="9"/>
  <c r="B69" i="9"/>
  <c r="DH69" i="9" s="1"/>
  <c r="DD68" i="9"/>
  <c r="DA68" i="9"/>
  <c r="CX68" i="9"/>
  <c r="CW68" i="9"/>
  <c r="CV68" i="9"/>
  <c r="CR68" i="9"/>
  <c r="CN68" i="9"/>
  <c r="CK68" i="9"/>
  <c r="CH68" i="9"/>
  <c r="CE68" i="9"/>
  <c r="CB68" i="9"/>
  <c r="BY68" i="9"/>
  <c r="BV68" i="9"/>
  <c r="BQ68" i="9"/>
  <c r="BM68" i="9"/>
  <c r="BJ68" i="9"/>
  <c r="BG68" i="9"/>
  <c r="BD68" i="9"/>
  <c r="BA68" i="9"/>
  <c r="AX68" i="9"/>
  <c r="AO68" i="9"/>
  <c r="AL68" i="9"/>
  <c r="AI68" i="9"/>
  <c r="AE68" i="9"/>
  <c r="AB68" i="9"/>
  <c r="Y68" i="9"/>
  <c r="O68" i="9"/>
  <c r="B68" i="9"/>
  <c r="DD67" i="9"/>
  <c r="DA67" i="9"/>
  <c r="CX67" i="9"/>
  <c r="CW67" i="9"/>
  <c r="CV67" i="9"/>
  <c r="CU67" i="9"/>
  <c r="CR67" i="9"/>
  <c r="CN67" i="9"/>
  <c r="CK67" i="9"/>
  <c r="CH67" i="9"/>
  <c r="CE67" i="9"/>
  <c r="CB67" i="9"/>
  <c r="BY67" i="9"/>
  <c r="BV67" i="9"/>
  <c r="BQ67" i="9"/>
  <c r="BM67" i="9"/>
  <c r="BJ67" i="9"/>
  <c r="BG67" i="9"/>
  <c r="BD67" i="9"/>
  <c r="BA67" i="9"/>
  <c r="AX67" i="9"/>
  <c r="AO67" i="9"/>
  <c r="AL67" i="9"/>
  <c r="AI67" i="9"/>
  <c r="AE67" i="9"/>
  <c r="AB67" i="9"/>
  <c r="Y67" i="9"/>
  <c r="O67" i="9"/>
  <c r="B67" i="9"/>
  <c r="DH67" i="9" s="1"/>
  <c r="DD66" i="9"/>
  <c r="DA66" i="9"/>
  <c r="CX66" i="9"/>
  <c r="CW66" i="9"/>
  <c r="CV66" i="9"/>
  <c r="CR66" i="9"/>
  <c r="CN66" i="9"/>
  <c r="CK66" i="9"/>
  <c r="CH66" i="9"/>
  <c r="CE66" i="9"/>
  <c r="CB66" i="9"/>
  <c r="BY66" i="9"/>
  <c r="BV66" i="9"/>
  <c r="BQ66" i="9"/>
  <c r="BM66" i="9"/>
  <c r="BJ66" i="9"/>
  <c r="BG66" i="9"/>
  <c r="BD66" i="9"/>
  <c r="BA66" i="9"/>
  <c r="AX66" i="9"/>
  <c r="AO66" i="9"/>
  <c r="AL66" i="9"/>
  <c r="AI66" i="9"/>
  <c r="AE66" i="9"/>
  <c r="AB66" i="9"/>
  <c r="Y66" i="9"/>
  <c r="O66" i="9"/>
  <c r="B66" i="9"/>
  <c r="DD65" i="9"/>
  <c r="DA65" i="9"/>
  <c r="CX65" i="9"/>
  <c r="CW65" i="9"/>
  <c r="CV65" i="9"/>
  <c r="CR65" i="9"/>
  <c r="CN65" i="9"/>
  <c r="CK65" i="9"/>
  <c r="CH65" i="9"/>
  <c r="CE65" i="9"/>
  <c r="CB65" i="9"/>
  <c r="BY65" i="9"/>
  <c r="BV65" i="9"/>
  <c r="BQ65" i="9"/>
  <c r="BM65" i="9"/>
  <c r="BJ65" i="9"/>
  <c r="BG65" i="9"/>
  <c r="BD65" i="9"/>
  <c r="BA65" i="9"/>
  <c r="AX65" i="9"/>
  <c r="AO65" i="9"/>
  <c r="AL65" i="9"/>
  <c r="AI65" i="9"/>
  <c r="AE65" i="9"/>
  <c r="AB65" i="9"/>
  <c r="Y65" i="9"/>
  <c r="O65" i="9"/>
  <c r="L65" i="9"/>
  <c r="L98" i="9" s="1"/>
  <c r="DD64" i="9"/>
  <c r="DA64" i="9"/>
  <c r="CX64" i="9"/>
  <c r="CW64" i="9"/>
  <c r="CV64" i="9"/>
  <c r="CR64" i="9"/>
  <c r="CN64" i="9"/>
  <c r="CK64" i="9"/>
  <c r="CH64" i="9"/>
  <c r="CE64" i="9"/>
  <c r="CB64" i="9"/>
  <c r="BY64" i="9"/>
  <c r="BV64" i="9"/>
  <c r="BP64" i="9" s="1"/>
  <c r="BQ64" i="9"/>
  <c r="BM64" i="9"/>
  <c r="BJ64" i="9"/>
  <c r="BG64" i="9"/>
  <c r="BD64" i="9"/>
  <c r="BA64" i="9"/>
  <c r="AX64" i="9"/>
  <c r="AO64" i="9"/>
  <c r="AL64" i="9"/>
  <c r="AI64" i="9"/>
  <c r="AE64" i="9"/>
  <c r="AB64" i="9"/>
  <c r="Y64" i="9"/>
  <c r="O64" i="9"/>
  <c r="B64" i="9"/>
  <c r="DD63" i="9"/>
  <c r="DA63" i="9"/>
  <c r="CX63" i="9"/>
  <c r="CW63" i="9"/>
  <c r="CV63" i="9"/>
  <c r="CR63" i="9"/>
  <c r="CN63" i="9"/>
  <c r="CK63" i="9"/>
  <c r="CH63" i="9"/>
  <c r="CE63" i="9"/>
  <c r="CB63" i="9"/>
  <c r="BY63" i="9"/>
  <c r="BV63" i="9"/>
  <c r="BQ63" i="9"/>
  <c r="BM63" i="9"/>
  <c r="BJ63" i="9"/>
  <c r="BG63" i="9"/>
  <c r="BD63" i="9"/>
  <c r="BA63" i="9"/>
  <c r="AX63" i="9"/>
  <c r="AO63" i="9"/>
  <c r="AL63" i="9"/>
  <c r="AI63" i="9"/>
  <c r="AE63" i="9"/>
  <c r="AB63" i="9"/>
  <c r="Y63" i="9"/>
  <c r="O63" i="9"/>
  <c r="B63" i="9"/>
  <c r="DD62" i="9"/>
  <c r="DA62" i="9"/>
  <c r="CX62" i="9"/>
  <c r="CW62" i="9"/>
  <c r="CV62" i="9"/>
  <c r="CR62" i="9"/>
  <c r="CN62" i="9"/>
  <c r="CK62" i="9"/>
  <c r="CH62" i="9"/>
  <c r="CE62" i="9"/>
  <c r="CB62" i="9"/>
  <c r="BY62" i="9"/>
  <c r="BV62" i="9"/>
  <c r="BQ62" i="9"/>
  <c r="BM62" i="9"/>
  <c r="BJ62" i="9"/>
  <c r="BG62" i="9"/>
  <c r="BD62" i="9"/>
  <c r="BA62" i="9"/>
  <c r="AX62" i="9"/>
  <c r="AO62" i="9"/>
  <c r="AL62" i="9"/>
  <c r="AI62" i="9"/>
  <c r="AE62" i="9"/>
  <c r="AB62" i="9"/>
  <c r="X62" i="9" s="1"/>
  <c r="Y62" i="9"/>
  <c r="O62" i="9"/>
  <c r="B62" i="9"/>
  <c r="DD61" i="9"/>
  <c r="DA61" i="9"/>
  <c r="CX61" i="9"/>
  <c r="CW61" i="9"/>
  <c r="CV61" i="9"/>
  <c r="CR61" i="9"/>
  <c r="CN61" i="9"/>
  <c r="CK61" i="9"/>
  <c r="CH61" i="9"/>
  <c r="CE61" i="9"/>
  <c r="CB61" i="9"/>
  <c r="BY61" i="9"/>
  <c r="BV61" i="9"/>
  <c r="BQ61" i="9"/>
  <c r="BM61" i="9"/>
  <c r="BJ61" i="9"/>
  <c r="BG61" i="9"/>
  <c r="BD61" i="9"/>
  <c r="BA61" i="9"/>
  <c r="AX61" i="9"/>
  <c r="AO61" i="9"/>
  <c r="AL61" i="9"/>
  <c r="AI61" i="9"/>
  <c r="AE61" i="9"/>
  <c r="AB61" i="9"/>
  <c r="Y61" i="9"/>
  <c r="X61" i="9" s="1"/>
  <c r="O61" i="9"/>
  <c r="B61" i="9"/>
  <c r="DD60" i="9"/>
  <c r="DA60" i="9"/>
  <c r="CX60" i="9"/>
  <c r="CW60" i="9"/>
  <c r="CV60" i="9"/>
  <c r="CR60" i="9"/>
  <c r="CN60" i="9"/>
  <c r="CK60" i="9"/>
  <c r="CH60" i="9"/>
  <c r="CE60" i="9"/>
  <c r="CB60" i="9"/>
  <c r="BY60" i="9"/>
  <c r="BV60" i="9"/>
  <c r="BQ60" i="9"/>
  <c r="BM60" i="9"/>
  <c r="BJ60" i="9"/>
  <c r="BG60" i="9"/>
  <c r="BD60" i="9"/>
  <c r="BA60" i="9"/>
  <c r="AX60" i="9"/>
  <c r="AO60" i="9"/>
  <c r="AL60" i="9"/>
  <c r="AI60" i="9"/>
  <c r="AE60" i="9"/>
  <c r="AB60" i="9"/>
  <c r="Y60" i="9"/>
  <c r="O60" i="9"/>
  <c r="B60" i="9"/>
  <c r="DH60" i="9" s="1"/>
  <c r="DD59" i="9"/>
  <c r="DA59" i="9"/>
  <c r="CX59" i="9"/>
  <c r="CW59" i="9"/>
  <c r="CV59" i="9"/>
  <c r="CR59" i="9"/>
  <c r="CN59" i="9"/>
  <c r="CK59" i="9"/>
  <c r="CH59" i="9"/>
  <c r="CE59" i="9"/>
  <c r="CB59" i="9"/>
  <c r="BY59" i="9"/>
  <c r="BV59" i="9"/>
  <c r="BQ59" i="9"/>
  <c r="BM59" i="9"/>
  <c r="BJ59" i="9"/>
  <c r="BG59" i="9"/>
  <c r="BD59" i="9"/>
  <c r="BA59" i="9"/>
  <c r="AX59" i="9"/>
  <c r="AO59" i="9"/>
  <c r="AL59" i="9"/>
  <c r="AI59" i="9"/>
  <c r="AE59" i="9"/>
  <c r="AB59" i="9"/>
  <c r="Y59" i="9"/>
  <c r="X59" i="9" s="1"/>
  <c r="O59" i="9"/>
  <c r="B59" i="9"/>
  <c r="DH59" i="9" s="1"/>
  <c r="DD58" i="9"/>
  <c r="DA58" i="9"/>
  <c r="CX58" i="9"/>
  <c r="CW58" i="9"/>
  <c r="CV58" i="9"/>
  <c r="CR58" i="9"/>
  <c r="CN58" i="9"/>
  <c r="CK58" i="9"/>
  <c r="CH58" i="9"/>
  <c r="CE58" i="9"/>
  <c r="CB58" i="9"/>
  <c r="BY58" i="9"/>
  <c r="BV58" i="9"/>
  <c r="BQ58" i="9"/>
  <c r="BM58" i="9"/>
  <c r="BJ58" i="9"/>
  <c r="BG58" i="9"/>
  <c r="BD58" i="9"/>
  <c r="BA58" i="9"/>
  <c r="AX58" i="9"/>
  <c r="AO58" i="9"/>
  <c r="AL58" i="9"/>
  <c r="AI58" i="9"/>
  <c r="AE58" i="9"/>
  <c r="AB58" i="9"/>
  <c r="Y58" i="9"/>
  <c r="X58" i="9" s="1"/>
  <c r="O58" i="9"/>
  <c r="B58" i="9"/>
  <c r="DD57" i="9"/>
  <c r="DA57" i="9"/>
  <c r="CX57" i="9"/>
  <c r="CW57" i="9"/>
  <c r="CV57" i="9"/>
  <c r="CR57" i="9"/>
  <c r="CN57" i="9"/>
  <c r="CK57" i="9"/>
  <c r="CH57" i="9"/>
  <c r="CE57" i="9"/>
  <c r="CB57" i="9"/>
  <c r="BY57" i="9"/>
  <c r="BV57" i="9"/>
  <c r="BQ57" i="9"/>
  <c r="BM57" i="9"/>
  <c r="BJ57" i="9"/>
  <c r="BG57" i="9"/>
  <c r="BD57" i="9"/>
  <c r="BA57" i="9"/>
  <c r="AX57" i="9"/>
  <c r="AO57" i="9"/>
  <c r="AL57" i="9"/>
  <c r="AI57" i="9"/>
  <c r="AE57" i="9"/>
  <c r="AB57" i="9"/>
  <c r="Y57" i="9"/>
  <c r="O57" i="9"/>
  <c r="B57" i="9"/>
  <c r="DD56" i="9"/>
  <c r="DA56" i="9"/>
  <c r="CX56" i="9"/>
  <c r="CW56" i="9"/>
  <c r="CV56" i="9"/>
  <c r="CR56" i="9"/>
  <c r="CN56" i="9"/>
  <c r="CK56" i="9"/>
  <c r="CH56" i="9"/>
  <c r="CE56" i="9"/>
  <c r="CB56" i="9"/>
  <c r="BY56" i="9"/>
  <c r="BV56" i="9"/>
  <c r="BQ56" i="9"/>
  <c r="BM56" i="9"/>
  <c r="BJ56" i="9"/>
  <c r="BG56" i="9"/>
  <c r="BD56" i="9"/>
  <c r="BA56" i="9"/>
  <c r="AX56" i="9"/>
  <c r="AO56" i="9"/>
  <c r="AL56" i="9"/>
  <c r="AI56" i="9"/>
  <c r="AE56" i="9"/>
  <c r="AB56" i="9"/>
  <c r="Y56" i="9"/>
  <c r="O56" i="9"/>
  <c r="B56" i="9"/>
  <c r="DH56" i="9" s="1"/>
  <c r="DD55" i="9"/>
  <c r="DA55" i="9"/>
  <c r="CX55" i="9"/>
  <c r="CW55" i="9"/>
  <c r="CU55" i="9" s="1"/>
  <c r="CV55" i="9"/>
  <c r="CR55" i="9"/>
  <c r="CN55" i="9"/>
  <c r="CK55" i="9"/>
  <c r="CH55" i="9"/>
  <c r="CE55" i="9"/>
  <c r="CB55" i="9"/>
  <c r="BY55" i="9"/>
  <c r="BV55" i="9"/>
  <c r="BQ55" i="9"/>
  <c r="BM55" i="9"/>
  <c r="BJ55" i="9"/>
  <c r="BG55" i="9"/>
  <c r="BD55" i="9"/>
  <c r="BA55" i="9"/>
  <c r="AX55" i="9"/>
  <c r="AO55" i="9"/>
  <c r="AL55" i="9"/>
  <c r="AI55" i="9"/>
  <c r="AE55" i="9"/>
  <c r="AB55" i="9"/>
  <c r="Y55" i="9"/>
  <c r="O55" i="9"/>
  <c r="B55" i="9"/>
  <c r="DH55" i="9" s="1"/>
  <c r="DD54" i="9"/>
  <c r="DA54" i="9"/>
  <c r="CX54" i="9"/>
  <c r="CW54" i="9"/>
  <c r="CV54" i="9"/>
  <c r="CR54" i="9"/>
  <c r="CN54" i="9"/>
  <c r="CK54" i="9"/>
  <c r="CH54" i="9"/>
  <c r="CE54" i="9"/>
  <c r="CB54" i="9"/>
  <c r="BY54" i="9"/>
  <c r="BV54" i="9"/>
  <c r="BQ54" i="9"/>
  <c r="BM54" i="9"/>
  <c r="BJ54" i="9"/>
  <c r="BG54" i="9"/>
  <c r="BD54" i="9"/>
  <c r="BA54" i="9"/>
  <c r="AX54" i="9"/>
  <c r="AO54" i="9"/>
  <c r="AL54" i="9"/>
  <c r="AI54" i="9"/>
  <c r="AE54" i="9"/>
  <c r="AB54" i="9"/>
  <c r="Y54" i="9"/>
  <c r="X54" i="9"/>
  <c r="O54" i="9"/>
  <c r="B54" i="9"/>
  <c r="DB53" i="9"/>
  <c r="CV53" i="9" s="1"/>
  <c r="CX53" i="9"/>
  <c r="CW53" i="9"/>
  <c r="CR53" i="9"/>
  <c r="CN53" i="9"/>
  <c r="CK53" i="9"/>
  <c r="CH53" i="9"/>
  <c r="CE53" i="9"/>
  <c r="CB53" i="9"/>
  <c r="BY53" i="9"/>
  <c r="BV53" i="9"/>
  <c r="BQ53" i="9"/>
  <c r="BM53" i="9"/>
  <c r="BJ53" i="9"/>
  <c r="BG53" i="9"/>
  <c r="BD53" i="9"/>
  <c r="BA53" i="9"/>
  <c r="AX53" i="9"/>
  <c r="AO53" i="9"/>
  <c r="AL53" i="9"/>
  <c r="AI53" i="9"/>
  <c r="AE53" i="9"/>
  <c r="AB53" i="9"/>
  <c r="Y53" i="9"/>
  <c r="O53" i="9"/>
  <c r="B53" i="9"/>
  <c r="DD52" i="9"/>
  <c r="DA52" i="9"/>
  <c r="CX52" i="9"/>
  <c r="CW52" i="9"/>
  <c r="CV52" i="9"/>
  <c r="CR52" i="9"/>
  <c r="CN52" i="9"/>
  <c r="CK52" i="9"/>
  <c r="CH52" i="9"/>
  <c r="CE52" i="9"/>
  <c r="CB52" i="9"/>
  <c r="BY52" i="9"/>
  <c r="BV52" i="9"/>
  <c r="BP52" i="9" s="1"/>
  <c r="BQ52" i="9"/>
  <c r="BM52" i="9"/>
  <c r="BJ52" i="9"/>
  <c r="BG52" i="9"/>
  <c r="BD52" i="9"/>
  <c r="BA52" i="9"/>
  <c r="AX52" i="9"/>
  <c r="AO52" i="9"/>
  <c r="AL52" i="9"/>
  <c r="AI52" i="9"/>
  <c r="AE52" i="9"/>
  <c r="AB52" i="9"/>
  <c r="Y52" i="9"/>
  <c r="O52" i="9"/>
  <c r="B52" i="9"/>
  <c r="DD51" i="9"/>
  <c r="DA51" i="9"/>
  <c r="CX51" i="9"/>
  <c r="CW51" i="9"/>
  <c r="CV51" i="9"/>
  <c r="CR51" i="9"/>
  <c r="CN51" i="9"/>
  <c r="CK51" i="9"/>
  <c r="CH51" i="9"/>
  <c r="CE51" i="9"/>
  <c r="CB51" i="9"/>
  <c r="BY51" i="9"/>
  <c r="BV51" i="9"/>
  <c r="BQ51" i="9"/>
  <c r="BM51" i="9"/>
  <c r="BJ51" i="9"/>
  <c r="BG51" i="9"/>
  <c r="BD51" i="9"/>
  <c r="BA51" i="9"/>
  <c r="AX51" i="9"/>
  <c r="AO51" i="9"/>
  <c r="AL51" i="9"/>
  <c r="AI51" i="9"/>
  <c r="AE51" i="9"/>
  <c r="AB51" i="9"/>
  <c r="X51" i="9" s="1"/>
  <c r="Y51" i="9"/>
  <c r="O51" i="9"/>
  <c r="DJ51" i="9" s="1"/>
  <c r="B51" i="9"/>
  <c r="DD50" i="9"/>
  <c r="DA50" i="9"/>
  <c r="CX50" i="9"/>
  <c r="CW50" i="9"/>
  <c r="CV50" i="9"/>
  <c r="CR50" i="9"/>
  <c r="CN50" i="9"/>
  <c r="CK50" i="9"/>
  <c r="CH50" i="9"/>
  <c r="CE50" i="9"/>
  <c r="CB50" i="9"/>
  <c r="BY50" i="9"/>
  <c r="BV50" i="9"/>
  <c r="BQ50" i="9"/>
  <c r="BM50" i="9"/>
  <c r="BJ50" i="9"/>
  <c r="BG50" i="9"/>
  <c r="BD50" i="9"/>
  <c r="BA50" i="9"/>
  <c r="AX50" i="9"/>
  <c r="AO50" i="9"/>
  <c r="AL50" i="9"/>
  <c r="AI50" i="9"/>
  <c r="AE50" i="9"/>
  <c r="AB50" i="9"/>
  <c r="Y50" i="9"/>
  <c r="O50" i="9"/>
  <c r="B50" i="9"/>
  <c r="DD49" i="9"/>
  <c r="DA49" i="9"/>
  <c r="CX49" i="9"/>
  <c r="CW49" i="9"/>
  <c r="CV49" i="9"/>
  <c r="CR49" i="9"/>
  <c r="CN49" i="9"/>
  <c r="CK49" i="9"/>
  <c r="CH49" i="9"/>
  <c r="CE49" i="9"/>
  <c r="CB49" i="9"/>
  <c r="BY49" i="9"/>
  <c r="BV49" i="9"/>
  <c r="BQ49" i="9"/>
  <c r="BM49" i="9"/>
  <c r="BJ49" i="9"/>
  <c r="BG49" i="9"/>
  <c r="BD49" i="9"/>
  <c r="BA49" i="9"/>
  <c r="AX49" i="9"/>
  <c r="AO49" i="9"/>
  <c r="AL49" i="9"/>
  <c r="AI49" i="9"/>
  <c r="AE49" i="9"/>
  <c r="AB49" i="9"/>
  <c r="Y49" i="9"/>
  <c r="X49" i="9" s="1"/>
  <c r="O49" i="9"/>
  <c r="B49" i="9"/>
  <c r="DD48" i="9"/>
  <c r="DA48" i="9"/>
  <c r="CX48" i="9"/>
  <c r="CW48" i="9"/>
  <c r="CU48" i="9" s="1"/>
  <c r="CV48" i="9"/>
  <c r="CR48" i="9"/>
  <c r="CN48" i="9"/>
  <c r="CK48" i="9"/>
  <c r="CH48" i="9"/>
  <c r="CE48" i="9"/>
  <c r="CB48" i="9"/>
  <c r="BY48" i="9"/>
  <c r="BP48" i="9" s="1"/>
  <c r="BV48" i="9"/>
  <c r="BQ48" i="9"/>
  <c r="BM48" i="9"/>
  <c r="BJ48" i="9"/>
  <c r="BG48" i="9"/>
  <c r="BD48" i="9"/>
  <c r="BA48" i="9"/>
  <c r="AX48" i="9"/>
  <c r="AO48" i="9"/>
  <c r="AL48" i="9"/>
  <c r="AI48" i="9"/>
  <c r="AE48" i="9"/>
  <c r="AB48" i="9"/>
  <c r="Y48" i="9"/>
  <c r="O48" i="9"/>
  <c r="DJ48" i="9" s="1"/>
  <c r="DG48" i="9" s="1"/>
  <c r="B48" i="9"/>
  <c r="DH48" i="9" s="1"/>
  <c r="DD47" i="9"/>
  <c r="DA47" i="9"/>
  <c r="CX47" i="9"/>
  <c r="CW47" i="9"/>
  <c r="CV47" i="9"/>
  <c r="CU47" i="9" s="1"/>
  <c r="CR47" i="9"/>
  <c r="CN47" i="9"/>
  <c r="CK47" i="9"/>
  <c r="CH47" i="9"/>
  <c r="CG47" i="9"/>
  <c r="CB47" i="9"/>
  <c r="BY47" i="9"/>
  <c r="BV47" i="9"/>
  <c r="BQ47" i="9"/>
  <c r="BM47" i="9"/>
  <c r="BJ47" i="9"/>
  <c r="BG47" i="9"/>
  <c r="BD47" i="9"/>
  <c r="BA47" i="9"/>
  <c r="AX47" i="9"/>
  <c r="AS47" i="9"/>
  <c r="AS98" i="9" s="1"/>
  <c r="AO47" i="9"/>
  <c r="AL47" i="9"/>
  <c r="AI47" i="9"/>
  <c r="AE47" i="9"/>
  <c r="AB47" i="9"/>
  <c r="Y47" i="9"/>
  <c r="O47" i="9"/>
  <c r="B47" i="9"/>
  <c r="DH47" i="9" s="1"/>
  <c r="DD46" i="9"/>
  <c r="DA46" i="9"/>
  <c r="CX46" i="9"/>
  <c r="CW46" i="9"/>
  <c r="CV46" i="9"/>
  <c r="CR46" i="9"/>
  <c r="CN46" i="9"/>
  <c r="CK46" i="9"/>
  <c r="CH46" i="9"/>
  <c r="CE46" i="9"/>
  <c r="CB46" i="9"/>
  <c r="BY46" i="9"/>
  <c r="BV46" i="9"/>
  <c r="BQ46" i="9"/>
  <c r="BM46" i="9"/>
  <c r="BJ46" i="9"/>
  <c r="BG46" i="9"/>
  <c r="BD46" i="9"/>
  <c r="BA46" i="9"/>
  <c r="AX46" i="9"/>
  <c r="AO46" i="9"/>
  <c r="AL46" i="9"/>
  <c r="AI46" i="9"/>
  <c r="AE46" i="9"/>
  <c r="AB46" i="9"/>
  <c r="Y46" i="9"/>
  <c r="O46" i="9"/>
  <c r="B46" i="9"/>
  <c r="DD45" i="9"/>
  <c r="DA45" i="9"/>
  <c r="CX45" i="9"/>
  <c r="CW45" i="9"/>
  <c r="CV45" i="9"/>
  <c r="CR45" i="9"/>
  <c r="CN45" i="9"/>
  <c r="CK45" i="9"/>
  <c r="CH45" i="9"/>
  <c r="CE45" i="9"/>
  <c r="CB45" i="9"/>
  <c r="BY45" i="9"/>
  <c r="BV45" i="9"/>
  <c r="BQ45" i="9"/>
  <c r="BM45" i="9"/>
  <c r="BJ45" i="9"/>
  <c r="BG45" i="9"/>
  <c r="BD45" i="9"/>
  <c r="BA45" i="9"/>
  <c r="AX45" i="9"/>
  <c r="AO45" i="9"/>
  <c r="AL45" i="9"/>
  <c r="AI45" i="9"/>
  <c r="AE45" i="9"/>
  <c r="AB45" i="9"/>
  <c r="Y45" i="9"/>
  <c r="X45" i="9" s="1"/>
  <c r="O45" i="9"/>
  <c r="DJ45" i="9" s="1"/>
  <c r="B45" i="9"/>
  <c r="DD44" i="9"/>
  <c r="DA44" i="9"/>
  <c r="CX44" i="9"/>
  <c r="CW44" i="9"/>
  <c r="CV44" i="9"/>
  <c r="CR44" i="9"/>
  <c r="CN44" i="9"/>
  <c r="CK44" i="9"/>
  <c r="CH44" i="9"/>
  <c r="CE44" i="9"/>
  <c r="CB44" i="9"/>
  <c r="BY44" i="9"/>
  <c r="BV44" i="9"/>
  <c r="BQ44" i="9"/>
  <c r="BM44" i="9"/>
  <c r="BJ44" i="9"/>
  <c r="BG44" i="9"/>
  <c r="BD44" i="9"/>
  <c r="BA44" i="9"/>
  <c r="AX44" i="9"/>
  <c r="AO44" i="9"/>
  <c r="AL44" i="9"/>
  <c r="AI44" i="9"/>
  <c r="AE44" i="9"/>
  <c r="AB44" i="9"/>
  <c r="Y44" i="9"/>
  <c r="O44" i="9"/>
  <c r="B44" i="9"/>
  <c r="DD43" i="9"/>
  <c r="DA43" i="9"/>
  <c r="CX43" i="9"/>
  <c r="CW43" i="9"/>
  <c r="CV43" i="9"/>
  <c r="CR43" i="9"/>
  <c r="CN43" i="9"/>
  <c r="CK43" i="9"/>
  <c r="CH43" i="9"/>
  <c r="CE43" i="9"/>
  <c r="CB43" i="9"/>
  <c r="BY43" i="9"/>
  <c r="BV43" i="9"/>
  <c r="BQ43" i="9"/>
  <c r="BM43" i="9"/>
  <c r="BJ43" i="9"/>
  <c r="BG43" i="9"/>
  <c r="BD43" i="9"/>
  <c r="BA43" i="9"/>
  <c r="AX43" i="9"/>
  <c r="AO43" i="9"/>
  <c r="AL43" i="9"/>
  <c r="AI43" i="9"/>
  <c r="AE43" i="9"/>
  <c r="AB43" i="9"/>
  <c r="Y43" i="9"/>
  <c r="O43" i="9"/>
  <c r="DJ43" i="9" s="1"/>
  <c r="B43" i="9"/>
  <c r="DD42" i="9"/>
  <c r="DA42" i="9"/>
  <c r="CX42" i="9"/>
  <c r="CW42" i="9"/>
  <c r="CV42" i="9"/>
  <c r="CR42" i="9"/>
  <c r="CN42" i="9"/>
  <c r="CK42" i="9"/>
  <c r="CH42" i="9"/>
  <c r="CE42" i="9"/>
  <c r="CB42" i="9"/>
  <c r="BY42" i="9"/>
  <c r="BV42" i="9"/>
  <c r="BP42" i="9" s="1"/>
  <c r="BQ42" i="9"/>
  <c r="BM42" i="9"/>
  <c r="BJ42" i="9"/>
  <c r="BG42" i="9"/>
  <c r="BD42" i="9"/>
  <c r="BA42" i="9"/>
  <c r="AX42" i="9"/>
  <c r="AO42" i="9"/>
  <c r="AL42" i="9"/>
  <c r="AI42" i="9"/>
  <c r="AE42" i="9"/>
  <c r="AB42" i="9"/>
  <c r="Y42" i="9"/>
  <c r="O42" i="9"/>
  <c r="DJ42" i="9" s="1"/>
  <c r="B42" i="9"/>
  <c r="DH42" i="9" s="1"/>
  <c r="DD41" i="9"/>
  <c r="DA41" i="9"/>
  <c r="CX41" i="9"/>
  <c r="CW41" i="9"/>
  <c r="CV41" i="9"/>
  <c r="CR41" i="9"/>
  <c r="CN41" i="9"/>
  <c r="CK41" i="9"/>
  <c r="CH41" i="9"/>
  <c r="CE41" i="9"/>
  <c r="CB41" i="9"/>
  <c r="BY41" i="9"/>
  <c r="BV41" i="9"/>
  <c r="BQ41" i="9"/>
  <c r="BM41" i="9"/>
  <c r="BJ41" i="9"/>
  <c r="BG41" i="9"/>
  <c r="BD41" i="9"/>
  <c r="BA41" i="9"/>
  <c r="AX41" i="9"/>
  <c r="AO41" i="9"/>
  <c r="AL41" i="9"/>
  <c r="AI41" i="9"/>
  <c r="AE41" i="9"/>
  <c r="AB41" i="9"/>
  <c r="Y41" i="9"/>
  <c r="X41" i="9" s="1"/>
  <c r="O41" i="9"/>
  <c r="B41" i="9"/>
  <c r="DD40" i="9"/>
  <c r="DA40" i="9"/>
  <c r="CX40" i="9"/>
  <c r="CW40" i="9"/>
  <c r="CV40" i="9"/>
  <c r="CR40" i="9"/>
  <c r="CN40" i="9"/>
  <c r="CK40" i="9"/>
  <c r="CH40" i="9"/>
  <c r="CE40" i="9"/>
  <c r="CB40" i="9"/>
  <c r="BY40" i="9"/>
  <c r="BV40" i="9"/>
  <c r="BQ40" i="9"/>
  <c r="BM40" i="9"/>
  <c r="BJ40" i="9"/>
  <c r="BG40" i="9"/>
  <c r="BD40" i="9"/>
  <c r="BA40" i="9"/>
  <c r="AX40" i="9"/>
  <c r="AO40" i="9"/>
  <c r="AL40" i="9"/>
  <c r="AI40" i="9"/>
  <c r="AE40" i="9"/>
  <c r="AB40" i="9"/>
  <c r="Y40" i="9"/>
  <c r="O40" i="9"/>
  <c r="B40" i="9"/>
  <c r="DD39" i="9"/>
  <c r="DA39" i="9"/>
  <c r="CX39" i="9"/>
  <c r="CW39" i="9"/>
  <c r="CV39" i="9"/>
  <c r="CR39" i="9"/>
  <c r="CN39" i="9"/>
  <c r="CK39" i="9"/>
  <c r="CH39" i="9"/>
  <c r="CE39" i="9"/>
  <c r="CB39" i="9"/>
  <c r="BY39" i="9"/>
  <c r="BV39" i="9"/>
  <c r="BQ39" i="9"/>
  <c r="BM39" i="9"/>
  <c r="BJ39" i="9"/>
  <c r="BG39" i="9"/>
  <c r="BD39" i="9"/>
  <c r="BA39" i="9"/>
  <c r="AX39" i="9"/>
  <c r="AO39" i="9"/>
  <c r="AL39" i="9"/>
  <c r="AI39" i="9"/>
  <c r="AE39" i="9"/>
  <c r="AB39" i="9"/>
  <c r="Y39" i="9"/>
  <c r="O39" i="9"/>
  <c r="B39" i="9"/>
  <c r="DD38" i="9"/>
  <c r="DA38" i="9"/>
  <c r="CX38" i="9"/>
  <c r="CW38" i="9"/>
  <c r="CV38" i="9"/>
  <c r="CR38" i="9"/>
  <c r="CN38" i="9"/>
  <c r="CK38" i="9"/>
  <c r="CH38" i="9"/>
  <c r="CE38" i="9"/>
  <c r="CB38" i="9"/>
  <c r="BY38" i="9"/>
  <c r="BV38" i="9"/>
  <c r="BQ38" i="9"/>
  <c r="BM38" i="9"/>
  <c r="BJ38" i="9"/>
  <c r="BG38" i="9"/>
  <c r="BD38" i="9"/>
  <c r="BA38" i="9"/>
  <c r="AX38" i="9"/>
  <c r="AO38" i="9"/>
  <c r="AL38" i="9"/>
  <c r="AI38" i="9"/>
  <c r="AE38" i="9"/>
  <c r="AB38" i="9"/>
  <c r="Y38" i="9"/>
  <c r="O38" i="9"/>
  <c r="B38" i="9"/>
  <c r="DH38" i="9" s="1"/>
  <c r="DD37" i="9"/>
  <c r="DA37" i="9"/>
  <c r="CX37" i="9"/>
  <c r="CW37" i="9"/>
  <c r="CV37" i="9"/>
  <c r="CR37" i="9"/>
  <c r="CN37" i="9"/>
  <c r="CK37" i="9"/>
  <c r="CH37" i="9"/>
  <c r="CE37" i="9"/>
  <c r="CB37" i="9"/>
  <c r="BY37" i="9"/>
  <c r="BV37" i="9"/>
  <c r="BQ37" i="9"/>
  <c r="BM37" i="9"/>
  <c r="BK37" i="9"/>
  <c r="BK98" i="9" s="1"/>
  <c r="BG37" i="9"/>
  <c r="BD37" i="9"/>
  <c r="BA37" i="9"/>
  <c r="AX37" i="9"/>
  <c r="AO37" i="9"/>
  <c r="AL37" i="9"/>
  <c r="AI37" i="9"/>
  <c r="AE37" i="9"/>
  <c r="AB37" i="9"/>
  <c r="Y37" i="9"/>
  <c r="O37" i="9"/>
  <c r="D37" i="9"/>
  <c r="DD36" i="9"/>
  <c r="DA36" i="9"/>
  <c r="CX36" i="9"/>
  <c r="CW36" i="9"/>
  <c r="CV36" i="9"/>
  <c r="CR36" i="9"/>
  <c r="CN36" i="9"/>
  <c r="CK36" i="9"/>
  <c r="CH36" i="9"/>
  <c r="CE36" i="9"/>
  <c r="CB36" i="9"/>
  <c r="BY36" i="9"/>
  <c r="BV36" i="9"/>
  <c r="BQ36" i="9"/>
  <c r="BM36" i="9"/>
  <c r="BJ36" i="9"/>
  <c r="BG36" i="9"/>
  <c r="BD36" i="9"/>
  <c r="BA36" i="9"/>
  <c r="AX36" i="9"/>
  <c r="AO36" i="9"/>
  <c r="AL36" i="9"/>
  <c r="AI36" i="9"/>
  <c r="AE36" i="9"/>
  <c r="AB36" i="9"/>
  <c r="Y36" i="9"/>
  <c r="O36" i="9"/>
  <c r="B36" i="9"/>
  <c r="DH36" i="9" s="1"/>
  <c r="DD35" i="9"/>
  <c r="DA35" i="9"/>
  <c r="CX35" i="9"/>
  <c r="CW35" i="9"/>
  <c r="CU35" i="9" s="1"/>
  <c r="CV35" i="9"/>
  <c r="CR35" i="9"/>
  <c r="CN35" i="9"/>
  <c r="CK35" i="9"/>
  <c r="CH35" i="9"/>
  <c r="CE35" i="9"/>
  <c r="CB35" i="9"/>
  <c r="BY35" i="9"/>
  <c r="BV35" i="9"/>
  <c r="BQ35" i="9"/>
  <c r="BM35" i="9"/>
  <c r="BJ35" i="9"/>
  <c r="BG35" i="9"/>
  <c r="BD35" i="9"/>
  <c r="BA35" i="9"/>
  <c r="AX35" i="9"/>
  <c r="AO35" i="9"/>
  <c r="AL35" i="9"/>
  <c r="AI35" i="9"/>
  <c r="AE35" i="9"/>
  <c r="AB35" i="9"/>
  <c r="Y35" i="9"/>
  <c r="O35" i="9"/>
  <c r="B35" i="9"/>
  <c r="DH35" i="9" s="1"/>
  <c r="DD34" i="9"/>
  <c r="DA34" i="9"/>
  <c r="CX34" i="9"/>
  <c r="CW34" i="9"/>
  <c r="CU34" i="9" s="1"/>
  <c r="CV34" i="9"/>
  <c r="CR34" i="9"/>
  <c r="CN34" i="9"/>
  <c r="CK34" i="9"/>
  <c r="CH34" i="9"/>
  <c r="CE34" i="9"/>
  <c r="CB34" i="9"/>
  <c r="BY34" i="9"/>
  <c r="BV34" i="9"/>
  <c r="BQ34" i="9"/>
  <c r="BM34" i="9"/>
  <c r="BJ34" i="9"/>
  <c r="BG34" i="9"/>
  <c r="BD34" i="9"/>
  <c r="BA34" i="9"/>
  <c r="AX34" i="9"/>
  <c r="AO34" i="9"/>
  <c r="AL34" i="9"/>
  <c r="AI34" i="9"/>
  <c r="AE34" i="9"/>
  <c r="AB34" i="9"/>
  <c r="Y34" i="9"/>
  <c r="O34" i="9"/>
  <c r="B34" i="9"/>
  <c r="DH34" i="9" s="1"/>
  <c r="DD33" i="9"/>
  <c r="DA33" i="9"/>
  <c r="CX33" i="9"/>
  <c r="CW33" i="9"/>
  <c r="CV33" i="9"/>
  <c r="CR33" i="9"/>
  <c r="CN33" i="9"/>
  <c r="CK33" i="9"/>
  <c r="CH33" i="9"/>
  <c r="CE33" i="9"/>
  <c r="CB33" i="9"/>
  <c r="BY33" i="9"/>
  <c r="BV33" i="9"/>
  <c r="BQ33" i="9"/>
  <c r="BM33" i="9"/>
  <c r="BJ33" i="9"/>
  <c r="BG33" i="9"/>
  <c r="BD33" i="9"/>
  <c r="BA33" i="9"/>
  <c r="AX33" i="9"/>
  <c r="AO33" i="9"/>
  <c r="AL33" i="9"/>
  <c r="AI33" i="9"/>
  <c r="AE33" i="9"/>
  <c r="AB33" i="9"/>
  <c r="Y33" i="9"/>
  <c r="X33" i="9" s="1"/>
  <c r="O33" i="9"/>
  <c r="B33" i="9"/>
  <c r="DH33" i="9" s="1"/>
  <c r="DD32" i="9"/>
  <c r="DA32" i="9"/>
  <c r="CX32" i="9"/>
  <c r="CW32" i="9"/>
  <c r="DJ32" i="9" s="1"/>
  <c r="CV32" i="9"/>
  <c r="CR32" i="9"/>
  <c r="CN32" i="9"/>
  <c r="CK32" i="9"/>
  <c r="CH32" i="9"/>
  <c r="CE32" i="9"/>
  <c r="CB32" i="9"/>
  <c r="BY32" i="9"/>
  <c r="BV32" i="9"/>
  <c r="BQ32" i="9"/>
  <c r="BM32" i="9"/>
  <c r="BJ32" i="9"/>
  <c r="BG32" i="9"/>
  <c r="BD32" i="9"/>
  <c r="BA32" i="9"/>
  <c r="AX32" i="9"/>
  <c r="AO32" i="9"/>
  <c r="AL32" i="9"/>
  <c r="AI32" i="9"/>
  <c r="AE32" i="9"/>
  <c r="AB32" i="9"/>
  <c r="Y32" i="9"/>
  <c r="O32" i="9"/>
  <c r="B32" i="9"/>
  <c r="DD31" i="9"/>
  <c r="DA31" i="9"/>
  <c r="CX31" i="9"/>
  <c r="CW31" i="9"/>
  <c r="CV31" i="9"/>
  <c r="CR31" i="9"/>
  <c r="CN31" i="9"/>
  <c r="CK31" i="9"/>
  <c r="CH31" i="9"/>
  <c r="CE31" i="9"/>
  <c r="CB31" i="9"/>
  <c r="BY31" i="9"/>
  <c r="BV31" i="9"/>
  <c r="BQ31" i="9"/>
  <c r="BM31" i="9"/>
  <c r="BJ31" i="9"/>
  <c r="BG31" i="9"/>
  <c r="BD31" i="9"/>
  <c r="BA31" i="9"/>
  <c r="AX31" i="9"/>
  <c r="AO31" i="9"/>
  <c r="AL31" i="9"/>
  <c r="AI31" i="9"/>
  <c r="AE31" i="9"/>
  <c r="AB31" i="9"/>
  <c r="Y31" i="9"/>
  <c r="O31" i="9"/>
  <c r="B31" i="9"/>
  <c r="DD30" i="9"/>
  <c r="DA30" i="9"/>
  <c r="CX30" i="9"/>
  <c r="CW30" i="9"/>
  <c r="CV30" i="9"/>
  <c r="CR30" i="9"/>
  <c r="CN30" i="9"/>
  <c r="CK30" i="9"/>
  <c r="CH30" i="9"/>
  <c r="CE30" i="9"/>
  <c r="CB30" i="9"/>
  <c r="BY30" i="9"/>
  <c r="BV30" i="9"/>
  <c r="BQ30" i="9"/>
  <c r="BM30" i="9"/>
  <c r="BJ30" i="9"/>
  <c r="BG30" i="9"/>
  <c r="BD30" i="9"/>
  <c r="BA30" i="9"/>
  <c r="AX30" i="9"/>
  <c r="AO30" i="9"/>
  <c r="AL30" i="9"/>
  <c r="AI30" i="9"/>
  <c r="AE30" i="9"/>
  <c r="AB30" i="9"/>
  <c r="Y30" i="9"/>
  <c r="O30" i="9"/>
  <c r="B30" i="9"/>
  <c r="DH30" i="9" s="1"/>
  <c r="DD29" i="9"/>
  <c r="DA29" i="9"/>
  <c r="CX29" i="9"/>
  <c r="CW29" i="9"/>
  <c r="CV29" i="9"/>
  <c r="CR29" i="9"/>
  <c r="CN29" i="9"/>
  <c r="CK29" i="9"/>
  <c r="CH29" i="9"/>
  <c r="CE29" i="9"/>
  <c r="CB29" i="9"/>
  <c r="BY29" i="9"/>
  <c r="BV29" i="9"/>
  <c r="BQ29" i="9"/>
  <c r="BM29" i="9"/>
  <c r="BJ29" i="9"/>
  <c r="BG29" i="9"/>
  <c r="BD29" i="9"/>
  <c r="BA29" i="9"/>
  <c r="AX29" i="9"/>
  <c r="AO29" i="9"/>
  <c r="AL29" i="9"/>
  <c r="AI29" i="9"/>
  <c r="AE29" i="9"/>
  <c r="AB29" i="9"/>
  <c r="Y29" i="9"/>
  <c r="O29" i="9"/>
  <c r="DJ29" i="9" s="1"/>
  <c r="B29" i="9"/>
  <c r="DD28" i="9"/>
  <c r="DA28" i="9"/>
  <c r="CX28" i="9"/>
  <c r="CW28" i="9"/>
  <c r="CV28" i="9"/>
  <c r="CU28" i="9" s="1"/>
  <c r="CR28" i="9"/>
  <c r="CN28" i="9"/>
  <c r="CK28" i="9"/>
  <c r="CH28" i="9"/>
  <c r="CE28" i="9"/>
  <c r="CB28" i="9"/>
  <c r="BY28" i="9"/>
  <c r="BV28" i="9"/>
  <c r="BQ28" i="9"/>
  <c r="BM28" i="9"/>
  <c r="BJ28" i="9"/>
  <c r="BG28" i="9"/>
  <c r="BD28" i="9"/>
  <c r="BA28" i="9"/>
  <c r="AX28" i="9"/>
  <c r="AO28" i="9"/>
  <c r="AL28" i="9"/>
  <c r="AI28" i="9"/>
  <c r="AE28" i="9"/>
  <c r="AB28" i="9"/>
  <c r="Y28" i="9"/>
  <c r="O28" i="9"/>
  <c r="B28" i="9"/>
  <c r="DD27" i="9"/>
  <c r="DA27" i="9"/>
  <c r="CX27" i="9"/>
  <c r="CW27" i="9"/>
  <c r="CV27" i="9"/>
  <c r="CR27" i="9"/>
  <c r="CN27" i="9"/>
  <c r="CK27" i="9"/>
  <c r="CH27" i="9"/>
  <c r="CE27" i="9"/>
  <c r="CB27" i="9"/>
  <c r="BY27" i="9"/>
  <c r="BV27" i="9"/>
  <c r="BQ27" i="9"/>
  <c r="BM27" i="9"/>
  <c r="BJ27" i="9"/>
  <c r="BG27" i="9"/>
  <c r="BD27" i="9"/>
  <c r="BA27" i="9"/>
  <c r="AX27" i="9"/>
  <c r="AO27" i="9"/>
  <c r="AL27" i="9"/>
  <c r="AI27" i="9"/>
  <c r="AE27" i="9"/>
  <c r="AB27" i="9"/>
  <c r="Y27" i="9"/>
  <c r="O27" i="9"/>
  <c r="DJ27" i="9" s="1"/>
  <c r="B27" i="9"/>
  <c r="DD26" i="9"/>
  <c r="DA26" i="9"/>
  <c r="CX26" i="9"/>
  <c r="CW26" i="9"/>
  <c r="CV26" i="9"/>
  <c r="CR26" i="9"/>
  <c r="CN26" i="9"/>
  <c r="CK26" i="9"/>
  <c r="CH26" i="9"/>
  <c r="CE26" i="9"/>
  <c r="CB26" i="9"/>
  <c r="BY26" i="9"/>
  <c r="BV26" i="9"/>
  <c r="BQ26" i="9"/>
  <c r="BM26" i="9"/>
  <c r="BJ26" i="9"/>
  <c r="BG26" i="9"/>
  <c r="BD26" i="9"/>
  <c r="BA26" i="9"/>
  <c r="AX26" i="9"/>
  <c r="AO26" i="9"/>
  <c r="AL26" i="9"/>
  <c r="AI26" i="9"/>
  <c r="AE26" i="9"/>
  <c r="AB26" i="9"/>
  <c r="Y26" i="9"/>
  <c r="O26" i="9"/>
  <c r="DJ26" i="9" s="1"/>
  <c r="B26" i="9"/>
  <c r="DD25" i="9"/>
  <c r="DA25" i="9"/>
  <c r="CX25" i="9"/>
  <c r="CW25" i="9"/>
  <c r="CU25" i="9" s="1"/>
  <c r="CV25" i="9"/>
  <c r="CR25" i="9"/>
  <c r="CN25" i="9"/>
  <c r="CK25" i="9"/>
  <c r="CH25" i="9"/>
  <c r="CE25" i="9"/>
  <c r="CB25" i="9"/>
  <c r="BY25" i="9"/>
  <c r="BV25" i="9"/>
  <c r="BQ25" i="9"/>
  <c r="BM25" i="9"/>
  <c r="BJ25" i="9"/>
  <c r="BG25" i="9"/>
  <c r="BD25" i="9"/>
  <c r="BA25" i="9"/>
  <c r="AX25" i="9"/>
  <c r="AO25" i="9"/>
  <c r="AL25" i="9"/>
  <c r="AI25" i="9"/>
  <c r="AE25" i="9"/>
  <c r="AB25" i="9"/>
  <c r="Y25" i="9"/>
  <c r="X25" i="9" s="1"/>
  <c r="O25" i="9"/>
  <c r="B25" i="9"/>
  <c r="DH25" i="9" s="1"/>
  <c r="DD24" i="9"/>
  <c r="DA24" i="9"/>
  <c r="CX24" i="9"/>
  <c r="CW24" i="9"/>
  <c r="CV24" i="9"/>
  <c r="CR24" i="9"/>
  <c r="CN24" i="9"/>
  <c r="CK24" i="9"/>
  <c r="CH24" i="9"/>
  <c r="CE24" i="9"/>
  <c r="CB24" i="9"/>
  <c r="BY24" i="9"/>
  <c r="BV24" i="9"/>
  <c r="BQ24" i="9"/>
  <c r="BM24" i="9"/>
  <c r="BJ24" i="9"/>
  <c r="BG24" i="9"/>
  <c r="BD24" i="9"/>
  <c r="BA24" i="9"/>
  <c r="AX24" i="9"/>
  <c r="AO24" i="9"/>
  <c r="AL24" i="9"/>
  <c r="AI24" i="9"/>
  <c r="AE24" i="9"/>
  <c r="AB24" i="9"/>
  <c r="Y24" i="9"/>
  <c r="O24" i="9"/>
  <c r="B24" i="9"/>
  <c r="DD23" i="9"/>
  <c r="DA23" i="9"/>
  <c r="CX23" i="9"/>
  <c r="CW23" i="9"/>
  <c r="CV23" i="9"/>
  <c r="CR23" i="9"/>
  <c r="CO23" i="9"/>
  <c r="CO98" i="9" s="1"/>
  <c r="CK23" i="9"/>
  <c r="CH23" i="9"/>
  <c r="CE23" i="9"/>
  <c r="CB23" i="9"/>
  <c r="BY23" i="9"/>
  <c r="BV23" i="9"/>
  <c r="BQ23" i="9"/>
  <c r="BM23" i="9"/>
  <c r="BJ23" i="9"/>
  <c r="BG23" i="9"/>
  <c r="BD23" i="9"/>
  <c r="BA23" i="9"/>
  <c r="AX23" i="9"/>
  <c r="AO23" i="9"/>
  <c r="AL23" i="9"/>
  <c r="AI23" i="9"/>
  <c r="AE23" i="9"/>
  <c r="AB23" i="9"/>
  <c r="Y23" i="9"/>
  <c r="O23" i="9"/>
  <c r="B23" i="9"/>
  <c r="DD22" i="9"/>
  <c r="DA22" i="9"/>
  <c r="CX22" i="9"/>
  <c r="CW22" i="9"/>
  <c r="CV22" i="9"/>
  <c r="CR22" i="9"/>
  <c r="CN22" i="9"/>
  <c r="CK22" i="9"/>
  <c r="CH22" i="9"/>
  <c r="CE22" i="9"/>
  <c r="CB22" i="9"/>
  <c r="BY22" i="9"/>
  <c r="BV22" i="9"/>
  <c r="BQ22" i="9"/>
  <c r="BM22" i="9"/>
  <c r="BJ22" i="9"/>
  <c r="BG22" i="9"/>
  <c r="BD22" i="9"/>
  <c r="BA22" i="9"/>
  <c r="AX22" i="9"/>
  <c r="AO22" i="9"/>
  <c r="AL22" i="9"/>
  <c r="AI22" i="9"/>
  <c r="AE22" i="9"/>
  <c r="AB22" i="9"/>
  <c r="Y22" i="9"/>
  <c r="X22" i="9" s="1"/>
  <c r="O22" i="9"/>
  <c r="B22" i="9"/>
  <c r="DH22" i="9" s="1"/>
  <c r="DD21" i="9"/>
  <c r="DA21" i="9"/>
  <c r="CX21" i="9"/>
  <c r="CW21" i="9"/>
  <c r="CV21" i="9"/>
  <c r="CR21" i="9"/>
  <c r="CN21" i="9"/>
  <c r="CK21" i="9"/>
  <c r="CH21" i="9"/>
  <c r="CE21" i="9"/>
  <c r="CB21" i="9"/>
  <c r="BY21" i="9"/>
  <c r="BV21" i="9"/>
  <c r="BQ21" i="9"/>
  <c r="BM21" i="9"/>
  <c r="BJ21" i="9"/>
  <c r="BG21" i="9"/>
  <c r="BD21" i="9"/>
  <c r="BA21" i="9"/>
  <c r="AX21" i="9"/>
  <c r="AO21" i="9"/>
  <c r="AL21" i="9"/>
  <c r="AI21" i="9"/>
  <c r="AE21" i="9"/>
  <c r="AB21" i="9"/>
  <c r="Y21" i="9"/>
  <c r="O21" i="9"/>
  <c r="B21" i="9"/>
  <c r="DD20" i="9"/>
  <c r="DA20" i="9"/>
  <c r="CX20" i="9"/>
  <c r="CW20" i="9"/>
  <c r="CV20" i="9"/>
  <c r="CR20" i="9"/>
  <c r="CN20" i="9"/>
  <c r="CK20" i="9"/>
  <c r="CH20" i="9"/>
  <c r="CE20" i="9"/>
  <c r="CB20" i="9"/>
  <c r="BY20" i="9"/>
  <c r="BV20" i="9"/>
  <c r="BQ20" i="9"/>
  <c r="BM20" i="9"/>
  <c r="BJ20" i="9"/>
  <c r="BG20" i="9"/>
  <c r="BD20" i="9"/>
  <c r="BA20" i="9"/>
  <c r="AX20" i="9"/>
  <c r="AO20" i="9"/>
  <c r="AL20" i="9"/>
  <c r="AI20" i="9"/>
  <c r="AE20" i="9"/>
  <c r="AB20" i="9"/>
  <c r="Y20" i="9"/>
  <c r="O20" i="9"/>
  <c r="B20" i="9"/>
  <c r="DD19" i="9"/>
  <c r="DA19" i="9"/>
  <c r="CX19" i="9"/>
  <c r="CW19" i="9"/>
  <c r="CV19" i="9"/>
  <c r="CR19" i="9"/>
  <c r="CN19" i="9"/>
  <c r="CK19" i="9"/>
  <c r="CH19" i="9"/>
  <c r="CE19" i="9"/>
  <c r="CB19" i="9"/>
  <c r="BY19" i="9"/>
  <c r="BV19" i="9"/>
  <c r="BQ19" i="9"/>
  <c r="BM19" i="9"/>
  <c r="BJ19" i="9"/>
  <c r="BG19" i="9"/>
  <c r="BD19" i="9"/>
  <c r="BA19" i="9"/>
  <c r="AX19" i="9"/>
  <c r="AO19" i="9"/>
  <c r="AL19" i="9"/>
  <c r="AI19" i="9"/>
  <c r="AE19" i="9"/>
  <c r="AB19" i="9"/>
  <c r="Y19" i="9"/>
  <c r="O19" i="9"/>
  <c r="B19" i="9"/>
  <c r="DH19" i="9" s="1"/>
  <c r="DD18" i="9"/>
  <c r="DA18" i="9"/>
  <c r="CX18" i="9"/>
  <c r="CW18" i="9"/>
  <c r="CV18" i="9"/>
  <c r="CU18" i="9"/>
  <c r="CR18" i="9"/>
  <c r="CN18" i="9"/>
  <c r="CK18" i="9"/>
  <c r="CH18" i="9"/>
  <c r="CE18" i="9"/>
  <c r="CB18" i="9"/>
  <c r="BY18" i="9"/>
  <c r="BV18" i="9"/>
  <c r="BQ18" i="9"/>
  <c r="BM18" i="9"/>
  <c r="BJ18" i="9"/>
  <c r="BG18" i="9"/>
  <c r="BD18" i="9"/>
  <c r="BA18" i="9"/>
  <c r="AX18" i="9"/>
  <c r="AO18" i="9"/>
  <c r="AL18" i="9"/>
  <c r="AI18" i="9"/>
  <c r="AE18" i="9"/>
  <c r="AB18" i="9"/>
  <c r="Y18" i="9"/>
  <c r="O18" i="9"/>
  <c r="B18" i="9"/>
  <c r="DH18" i="9" s="1"/>
  <c r="DD17" i="9"/>
  <c r="DA17" i="9"/>
  <c r="CX17" i="9"/>
  <c r="CW17" i="9"/>
  <c r="CV17" i="9"/>
  <c r="CR17" i="9"/>
  <c r="CN17" i="9"/>
  <c r="CK17" i="9"/>
  <c r="CH17" i="9"/>
  <c r="CE17" i="9"/>
  <c r="CB17" i="9"/>
  <c r="BY17" i="9"/>
  <c r="BV17" i="9"/>
  <c r="BQ17" i="9"/>
  <c r="BM17" i="9"/>
  <c r="BJ17" i="9"/>
  <c r="BG17" i="9"/>
  <c r="BD17" i="9"/>
  <c r="BA17" i="9"/>
  <c r="AX17" i="9"/>
  <c r="AO17" i="9"/>
  <c r="AL17" i="9"/>
  <c r="AI17" i="9"/>
  <c r="AE17" i="9"/>
  <c r="AB17" i="9"/>
  <c r="X17" i="9" s="1"/>
  <c r="Y17" i="9"/>
  <c r="O17" i="9"/>
  <c r="B17" i="9"/>
  <c r="DD16" i="9"/>
  <c r="DA16" i="9"/>
  <c r="CX16" i="9"/>
  <c r="CW16" i="9"/>
  <c r="CV16" i="9"/>
  <c r="CR16" i="9"/>
  <c r="CN16" i="9"/>
  <c r="CK16" i="9"/>
  <c r="CH16" i="9"/>
  <c r="CE16" i="9"/>
  <c r="CB16" i="9"/>
  <c r="BY16" i="9"/>
  <c r="BV16" i="9"/>
  <c r="BQ16" i="9"/>
  <c r="BM16" i="9"/>
  <c r="BJ16" i="9"/>
  <c r="BG16" i="9"/>
  <c r="BD16" i="9"/>
  <c r="BA16" i="9"/>
  <c r="AX16" i="9"/>
  <c r="AO16" i="9"/>
  <c r="AL16" i="9"/>
  <c r="AI16" i="9"/>
  <c r="AE16" i="9"/>
  <c r="AB16" i="9"/>
  <c r="Y16" i="9"/>
  <c r="O16" i="9"/>
  <c r="B16" i="9"/>
  <c r="DD15" i="9"/>
  <c r="DA15" i="9"/>
  <c r="CX15" i="9"/>
  <c r="CW15" i="9"/>
  <c r="CV15" i="9"/>
  <c r="CU15" i="9" s="1"/>
  <c r="CR15" i="9"/>
  <c r="CN15" i="9"/>
  <c r="CK15" i="9"/>
  <c r="CH15" i="9"/>
  <c r="CE15" i="9"/>
  <c r="CB15" i="9"/>
  <c r="BY15" i="9"/>
  <c r="BV15" i="9"/>
  <c r="BQ15" i="9"/>
  <c r="BM15" i="9"/>
  <c r="BJ15" i="9"/>
  <c r="BG15" i="9"/>
  <c r="BD15" i="9"/>
  <c r="BA15" i="9"/>
  <c r="AX15" i="9"/>
  <c r="AO15" i="9"/>
  <c r="AL15" i="9"/>
  <c r="AI15" i="9"/>
  <c r="AE15" i="9"/>
  <c r="AB15" i="9"/>
  <c r="Y15" i="9"/>
  <c r="O15" i="9"/>
  <c r="B15" i="9"/>
  <c r="DD14" i="9"/>
  <c r="DA14" i="9"/>
  <c r="CX14" i="9"/>
  <c r="CW14" i="9"/>
  <c r="CV14" i="9"/>
  <c r="CR14" i="9"/>
  <c r="CN14" i="9"/>
  <c r="CK14" i="9"/>
  <c r="CH14" i="9"/>
  <c r="CE14" i="9"/>
  <c r="CB14" i="9"/>
  <c r="BY14" i="9"/>
  <c r="BV14" i="9"/>
  <c r="BQ14" i="9"/>
  <c r="BM14" i="9"/>
  <c r="BJ14" i="9"/>
  <c r="BG14" i="9"/>
  <c r="BD14" i="9"/>
  <c r="BA14" i="9"/>
  <c r="AX14" i="9"/>
  <c r="AO14" i="9"/>
  <c r="AL14" i="9"/>
  <c r="AI14" i="9"/>
  <c r="AE14" i="9"/>
  <c r="AB14" i="9"/>
  <c r="Y14" i="9"/>
  <c r="O14" i="9"/>
  <c r="DJ14" i="9" s="1"/>
  <c r="B14" i="9"/>
  <c r="DD13" i="9"/>
  <c r="DA13" i="9"/>
  <c r="CX13" i="9"/>
  <c r="CW13" i="9"/>
  <c r="CV13" i="9"/>
  <c r="CR13" i="9"/>
  <c r="CN13" i="9"/>
  <c r="CK13" i="9"/>
  <c r="CH13" i="9"/>
  <c r="CE13" i="9"/>
  <c r="CB13" i="9"/>
  <c r="BY13" i="9"/>
  <c r="BV13" i="9"/>
  <c r="BP13" i="9" s="1"/>
  <c r="BQ13" i="9"/>
  <c r="BM13" i="9"/>
  <c r="BJ13" i="9"/>
  <c r="BG13" i="9"/>
  <c r="BD13" i="9"/>
  <c r="BA13" i="9"/>
  <c r="AX13" i="9"/>
  <c r="AO13" i="9"/>
  <c r="AL13" i="9"/>
  <c r="AI13" i="9"/>
  <c r="AE13" i="9"/>
  <c r="AB13" i="9"/>
  <c r="Y13" i="9"/>
  <c r="X13" i="9" s="1"/>
  <c r="O13" i="9"/>
  <c r="B13" i="9"/>
  <c r="DD12" i="9"/>
  <c r="DA12" i="9"/>
  <c r="CX12" i="9"/>
  <c r="CW12" i="9"/>
  <c r="CV12" i="9"/>
  <c r="CR12" i="9"/>
  <c r="CN12" i="9"/>
  <c r="CK12" i="9"/>
  <c r="CH12" i="9"/>
  <c r="CE12" i="9"/>
  <c r="CB12" i="9"/>
  <c r="BY12" i="9"/>
  <c r="BV12" i="9"/>
  <c r="BQ12" i="9"/>
  <c r="BM12" i="9"/>
  <c r="BJ12" i="9"/>
  <c r="BG12" i="9"/>
  <c r="BD12" i="9"/>
  <c r="BA12" i="9"/>
  <c r="AX12" i="9"/>
  <c r="AO12" i="9"/>
  <c r="AL12" i="9"/>
  <c r="AI12" i="9"/>
  <c r="AE12" i="9"/>
  <c r="AB12" i="9"/>
  <c r="Y12" i="9"/>
  <c r="O12" i="9"/>
  <c r="B12" i="9"/>
  <c r="DD11" i="9"/>
  <c r="DA11" i="9"/>
  <c r="CX11" i="9"/>
  <c r="CW11" i="9"/>
  <c r="CV11" i="9"/>
  <c r="CR11" i="9"/>
  <c r="CN11" i="9"/>
  <c r="CK11" i="9"/>
  <c r="CH11" i="9"/>
  <c r="CE11" i="9"/>
  <c r="CB11" i="9"/>
  <c r="BY11" i="9"/>
  <c r="BV11" i="9"/>
  <c r="BQ11" i="9"/>
  <c r="BM11" i="9"/>
  <c r="BJ11" i="9"/>
  <c r="BG11" i="9"/>
  <c r="BD11" i="9"/>
  <c r="BA11" i="9"/>
  <c r="AX11" i="9"/>
  <c r="AO11" i="9"/>
  <c r="AL11" i="9"/>
  <c r="AI11" i="9"/>
  <c r="AE11" i="9"/>
  <c r="AB11" i="9"/>
  <c r="Y11" i="9"/>
  <c r="O11" i="9"/>
  <c r="B11" i="9"/>
  <c r="DH11" i="9" s="1"/>
  <c r="DD10" i="9"/>
  <c r="DA10" i="9"/>
  <c r="CX10" i="9"/>
  <c r="CW10" i="9"/>
  <c r="CV10" i="9"/>
  <c r="CR10" i="9"/>
  <c r="CN10" i="9"/>
  <c r="CK10" i="9"/>
  <c r="CH10" i="9"/>
  <c r="CE10" i="9"/>
  <c r="CB10" i="9"/>
  <c r="BY10" i="9"/>
  <c r="BV10" i="9"/>
  <c r="BQ10" i="9"/>
  <c r="BM10" i="9"/>
  <c r="BJ10" i="9"/>
  <c r="BG10" i="9"/>
  <c r="BD10" i="9"/>
  <c r="BA10" i="9"/>
  <c r="AX10" i="9"/>
  <c r="AO10" i="9"/>
  <c r="AL10" i="9"/>
  <c r="AI10" i="9"/>
  <c r="AE10" i="9"/>
  <c r="AB10" i="9"/>
  <c r="Y10" i="9"/>
  <c r="O10" i="9"/>
  <c r="B10" i="9"/>
  <c r="DH10" i="9" s="1"/>
  <c r="DD9" i="9"/>
  <c r="DA9" i="9"/>
  <c r="CX9" i="9"/>
  <c r="CW9" i="9"/>
  <c r="CV9" i="9"/>
  <c r="CR9" i="9"/>
  <c r="CN9" i="9"/>
  <c r="CK9" i="9"/>
  <c r="CH9" i="9"/>
  <c r="CE9" i="9"/>
  <c r="CB9" i="9"/>
  <c r="BY9" i="9"/>
  <c r="BV9" i="9"/>
  <c r="BQ9" i="9"/>
  <c r="BM9" i="9"/>
  <c r="BJ9" i="9"/>
  <c r="BG9" i="9"/>
  <c r="BD9" i="9"/>
  <c r="BA9" i="9"/>
  <c r="AX9" i="9"/>
  <c r="AO9" i="9"/>
  <c r="AL9" i="9"/>
  <c r="AI9" i="9"/>
  <c r="AE9" i="9"/>
  <c r="AB9" i="9"/>
  <c r="Y9" i="9"/>
  <c r="X9" i="9" s="1"/>
  <c r="O9" i="9"/>
  <c r="B9" i="9"/>
  <c r="DD8" i="9"/>
  <c r="DA8" i="9"/>
  <c r="CX8" i="9"/>
  <c r="CW8" i="9"/>
  <c r="CU8" i="9" s="1"/>
  <c r="CV8" i="9"/>
  <c r="CR8" i="9"/>
  <c r="CN8" i="9"/>
  <c r="CK8" i="9"/>
  <c r="CH8" i="9"/>
  <c r="CE8" i="9"/>
  <c r="CB8" i="9"/>
  <c r="BY8" i="9"/>
  <c r="BV8" i="9"/>
  <c r="BQ8" i="9"/>
  <c r="BM8" i="9"/>
  <c r="BJ8" i="9"/>
  <c r="BG8" i="9"/>
  <c r="BD8" i="9"/>
  <c r="BA8" i="9"/>
  <c r="AX8" i="9"/>
  <c r="AR8" i="9" s="1"/>
  <c r="AO8" i="9"/>
  <c r="AL8" i="9"/>
  <c r="AI8" i="9"/>
  <c r="AE8" i="9"/>
  <c r="AB8" i="9"/>
  <c r="Y8" i="9"/>
  <c r="O8" i="9"/>
  <c r="B8" i="9"/>
  <c r="DH8" i="9" s="1"/>
  <c r="DD7" i="9"/>
  <c r="DA7" i="9"/>
  <c r="CX7" i="9"/>
  <c r="CW7" i="9"/>
  <c r="CV7" i="9"/>
  <c r="CR7" i="9"/>
  <c r="CN7" i="9"/>
  <c r="CK7" i="9"/>
  <c r="CH7" i="9"/>
  <c r="CE7" i="9"/>
  <c r="CB7" i="9"/>
  <c r="BY7" i="9"/>
  <c r="BV7" i="9"/>
  <c r="BQ7" i="9"/>
  <c r="BM7" i="9"/>
  <c r="BJ7" i="9"/>
  <c r="BG7" i="9"/>
  <c r="BD7" i="9"/>
  <c r="BA7" i="9"/>
  <c r="AX7" i="9"/>
  <c r="AR7" i="9" s="1"/>
  <c r="AO7" i="9"/>
  <c r="AL7" i="9"/>
  <c r="AI7" i="9"/>
  <c r="AE7" i="9"/>
  <c r="AB7" i="9"/>
  <c r="Y7" i="9"/>
  <c r="O7" i="9"/>
  <c r="B7" i="9"/>
  <c r="DH7" i="9" s="1"/>
  <c r="DG98" i="12" l="1"/>
  <c r="CE98" i="10"/>
  <c r="DG46" i="10"/>
  <c r="DG36" i="10"/>
  <c r="DG64" i="10"/>
  <c r="DG50" i="10"/>
  <c r="DG76" i="10"/>
  <c r="CU53" i="10"/>
  <c r="CU98" i="10" s="1"/>
  <c r="DG17" i="10"/>
  <c r="DG48" i="10"/>
  <c r="DG38" i="10"/>
  <c r="DG45" i="10"/>
  <c r="DG42" i="10"/>
  <c r="BJ98" i="10"/>
  <c r="DG21" i="10"/>
  <c r="DG31" i="10"/>
  <c r="DG28" i="10"/>
  <c r="DG7" i="10"/>
  <c r="DG72" i="10"/>
  <c r="X98" i="10"/>
  <c r="AR98" i="10"/>
  <c r="DH98" i="10"/>
  <c r="DG53" i="10"/>
  <c r="BP98" i="10"/>
  <c r="O98" i="10"/>
  <c r="DJ98" i="10" s="1"/>
  <c r="DG98" i="10" s="1"/>
  <c r="DJ9" i="9"/>
  <c r="DJ10" i="9"/>
  <c r="DJ11" i="9"/>
  <c r="DJ12" i="9"/>
  <c r="CU13" i="9"/>
  <c r="AR14" i="9"/>
  <c r="DH15" i="9"/>
  <c r="X29" i="9"/>
  <c r="DJ33" i="9"/>
  <c r="DG33" i="9" s="1"/>
  <c r="DJ35" i="9"/>
  <c r="DJ41" i="9"/>
  <c r="DG42" i="9"/>
  <c r="CU42" i="9"/>
  <c r="BP46" i="9"/>
  <c r="AR48" i="9"/>
  <c r="DJ49" i="9"/>
  <c r="AR49" i="9"/>
  <c r="DJ50" i="9"/>
  <c r="DH52" i="9"/>
  <c r="CU52" i="9"/>
  <c r="DJ60" i="9"/>
  <c r="DJ61" i="9"/>
  <c r="DH64" i="9"/>
  <c r="CU64" i="9"/>
  <c r="DJ66" i="9"/>
  <c r="AR74" i="9"/>
  <c r="DJ81" i="9"/>
  <c r="DJ82" i="9"/>
  <c r="DJ84" i="9"/>
  <c r="AR85" i="9"/>
  <c r="DJ86" i="9"/>
  <c r="DJ88" i="9"/>
  <c r="AR89" i="9"/>
  <c r="DJ90" i="9"/>
  <c r="AR19" i="9"/>
  <c r="AR23" i="9"/>
  <c r="BP27" i="9"/>
  <c r="BP28" i="9"/>
  <c r="AR42" i="9"/>
  <c r="AR43" i="9"/>
  <c r="DJ44" i="9"/>
  <c r="AR45" i="9"/>
  <c r="DH46" i="9"/>
  <c r="CU46" i="9"/>
  <c r="DJ52" i="9"/>
  <c r="BP60" i="9"/>
  <c r="DJ63" i="9"/>
  <c r="DJ64" i="9"/>
  <c r="CU69" i="9"/>
  <c r="BP73" i="9"/>
  <c r="AR78" i="9"/>
  <c r="CU78" i="9"/>
  <c r="DH79" i="9"/>
  <c r="BP79" i="9"/>
  <c r="CU79" i="9"/>
  <c r="DH80" i="9"/>
  <c r="AR81" i="9"/>
  <c r="X82" i="9"/>
  <c r="AE98" i="9"/>
  <c r="BG98" i="9"/>
  <c r="CU10" i="9"/>
  <c r="X14" i="9"/>
  <c r="DJ21" i="9"/>
  <c r="DJ23" i="9"/>
  <c r="DJ24" i="9"/>
  <c r="DH29" i="9"/>
  <c r="X30" i="9"/>
  <c r="X34" i="9"/>
  <c r="X38" i="9"/>
  <c r="X40" i="9"/>
  <c r="CU40" i="9"/>
  <c r="X43" i="9"/>
  <c r="DJ46" i="9"/>
  <c r="X56" i="9"/>
  <c r="X66" i="9"/>
  <c r="X67" i="9"/>
  <c r="DJ69" i="9"/>
  <c r="X8" i="9"/>
  <c r="AR11" i="9"/>
  <c r="CU11" i="9"/>
  <c r="BP12" i="9"/>
  <c r="DJ15" i="9"/>
  <c r="DH16" i="9"/>
  <c r="BP16" i="9"/>
  <c r="CU16" i="9"/>
  <c r="DH17" i="9"/>
  <c r="BP17" i="9"/>
  <c r="CU17" i="9"/>
  <c r="X19" i="9"/>
  <c r="CU22" i="9"/>
  <c r="X23" i="9"/>
  <c r="X24" i="9"/>
  <c r="DH26" i="9"/>
  <c r="DH27" i="9"/>
  <c r="DG27" i="9" s="1"/>
  <c r="DJ28" i="9"/>
  <c r="DJ30" i="9"/>
  <c r="CU33" i="9"/>
  <c r="X35" i="9"/>
  <c r="DJ39" i="9"/>
  <c r="AR39" i="9"/>
  <c r="DJ40" i="9"/>
  <c r="AR41" i="9"/>
  <c r="X44" i="9"/>
  <c r="CU44" i="9"/>
  <c r="AR46" i="9"/>
  <c r="AR47" i="9"/>
  <c r="X50" i="9"/>
  <c r="CU50" i="9"/>
  <c r="AR52" i="9"/>
  <c r="DJ53" i="9"/>
  <c r="AR53" i="9"/>
  <c r="X55" i="9"/>
  <c r="DJ56" i="9"/>
  <c r="DG56" i="9" s="1"/>
  <c r="DJ57" i="9"/>
  <c r="DJ58" i="9"/>
  <c r="AR59" i="9"/>
  <c r="CU59" i="9"/>
  <c r="X60" i="9"/>
  <c r="X63" i="9"/>
  <c r="AR64" i="9"/>
  <c r="DJ67" i="9"/>
  <c r="DH68" i="9"/>
  <c r="BP68" i="9"/>
  <c r="CU68" i="9"/>
  <c r="X70" i="9"/>
  <c r="DJ71" i="9"/>
  <c r="DH74" i="9"/>
  <c r="DG74" i="9" s="1"/>
  <c r="DJ75" i="9"/>
  <c r="DH78" i="9"/>
  <c r="BP78" i="9"/>
  <c r="BP84" i="9"/>
  <c r="BP88" i="9"/>
  <c r="X97" i="9"/>
  <c r="X15" i="9"/>
  <c r="CU21" i="9"/>
  <c r="AR26" i="9"/>
  <c r="CU29" i="9"/>
  <c r="BP30" i="9"/>
  <c r="X37" i="9"/>
  <c r="BP38" i="9"/>
  <c r="X39" i="9"/>
  <c r="AR44" i="9"/>
  <c r="DH45" i="9"/>
  <c r="DG45" i="9" s="1"/>
  <c r="X47" i="9"/>
  <c r="AR50" i="9"/>
  <c r="DH51" i="9"/>
  <c r="DG51" i="9" s="1"/>
  <c r="X53" i="9"/>
  <c r="BP56" i="9"/>
  <c r="X57" i="9"/>
  <c r="BP70" i="9"/>
  <c r="X73" i="9"/>
  <c r="X77" i="9"/>
  <c r="DJ78" i="9"/>
  <c r="BP87" i="9"/>
  <c r="BP90" i="9"/>
  <c r="DG91" i="9"/>
  <c r="BP91" i="9"/>
  <c r="BP10" i="9"/>
  <c r="AR18" i="9"/>
  <c r="X27" i="9"/>
  <c r="BP31" i="9"/>
  <c r="CU32" i="9"/>
  <c r="BP36" i="9"/>
  <c r="AR51" i="9"/>
  <c r="DJ54" i="9"/>
  <c r="AR55" i="9"/>
  <c r="CU62" i="9"/>
  <c r="BP65" i="9"/>
  <c r="BP80" i="9"/>
  <c r="CU80" i="9"/>
  <c r="AR82" i="9"/>
  <c r="B83" i="9"/>
  <c r="DG97" i="9"/>
  <c r="BP97" i="9"/>
  <c r="CU37" i="9"/>
  <c r="DH39" i="9"/>
  <c r="CU39" i="9"/>
  <c r="AR40" i="9"/>
  <c r="DH41" i="9"/>
  <c r="AR66" i="9"/>
  <c r="X69" i="9"/>
  <c r="BP69" i="9"/>
  <c r="DH71" i="9"/>
  <c r="AR71" i="9"/>
  <c r="CU71" i="9"/>
  <c r="BP72" i="9"/>
  <c r="DH75" i="9"/>
  <c r="BP75" i="9"/>
  <c r="CU75" i="9"/>
  <c r="DH76" i="9"/>
  <c r="BP76" i="9"/>
  <c r="CU76" i="9"/>
  <c r="X78" i="9"/>
  <c r="DJ79" i="9"/>
  <c r="DG79" i="9" s="1"/>
  <c r="DJ85" i="9"/>
  <c r="BP85" i="9"/>
  <c r="BP89" i="9"/>
  <c r="DH12" i="9"/>
  <c r="DG12" i="9" s="1"/>
  <c r="BP15" i="9"/>
  <c r="CU19" i="9"/>
  <c r="BP20" i="9"/>
  <c r="CU20" i="9"/>
  <c r="X7" i="9"/>
  <c r="CX98" i="9"/>
  <c r="AR10" i="9"/>
  <c r="X11" i="9"/>
  <c r="BP11" i="9"/>
  <c r="AR15" i="9"/>
  <c r="X16" i="9"/>
  <c r="DJ18" i="9"/>
  <c r="DG18" i="9" s="1"/>
  <c r="DJ20" i="9"/>
  <c r="AR20" i="9"/>
  <c r="CU24" i="9"/>
  <c r="DJ25" i="9"/>
  <c r="DG25" i="9" s="1"/>
  <c r="X26" i="9"/>
  <c r="BP26" i="9"/>
  <c r="AR30" i="9"/>
  <c r="DJ31" i="9"/>
  <c r="AR31" i="9"/>
  <c r="AR34" i="9"/>
  <c r="DG35" i="9"/>
  <c r="CU7" i="9"/>
  <c r="BQ98" i="9"/>
  <c r="CR98" i="9"/>
  <c r="BP8" i="9"/>
  <c r="BP9" i="9"/>
  <c r="CU9" i="9"/>
  <c r="X10" i="9"/>
  <c r="AR12" i="9"/>
  <c r="DH14" i="9"/>
  <c r="DG14" i="9" s="1"/>
  <c r="X18" i="9"/>
  <c r="AR22" i="9"/>
  <c r="BP23" i="9"/>
  <c r="BP25" i="9"/>
  <c r="DJ17" i="9"/>
  <c r="DG17" i="9" s="1"/>
  <c r="D98" i="9"/>
  <c r="B37" i="9"/>
  <c r="DH37" i="9" s="1"/>
  <c r="O98" i="9"/>
  <c r="DG15" i="9"/>
  <c r="AR16" i="9"/>
  <c r="BP18" i="9"/>
  <c r="DH20" i="9"/>
  <c r="AR21" i="9"/>
  <c r="CU27" i="9"/>
  <c r="DH31" i="9"/>
  <c r="CU31" i="9"/>
  <c r="DH32" i="9"/>
  <c r="DG32" i="9" s="1"/>
  <c r="AR32" i="9"/>
  <c r="BP35" i="9"/>
  <c r="DJ37" i="9"/>
  <c r="BP19" i="9"/>
  <c r="X21" i="9"/>
  <c r="DJ22" i="9"/>
  <c r="DG22" i="9" s="1"/>
  <c r="BP22" i="9"/>
  <c r="DH24" i="9"/>
  <c r="DG24" i="9" s="1"/>
  <c r="BP24" i="9"/>
  <c r="AR25" i="9"/>
  <c r="CU26" i="9"/>
  <c r="X28" i="9"/>
  <c r="AR29" i="9"/>
  <c r="CU30" i="9"/>
  <c r="X32" i="9"/>
  <c r="AR33" i="9"/>
  <c r="DJ34" i="9"/>
  <c r="DG34" i="9" s="1"/>
  <c r="CU38" i="9"/>
  <c r="DG46" i="9"/>
  <c r="DH54" i="9"/>
  <c r="DG54" i="9" s="1"/>
  <c r="BP54" i="9"/>
  <c r="CU54" i="9"/>
  <c r="DJ55" i="9"/>
  <c r="DG55" i="9" s="1"/>
  <c r="CU56" i="9"/>
  <c r="DH57" i="9"/>
  <c r="BP57" i="9"/>
  <c r="CU57" i="9"/>
  <c r="DH58" i="9"/>
  <c r="DG58" i="9" s="1"/>
  <c r="BP58" i="9"/>
  <c r="CU58" i="9"/>
  <c r="DJ59" i="9"/>
  <c r="BP59" i="9"/>
  <c r="DG60" i="9"/>
  <c r="CU60" i="9"/>
  <c r="BP61" i="9"/>
  <c r="BP62" i="9"/>
  <c r="DG64" i="9"/>
  <c r="X65" i="9"/>
  <c r="CU66" i="9"/>
  <c r="AR67" i="9"/>
  <c r="X68" i="9"/>
  <c r="X71" i="9"/>
  <c r="BP71" i="9"/>
  <c r="X72" i="9"/>
  <c r="X75" i="9"/>
  <c r="X76" i="9"/>
  <c r="X79" i="9"/>
  <c r="X80" i="9"/>
  <c r="AR83" i="9"/>
  <c r="X86" i="9"/>
  <c r="X87" i="9"/>
  <c r="X90" i="9"/>
  <c r="AR38" i="9"/>
  <c r="BP39" i="9"/>
  <c r="DH40" i="9"/>
  <c r="DG40" i="9" s="1"/>
  <c r="BP41" i="9"/>
  <c r="CU41" i="9"/>
  <c r="BP43" i="9"/>
  <c r="DH44" i="9"/>
  <c r="BP44" i="9"/>
  <c r="CU45" i="9"/>
  <c r="BP47" i="9"/>
  <c r="BP49" i="9"/>
  <c r="DH50" i="9"/>
  <c r="DG50" i="9" s="1"/>
  <c r="BP50" i="9"/>
  <c r="BP51" i="9"/>
  <c r="CU51" i="9"/>
  <c r="BP53" i="9"/>
  <c r="AR54" i="9"/>
  <c r="AR56" i="9"/>
  <c r="AR57" i="9"/>
  <c r="AR58" i="9"/>
  <c r="AR60" i="9"/>
  <c r="AR61" i="9"/>
  <c r="DJ62" i="9"/>
  <c r="AR62" i="9"/>
  <c r="B65" i="9"/>
  <c r="DH65" i="9" s="1"/>
  <c r="DH66" i="9"/>
  <c r="DG66" i="9" s="1"/>
  <c r="DG71" i="9"/>
  <c r="DG75" i="9"/>
  <c r="BP82" i="9"/>
  <c r="DG77" i="9"/>
  <c r="DG84" i="9"/>
  <c r="DG88" i="9"/>
  <c r="BP29" i="9"/>
  <c r="BP33" i="9"/>
  <c r="BP34" i="9"/>
  <c r="AR35" i="9"/>
  <c r="AR36" i="9"/>
  <c r="CU36" i="9"/>
  <c r="X42" i="9"/>
  <c r="X46" i="9"/>
  <c r="X48" i="9"/>
  <c r="X52" i="9"/>
  <c r="AR63" i="9"/>
  <c r="X64" i="9"/>
  <c r="DG67" i="9"/>
  <c r="BP67" i="9"/>
  <c r="AR68" i="9"/>
  <c r="AR69" i="9"/>
  <c r="DJ72" i="9"/>
  <c r="AR72" i="9"/>
  <c r="AR73" i="9"/>
  <c r="AR75" i="9"/>
  <c r="DJ76" i="9"/>
  <c r="DG76" i="9" s="1"/>
  <c r="AR76" i="9"/>
  <c r="AR77" i="9"/>
  <c r="AR79" i="9"/>
  <c r="DJ80" i="9"/>
  <c r="DG80" i="9" s="1"/>
  <c r="AR80" i="9"/>
  <c r="X81" i="9"/>
  <c r="DJ83" i="9"/>
  <c r="AR84" i="9"/>
  <c r="AR86" i="9"/>
  <c r="DJ87" i="9"/>
  <c r="DG87" i="9" s="1"/>
  <c r="AR87" i="9"/>
  <c r="AR88" i="9"/>
  <c r="AR90" i="9"/>
  <c r="AR91" i="9"/>
  <c r="DG11" i="9"/>
  <c r="AI98" i="9"/>
  <c r="AX98" i="9"/>
  <c r="BV98" i="9"/>
  <c r="CH98" i="9"/>
  <c r="DJ7" i="9"/>
  <c r="DG7" i="9" s="1"/>
  <c r="DJ8" i="9"/>
  <c r="DG8" i="9" s="1"/>
  <c r="X12" i="9"/>
  <c r="CU12" i="9"/>
  <c r="DH13" i="9"/>
  <c r="DJ13" i="9"/>
  <c r="BP14" i="9"/>
  <c r="CU14" i="9"/>
  <c r="AR17" i="9"/>
  <c r="DJ19" i="9"/>
  <c r="DG19" i="9" s="1"/>
  <c r="DH21" i="9"/>
  <c r="BP21" i="9"/>
  <c r="CN23" i="9"/>
  <c r="CU23" i="9"/>
  <c r="AR24" i="9"/>
  <c r="DG26" i="9"/>
  <c r="DH28" i="9"/>
  <c r="DG28" i="9" s="1"/>
  <c r="AR28" i="9"/>
  <c r="DG29" i="9"/>
  <c r="DG37" i="9"/>
  <c r="CU65" i="9"/>
  <c r="DJ65" i="9"/>
  <c r="DG65" i="9" s="1"/>
  <c r="DG30" i="9"/>
  <c r="AL98" i="9"/>
  <c r="BM98" i="9"/>
  <c r="AR13" i="9"/>
  <c r="DH23" i="9"/>
  <c r="DG23" i="9" s="1"/>
  <c r="DG10" i="9"/>
  <c r="Y98" i="9"/>
  <c r="BA98" i="9"/>
  <c r="BY98" i="9"/>
  <c r="CK98" i="9"/>
  <c r="DH9" i="9"/>
  <c r="DG9" i="9" s="1"/>
  <c r="AB98" i="9"/>
  <c r="AO98" i="9"/>
  <c r="BD98" i="9"/>
  <c r="BP7" i="9"/>
  <c r="CB98" i="9"/>
  <c r="CN98" i="9"/>
  <c r="CW98" i="9"/>
  <c r="AR9" i="9"/>
  <c r="DJ16" i="9"/>
  <c r="DG16" i="9" s="1"/>
  <c r="X20" i="9"/>
  <c r="AR27" i="9"/>
  <c r="X31" i="9"/>
  <c r="BP32" i="9"/>
  <c r="DG41" i="9"/>
  <c r="DH43" i="9"/>
  <c r="DG43" i="9" s="1"/>
  <c r="CU43" i="9"/>
  <c r="DH53" i="9"/>
  <c r="DG53" i="9" s="1"/>
  <c r="CU53" i="9"/>
  <c r="BP55" i="9"/>
  <c r="DJ36" i="9"/>
  <c r="DG36" i="9" s="1"/>
  <c r="BJ37" i="9"/>
  <c r="BJ98" i="9" s="1"/>
  <c r="BP37" i="9"/>
  <c r="DG44" i="9"/>
  <c r="BP45" i="9"/>
  <c r="DH49" i="9"/>
  <c r="DG49" i="9" s="1"/>
  <c r="CU49" i="9"/>
  <c r="DG59" i="9"/>
  <c r="DH61" i="9"/>
  <c r="DG61" i="9" s="1"/>
  <c r="CU61" i="9"/>
  <c r="DH63" i="9"/>
  <c r="DG63" i="9" s="1"/>
  <c r="CU63" i="9"/>
  <c r="DG69" i="9"/>
  <c r="X36" i="9"/>
  <c r="DJ38" i="9"/>
  <c r="DG38" i="9" s="1"/>
  <c r="BP40" i="9"/>
  <c r="CG98" i="9"/>
  <c r="DJ47" i="9"/>
  <c r="DG47" i="9" s="1"/>
  <c r="CE47" i="9"/>
  <c r="CE98" i="9" s="1"/>
  <c r="DB98" i="9"/>
  <c r="DA53" i="9"/>
  <c r="DA98" i="9" s="1"/>
  <c r="DG57" i="9"/>
  <c r="BP63" i="9"/>
  <c r="DJ68" i="9"/>
  <c r="DG68" i="9" s="1"/>
  <c r="DG78" i="9"/>
  <c r="DG81" i="9"/>
  <c r="DG85" i="9"/>
  <c r="DG89" i="9"/>
  <c r="DG82" i="9"/>
  <c r="DG86" i="9"/>
  <c r="DG90" i="9"/>
  <c r="BP66" i="9"/>
  <c r="DH72" i="9"/>
  <c r="CU72" i="9"/>
  <c r="DH62" i="9"/>
  <c r="DG62" i="9" s="1"/>
  <c r="AR65" i="9"/>
  <c r="DG70" i="9"/>
  <c r="DG73" i="9"/>
  <c r="BP74" i="9"/>
  <c r="CV83" i="9"/>
  <c r="DH83" i="9" s="1"/>
  <c r="DG83" i="9" s="1"/>
  <c r="DD83" i="9"/>
  <c r="DD98" i="9" s="1"/>
  <c r="E98" i="9"/>
  <c r="B98" i="9" s="1"/>
  <c r="DK98" i="9"/>
  <c r="DL98" i="9"/>
  <c r="DI98" i="8"/>
  <c r="DF98" i="8"/>
  <c r="DC98" i="8"/>
  <c r="CZ98" i="8"/>
  <c r="CY98" i="8"/>
  <c r="CT98" i="8"/>
  <c r="CS98" i="8"/>
  <c r="CQ98" i="8"/>
  <c r="CP98" i="8"/>
  <c r="CM98" i="8"/>
  <c r="CL98" i="8"/>
  <c r="CJ98" i="8"/>
  <c r="CI98" i="8"/>
  <c r="CF98" i="8"/>
  <c r="CD98" i="8"/>
  <c r="CC98" i="8"/>
  <c r="CA98" i="8"/>
  <c r="BZ98" i="8"/>
  <c r="BX98" i="8"/>
  <c r="BW98" i="8"/>
  <c r="BU98" i="8"/>
  <c r="BT98" i="8"/>
  <c r="BS98" i="8"/>
  <c r="BR98" i="8"/>
  <c r="BO98" i="8"/>
  <c r="BN98" i="8"/>
  <c r="BL98" i="8"/>
  <c r="BK98" i="8"/>
  <c r="BI98" i="8"/>
  <c r="BH98" i="8"/>
  <c r="BF98" i="8"/>
  <c r="BE98" i="8"/>
  <c r="BC98" i="8"/>
  <c r="BB98" i="8"/>
  <c r="AZ98" i="8"/>
  <c r="AY98" i="8"/>
  <c r="AW98" i="8"/>
  <c r="AV98" i="8"/>
  <c r="AU98" i="8"/>
  <c r="AT98" i="8"/>
  <c r="AQ98" i="8"/>
  <c r="AP98" i="8"/>
  <c r="AN98" i="8"/>
  <c r="AM98" i="8"/>
  <c r="AK98" i="8"/>
  <c r="AJ98" i="8"/>
  <c r="AH98" i="8"/>
  <c r="AG98" i="8"/>
  <c r="AF98" i="8"/>
  <c r="AD98" i="8"/>
  <c r="AC98" i="8"/>
  <c r="AA98" i="8"/>
  <c r="Z98" i="8"/>
  <c r="W98" i="8"/>
  <c r="V98" i="8"/>
  <c r="U98" i="8"/>
  <c r="T98" i="8"/>
  <c r="S98" i="8"/>
  <c r="R98" i="8"/>
  <c r="Q98" i="8"/>
  <c r="P98" i="8"/>
  <c r="N98" i="8"/>
  <c r="M98" i="8"/>
  <c r="K98" i="8"/>
  <c r="J98" i="8"/>
  <c r="I98" i="8"/>
  <c r="H98" i="8"/>
  <c r="G98" i="8"/>
  <c r="F98" i="8"/>
  <c r="C98" i="8"/>
  <c r="DD97" i="8"/>
  <c r="DA97" i="8"/>
  <c r="CX97" i="8"/>
  <c r="CW97" i="8"/>
  <c r="CV97" i="8"/>
  <c r="CR97" i="8"/>
  <c r="CN97" i="8"/>
  <c r="CK97" i="8"/>
  <c r="CH97" i="8"/>
  <c r="CE97" i="8"/>
  <c r="CB97" i="8"/>
  <c r="BY97" i="8"/>
  <c r="BV97" i="8"/>
  <c r="BQ97" i="8"/>
  <c r="BM97" i="8"/>
  <c r="BJ97" i="8"/>
  <c r="BG97" i="8"/>
  <c r="BD97" i="8"/>
  <c r="BA97" i="8"/>
  <c r="AX97" i="8"/>
  <c r="AO97" i="8"/>
  <c r="AL97" i="8"/>
  <c r="AI97" i="8"/>
  <c r="AE97" i="8"/>
  <c r="AB97" i="8"/>
  <c r="Y97" i="8"/>
  <c r="O97" i="8"/>
  <c r="DJ97" i="8" s="1"/>
  <c r="B97" i="8"/>
  <c r="DH97" i="8" s="1"/>
  <c r="DM96" i="8"/>
  <c r="DM95" i="8"/>
  <c r="DM94" i="8"/>
  <c r="DM93" i="8"/>
  <c r="DM92" i="8"/>
  <c r="DD91" i="8"/>
  <c r="DA91" i="8"/>
  <c r="CX91" i="8"/>
  <c r="CW91" i="8"/>
  <c r="CU91" i="8" s="1"/>
  <c r="CV91" i="8"/>
  <c r="CR91" i="8"/>
  <c r="CN91" i="8"/>
  <c r="CK91" i="8"/>
  <c r="CH91" i="8"/>
  <c r="CE91" i="8"/>
  <c r="CB91" i="8"/>
  <c r="BY91" i="8"/>
  <c r="BP91" i="8" s="1"/>
  <c r="BV91" i="8"/>
  <c r="BQ91" i="8"/>
  <c r="BM91" i="8"/>
  <c r="BJ91" i="8"/>
  <c r="BG91" i="8"/>
  <c r="BD91" i="8"/>
  <c r="AR91" i="8" s="1"/>
  <c r="BA91" i="8"/>
  <c r="AX91" i="8"/>
  <c r="AO91" i="8"/>
  <c r="AL91" i="8"/>
  <c r="AI91" i="8"/>
  <c r="AE91" i="8"/>
  <c r="AB91" i="8"/>
  <c r="Y91" i="8"/>
  <c r="X91" i="8" s="1"/>
  <c r="O91" i="8"/>
  <c r="DJ91" i="8" s="1"/>
  <c r="B91" i="8"/>
  <c r="DH91" i="8" s="1"/>
  <c r="DD90" i="8"/>
  <c r="DA90" i="8"/>
  <c r="CX90" i="8"/>
  <c r="CW90" i="8"/>
  <c r="CU90" i="8" s="1"/>
  <c r="CV90" i="8"/>
  <c r="CR90" i="8"/>
  <c r="CN90" i="8"/>
  <c r="CK90" i="8"/>
  <c r="CH90" i="8"/>
  <c r="CE90" i="8"/>
  <c r="CB90" i="8"/>
  <c r="BY90" i="8"/>
  <c r="BV90" i="8"/>
  <c r="BQ90" i="8"/>
  <c r="BM90" i="8"/>
  <c r="BJ90" i="8"/>
  <c r="BG90" i="8"/>
  <c r="BD90" i="8"/>
  <c r="BA90" i="8"/>
  <c r="AX90" i="8"/>
  <c r="AR90" i="8" s="1"/>
  <c r="AO90" i="8"/>
  <c r="AL90" i="8"/>
  <c r="AI90" i="8"/>
  <c r="AE90" i="8"/>
  <c r="AB90" i="8"/>
  <c r="Y90" i="8"/>
  <c r="O90" i="8"/>
  <c r="DJ90" i="8" s="1"/>
  <c r="B90" i="8"/>
  <c r="DH90" i="8" s="1"/>
  <c r="DD89" i="8"/>
  <c r="DA89" i="8"/>
  <c r="CX89" i="8"/>
  <c r="CW89" i="8"/>
  <c r="CU89" i="8" s="1"/>
  <c r="CV89" i="8"/>
  <c r="CR89" i="8"/>
  <c r="CN89" i="8"/>
  <c r="CK89" i="8"/>
  <c r="CH89" i="8"/>
  <c r="CE89" i="8"/>
  <c r="CB89" i="8"/>
  <c r="BY89" i="8"/>
  <c r="BV89" i="8"/>
  <c r="BQ89" i="8"/>
  <c r="BM89" i="8"/>
  <c r="BJ89" i="8"/>
  <c r="BG89" i="8"/>
  <c r="BD89" i="8"/>
  <c r="BA89" i="8"/>
  <c r="AX89" i="8"/>
  <c r="AO89" i="8"/>
  <c r="AL89" i="8"/>
  <c r="AI89" i="8"/>
  <c r="AE89" i="8"/>
  <c r="AB89" i="8"/>
  <c r="Y89" i="8"/>
  <c r="X89" i="8" s="1"/>
  <c r="O89" i="8"/>
  <c r="B89" i="8"/>
  <c r="DH89" i="8" s="1"/>
  <c r="DD88" i="8"/>
  <c r="DA88" i="8"/>
  <c r="CX88" i="8"/>
  <c r="CW88" i="8"/>
  <c r="CV88" i="8"/>
  <c r="CR88" i="8"/>
  <c r="CN88" i="8"/>
  <c r="CK88" i="8"/>
  <c r="CH88" i="8"/>
  <c r="CE88" i="8"/>
  <c r="CB88" i="8"/>
  <c r="BY88" i="8"/>
  <c r="BV88" i="8"/>
  <c r="BQ88" i="8"/>
  <c r="BM88" i="8"/>
  <c r="BJ88" i="8"/>
  <c r="BG88" i="8"/>
  <c r="BD88" i="8"/>
  <c r="BA88" i="8"/>
  <c r="AX88" i="8"/>
  <c r="AO88" i="8"/>
  <c r="AL88" i="8"/>
  <c r="AI88" i="8"/>
  <c r="AE88" i="8"/>
  <c r="AB88" i="8"/>
  <c r="Y88" i="8"/>
  <c r="O88" i="8"/>
  <c r="B88" i="8"/>
  <c r="DH88" i="8" s="1"/>
  <c r="DD87" i="8"/>
  <c r="DA87" i="8"/>
  <c r="CX87" i="8"/>
  <c r="CW87" i="8"/>
  <c r="CV87" i="8"/>
  <c r="CR87" i="8"/>
  <c r="CN87" i="8"/>
  <c r="CK87" i="8"/>
  <c r="CH87" i="8"/>
  <c r="CE87" i="8"/>
  <c r="CB87" i="8"/>
  <c r="BY87" i="8"/>
  <c r="BV87" i="8"/>
  <c r="BQ87" i="8"/>
  <c r="BM87" i="8"/>
  <c r="BJ87" i="8"/>
  <c r="BG87" i="8"/>
  <c r="BD87" i="8"/>
  <c r="BA87" i="8"/>
  <c r="AX87" i="8"/>
  <c r="AR87" i="8" s="1"/>
  <c r="AO87" i="8"/>
  <c r="AL87" i="8"/>
  <c r="AI87" i="8"/>
  <c r="AE87" i="8"/>
  <c r="AB87" i="8"/>
  <c r="Y87" i="8"/>
  <c r="O87" i="8"/>
  <c r="B87" i="8"/>
  <c r="DH87" i="8" s="1"/>
  <c r="DD86" i="8"/>
  <c r="DA86" i="8"/>
  <c r="CX86" i="8"/>
  <c r="CW86" i="8"/>
  <c r="CU86" i="8" s="1"/>
  <c r="CV86" i="8"/>
  <c r="CR86" i="8"/>
  <c r="CN86" i="8"/>
  <c r="CK86" i="8"/>
  <c r="CH86" i="8"/>
  <c r="CE86" i="8"/>
  <c r="CB86" i="8"/>
  <c r="BY86" i="8"/>
  <c r="BV86" i="8"/>
  <c r="BQ86" i="8"/>
  <c r="BM86" i="8"/>
  <c r="BJ86" i="8"/>
  <c r="BG86" i="8"/>
  <c r="BD86" i="8"/>
  <c r="BA86" i="8"/>
  <c r="AX86" i="8"/>
  <c r="AO86" i="8"/>
  <c r="AL86" i="8"/>
  <c r="AI86" i="8"/>
  <c r="AE86" i="8"/>
  <c r="AB86" i="8"/>
  <c r="Y86" i="8"/>
  <c r="X86" i="8" s="1"/>
  <c r="O86" i="8"/>
  <c r="B86" i="8"/>
  <c r="DH86" i="8" s="1"/>
  <c r="DD85" i="8"/>
  <c r="DA85" i="8"/>
  <c r="CX85" i="8"/>
  <c r="CW85" i="8"/>
  <c r="CU85" i="8" s="1"/>
  <c r="CV85" i="8"/>
  <c r="CR85" i="8"/>
  <c r="CN85" i="8"/>
  <c r="CK85" i="8"/>
  <c r="CH85" i="8"/>
  <c r="CE85" i="8"/>
  <c r="CB85" i="8"/>
  <c r="BY85" i="8"/>
  <c r="BV85" i="8"/>
  <c r="BQ85" i="8"/>
  <c r="BM85" i="8"/>
  <c r="BJ85" i="8"/>
  <c r="BG85" i="8"/>
  <c r="BD85" i="8"/>
  <c r="BA85" i="8"/>
  <c r="AX85" i="8"/>
  <c r="AO85" i="8"/>
  <c r="AL85" i="8"/>
  <c r="AI85" i="8"/>
  <c r="AE85" i="8"/>
  <c r="AB85" i="8"/>
  <c r="Y85" i="8"/>
  <c r="X85" i="8" s="1"/>
  <c r="O85" i="8"/>
  <c r="DJ85" i="8" s="1"/>
  <c r="B85" i="8"/>
  <c r="DH85" i="8" s="1"/>
  <c r="DD84" i="8"/>
  <c r="DA84" i="8"/>
  <c r="CX84" i="8"/>
  <c r="CW84" i="8"/>
  <c r="CV84" i="8"/>
  <c r="CR84" i="8"/>
  <c r="CN84" i="8"/>
  <c r="CK84" i="8"/>
  <c r="CH84" i="8"/>
  <c r="CE84" i="8"/>
  <c r="CB84" i="8"/>
  <c r="BY84" i="8"/>
  <c r="BV84" i="8"/>
  <c r="BQ84" i="8"/>
  <c r="BM84" i="8"/>
  <c r="BJ84" i="8"/>
  <c r="BG84" i="8"/>
  <c r="BD84" i="8"/>
  <c r="BA84" i="8"/>
  <c r="AX84" i="8"/>
  <c r="AO84" i="8"/>
  <c r="AL84" i="8"/>
  <c r="AI84" i="8"/>
  <c r="AE84" i="8"/>
  <c r="AB84" i="8"/>
  <c r="Y84" i="8"/>
  <c r="X84" i="8" s="1"/>
  <c r="O84" i="8"/>
  <c r="DJ84" i="8" s="1"/>
  <c r="B84" i="8"/>
  <c r="DH84" i="8" s="1"/>
  <c r="DE83" i="8"/>
  <c r="DE98" i="8" s="1"/>
  <c r="DA83" i="8"/>
  <c r="CX83" i="8"/>
  <c r="CW83" i="8"/>
  <c r="CV83" i="8"/>
  <c r="CR83" i="8"/>
  <c r="CN83" i="8"/>
  <c r="CK83" i="8"/>
  <c r="CH83" i="8"/>
  <c r="CE83" i="8"/>
  <c r="CB83" i="8"/>
  <c r="BY83" i="8"/>
  <c r="BV83" i="8"/>
  <c r="BQ83" i="8"/>
  <c r="BM83" i="8"/>
  <c r="BJ83" i="8"/>
  <c r="BG83" i="8"/>
  <c r="BD83" i="8"/>
  <c r="BA83" i="8"/>
  <c r="AR83" i="8" s="1"/>
  <c r="AX83" i="8"/>
  <c r="AO83" i="8"/>
  <c r="AL83" i="8"/>
  <c r="AI83" i="8"/>
  <c r="AE83" i="8"/>
  <c r="AB83" i="8"/>
  <c r="Y83" i="8"/>
  <c r="O83" i="8"/>
  <c r="DJ83" i="8" s="1"/>
  <c r="E83" i="8"/>
  <c r="E98" i="8" s="1"/>
  <c r="D83" i="8"/>
  <c r="D98" i="8" s="1"/>
  <c r="DD82" i="8"/>
  <c r="DA82" i="8"/>
  <c r="CX82" i="8"/>
  <c r="CW82" i="8"/>
  <c r="CV82" i="8"/>
  <c r="CR82" i="8"/>
  <c r="CN82" i="8"/>
  <c r="CK82" i="8"/>
  <c r="CH82" i="8"/>
  <c r="CE82" i="8"/>
  <c r="CB82" i="8"/>
  <c r="BY82" i="8"/>
  <c r="BV82" i="8"/>
  <c r="BQ82" i="8"/>
  <c r="BM82" i="8"/>
  <c r="BJ82" i="8"/>
  <c r="BG82" i="8"/>
  <c r="BD82" i="8"/>
  <c r="BA82" i="8"/>
  <c r="AX82" i="8"/>
  <c r="AO82" i="8"/>
  <c r="AL82" i="8"/>
  <c r="AI82" i="8"/>
  <c r="AE82" i="8"/>
  <c r="AB82" i="8"/>
  <c r="Y82" i="8"/>
  <c r="X82" i="8" s="1"/>
  <c r="O82" i="8"/>
  <c r="DJ82" i="8" s="1"/>
  <c r="B82" i="8"/>
  <c r="DH82" i="8" s="1"/>
  <c r="DD81" i="8"/>
  <c r="DA81" i="8"/>
  <c r="CX81" i="8"/>
  <c r="CW81" i="8"/>
  <c r="CU81" i="8" s="1"/>
  <c r="CV81" i="8"/>
  <c r="CR81" i="8"/>
  <c r="CN81" i="8"/>
  <c r="CK81" i="8"/>
  <c r="CH81" i="8"/>
  <c r="CE81" i="8"/>
  <c r="CB81" i="8"/>
  <c r="BY81" i="8"/>
  <c r="BV81" i="8"/>
  <c r="BQ81" i="8"/>
  <c r="BM81" i="8"/>
  <c r="BJ81" i="8"/>
  <c r="BG81" i="8"/>
  <c r="BD81" i="8"/>
  <c r="BA81" i="8"/>
  <c r="AX81" i="8"/>
  <c r="AO81" i="8"/>
  <c r="AL81" i="8"/>
  <c r="AI81" i="8"/>
  <c r="AE81" i="8"/>
  <c r="AB81" i="8"/>
  <c r="Y81" i="8"/>
  <c r="O81" i="8"/>
  <c r="B81" i="8"/>
  <c r="DH81" i="8" s="1"/>
  <c r="DL80" i="8"/>
  <c r="DK80" i="8"/>
  <c r="DD80" i="8"/>
  <c r="DA80" i="8"/>
  <c r="CX80" i="8"/>
  <c r="CW80" i="8"/>
  <c r="CV80" i="8"/>
  <c r="CR80" i="8"/>
  <c r="CN80" i="8"/>
  <c r="CK80" i="8"/>
  <c r="CH80" i="8"/>
  <c r="CE80" i="8"/>
  <c r="CB80" i="8"/>
  <c r="BY80" i="8"/>
  <c r="BV80" i="8"/>
  <c r="BQ80" i="8"/>
  <c r="BM80" i="8"/>
  <c r="BJ80" i="8"/>
  <c r="BG80" i="8"/>
  <c r="BD80" i="8"/>
  <c r="BA80" i="8"/>
  <c r="AX80" i="8"/>
  <c r="AO80" i="8"/>
  <c r="AL80" i="8"/>
  <c r="AI80" i="8"/>
  <c r="AE80" i="8"/>
  <c r="AB80" i="8"/>
  <c r="Y80" i="8"/>
  <c r="X80" i="8" s="1"/>
  <c r="O80" i="8"/>
  <c r="B80" i="8"/>
  <c r="DD79" i="8"/>
  <c r="DA79" i="8"/>
  <c r="CX79" i="8"/>
  <c r="CW79" i="8"/>
  <c r="CV79" i="8"/>
  <c r="CR79" i="8"/>
  <c r="CN79" i="8"/>
  <c r="CK79" i="8"/>
  <c r="CH79" i="8"/>
  <c r="CE79" i="8"/>
  <c r="CB79" i="8"/>
  <c r="BY79" i="8"/>
  <c r="BV79" i="8"/>
  <c r="BQ79" i="8"/>
  <c r="BM79" i="8"/>
  <c r="BJ79" i="8"/>
  <c r="BG79" i="8"/>
  <c r="BD79" i="8"/>
  <c r="BA79" i="8"/>
  <c r="AX79" i="8"/>
  <c r="AO79" i="8"/>
  <c r="AL79" i="8"/>
  <c r="AI79" i="8"/>
  <c r="AE79" i="8"/>
  <c r="AB79" i="8"/>
  <c r="Y79" i="8"/>
  <c r="X79" i="8" s="1"/>
  <c r="O79" i="8"/>
  <c r="B79" i="8"/>
  <c r="DH79" i="8" s="1"/>
  <c r="DD78" i="8"/>
  <c r="DA78" i="8"/>
  <c r="CX78" i="8"/>
  <c r="CW78" i="8"/>
  <c r="CU78" i="8" s="1"/>
  <c r="CV78" i="8"/>
  <c r="CR78" i="8"/>
  <c r="CN78" i="8"/>
  <c r="CK78" i="8"/>
  <c r="CH78" i="8"/>
  <c r="CE78" i="8"/>
  <c r="CB78" i="8"/>
  <c r="BY78" i="8"/>
  <c r="BV78" i="8"/>
  <c r="BQ78" i="8"/>
  <c r="BM78" i="8"/>
  <c r="BJ78" i="8"/>
  <c r="BG78" i="8"/>
  <c r="BD78" i="8"/>
  <c r="BA78" i="8"/>
  <c r="AX78" i="8"/>
  <c r="AO78" i="8"/>
  <c r="AL78" i="8"/>
  <c r="AI78" i="8"/>
  <c r="AE78" i="8"/>
  <c r="AB78" i="8"/>
  <c r="Y78" i="8"/>
  <c r="O78" i="8"/>
  <c r="DJ78" i="8" s="1"/>
  <c r="B78" i="8"/>
  <c r="DH78" i="8" s="1"/>
  <c r="DD77" i="8"/>
  <c r="DA77" i="8"/>
  <c r="CX77" i="8"/>
  <c r="CW77" i="8"/>
  <c r="CV77" i="8"/>
  <c r="CR77" i="8"/>
  <c r="CN77" i="8"/>
  <c r="CK77" i="8"/>
  <c r="CH77" i="8"/>
  <c r="CE77" i="8"/>
  <c r="CB77" i="8"/>
  <c r="BY77" i="8"/>
  <c r="BV77" i="8"/>
  <c r="BQ77" i="8"/>
  <c r="BM77" i="8"/>
  <c r="BJ77" i="8"/>
  <c r="BG77" i="8"/>
  <c r="BD77" i="8"/>
  <c r="BA77" i="8"/>
  <c r="AX77" i="8"/>
  <c r="AO77" i="8"/>
  <c r="AL77" i="8"/>
  <c r="AI77" i="8"/>
  <c r="AE77" i="8"/>
  <c r="AB77" i="8"/>
  <c r="Y77" i="8"/>
  <c r="O77" i="8"/>
  <c r="DJ77" i="8" s="1"/>
  <c r="B77" i="8"/>
  <c r="DH77" i="8" s="1"/>
  <c r="DD76" i="8"/>
  <c r="DA76" i="8"/>
  <c r="CX76" i="8"/>
  <c r="CW76" i="8"/>
  <c r="CV76" i="8"/>
  <c r="CR76" i="8"/>
  <c r="CN76" i="8"/>
  <c r="CK76" i="8"/>
  <c r="CH76" i="8"/>
  <c r="CE76" i="8"/>
  <c r="CB76" i="8"/>
  <c r="BY76" i="8"/>
  <c r="BV76" i="8"/>
  <c r="BQ76" i="8"/>
  <c r="BM76" i="8"/>
  <c r="BJ76" i="8"/>
  <c r="BG76" i="8"/>
  <c r="BD76" i="8"/>
  <c r="BA76" i="8"/>
  <c r="AX76" i="8"/>
  <c r="AO76" i="8"/>
  <c r="AL76" i="8"/>
  <c r="AI76" i="8"/>
  <c r="AE76" i="8"/>
  <c r="AB76" i="8"/>
  <c r="Y76" i="8"/>
  <c r="O76" i="8"/>
  <c r="DJ76" i="8" s="1"/>
  <c r="B76" i="8"/>
  <c r="DH76" i="8" s="1"/>
  <c r="DD75" i="8"/>
  <c r="DA75" i="8"/>
  <c r="CX75" i="8"/>
  <c r="CW75" i="8"/>
  <c r="CU75" i="8" s="1"/>
  <c r="CV75" i="8"/>
  <c r="CR75" i="8"/>
  <c r="CN75" i="8"/>
  <c r="CK75" i="8"/>
  <c r="CH75" i="8"/>
  <c r="CE75" i="8"/>
  <c r="CB75" i="8"/>
  <c r="BY75" i="8"/>
  <c r="BV75" i="8"/>
  <c r="BQ75" i="8"/>
  <c r="BM75" i="8"/>
  <c r="BJ75" i="8"/>
  <c r="BG75" i="8"/>
  <c r="BD75" i="8"/>
  <c r="BA75" i="8"/>
  <c r="AX75" i="8"/>
  <c r="AO75" i="8"/>
  <c r="AL75" i="8"/>
  <c r="AI75" i="8"/>
  <c r="AE75" i="8"/>
  <c r="AB75" i="8"/>
  <c r="Y75" i="8"/>
  <c r="O75" i="8"/>
  <c r="DJ75" i="8" s="1"/>
  <c r="B75" i="8"/>
  <c r="DH75" i="8" s="1"/>
  <c r="DD74" i="8"/>
  <c r="DA74" i="8"/>
  <c r="CX74" i="8"/>
  <c r="CW74" i="8"/>
  <c r="CU74" i="8" s="1"/>
  <c r="CV74" i="8"/>
  <c r="CR74" i="8"/>
  <c r="CN74" i="8"/>
  <c r="CK74" i="8"/>
  <c r="CH74" i="8"/>
  <c r="CE74" i="8"/>
  <c r="CB74" i="8"/>
  <c r="BY74" i="8"/>
  <c r="BV74" i="8"/>
  <c r="BQ74" i="8"/>
  <c r="BM74" i="8"/>
  <c r="BJ74" i="8"/>
  <c r="BG74" i="8"/>
  <c r="BD74" i="8"/>
  <c r="BA74" i="8"/>
  <c r="AX74" i="8"/>
  <c r="AO74" i="8"/>
  <c r="AL74" i="8"/>
  <c r="AI74" i="8"/>
  <c r="AE74" i="8"/>
  <c r="AB74" i="8"/>
  <c r="Y74" i="8"/>
  <c r="O74" i="8"/>
  <c r="DJ74" i="8" s="1"/>
  <c r="B74" i="8"/>
  <c r="DH74" i="8" s="1"/>
  <c r="DD73" i="8"/>
  <c r="DA73" i="8"/>
  <c r="CX73" i="8"/>
  <c r="CW73" i="8"/>
  <c r="CV73" i="8"/>
  <c r="CR73" i="8"/>
  <c r="CN73" i="8"/>
  <c r="CK73" i="8"/>
  <c r="CH73" i="8"/>
  <c r="CE73" i="8"/>
  <c r="CB73" i="8"/>
  <c r="BY73" i="8"/>
  <c r="BV73" i="8"/>
  <c r="BQ73" i="8"/>
  <c r="BM73" i="8"/>
  <c r="BJ73" i="8"/>
  <c r="BG73" i="8"/>
  <c r="BD73" i="8"/>
  <c r="BA73" i="8"/>
  <c r="AX73" i="8"/>
  <c r="AO73" i="8"/>
  <c r="AL73" i="8"/>
  <c r="AI73" i="8"/>
  <c r="AE73" i="8"/>
  <c r="AB73" i="8"/>
  <c r="Y73" i="8"/>
  <c r="O73" i="8"/>
  <c r="B73" i="8"/>
  <c r="DH73" i="8" s="1"/>
  <c r="DD72" i="8"/>
  <c r="DA72" i="8"/>
  <c r="CX72" i="8"/>
  <c r="CW72" i="8"/>
  <c r="CU72" i="8" s="1"/>
  <c r="CV72" i="8"/>
  <c r="CR72" i="8"/>
  <c r="CN72" i="8"/>
  <c r="CK72" i="8"/>
  <c r="CH72" i="8"/>
  <c r="CE72" i="8"/>
  <c r="CB72" i="8"/>
  <c r="BY72" i="8"/>
  <c r="BV72" i="8"/>
  <c r="BQ72" i="8"/>
  <c r="BM72" i="8"/>
  <c r="BJ72" i="8"/>
  <c r="BG72" i="8"/>
  <c r="BD72" i="8"/>
  <c r="BA72" i="8"/>
  <c r="AX72" i="8"/>
  <c r="AO72" i="8"/>
  <c r="AL72" i="8"/>
  <c r="AI72" i="8"/>
  <c r="AE72" i="8"/>
  <c r="AB72" i="8"/>
  <c r="Y72" i="8"/>
  <c r="O72" i="8"/>
  <c r="DJ72" i="8" s="1"/>
  <c r="B72" i="8"/>
  <c r="DH72" i="8" s="1"/>
  <c r="DD71" i="8"/>
  <c r="DA71" i="8"/>
  <c r="CX71" i="8"/>
  <c r="CW71" i="8"/>
  <c r="CU71" i="8" s="1"/>
  <c r="CV71" i="8"/>
  <c r="CR71" i="8"/>
  <c r="CN71" i="8"/>
  <c r="CK71" i="8"/>
  <c r="CH71" i="8"/>
  <c r="CE71" i="8"/>
  <c r="CB71" i="8"/>
  <c r="BY71" i="8"/>
  <c r="BV71" i="8"/>
  <c r="BQ71" i="8"/>
  <c r="BM71" i="8"/>
  <c r="BJ71" i="8"/>
  <c r="BG71" i="8"/>
  <c r="BD71" i="8"/>
  <c r="BA71" i="8"/>
  <c r="AX71" i="8"/>
  <c r="AO71" i="8"/>
  <c r="AL71" i="8"/>
  <c r="AI71" i="8"/>
  <c r="AE71" i="8"/>
  <c r="AB71" i="8"/>
  <c r="Y71" i="8"/>
  <c r="O71" i="8"/>
  <c r="DJ71" i="8" s="1"/>
  <c r="B71" i="8"/>
  <c r="DH71" i="8" s="1"/>
  <c r="DD70" i="8"/>
  <c r="DA70" i="8"/>
  <c r="CX70" i="8"/>
  <c r="CW70" i="8"/>
  <c r="CU70" i="8" s="1"/>
  <c r="CV70" i="8"/>
  <c r="CR70" i="8"/>
  <c r="CN70" i="8"/>
  <c r="CK70" i="8"/>
  <c r="CH70" i="8"/>
  <c r="CE70" i="8"/>
  <c r="CB70" i="8"/>
  <c r="BY70" i="8"/>
  <c r="BV70" i="8"/>
  <c r="BQ70" i="8"/>
  <c r="BM70" i="8"/>
  <c r="BJ70" i="8"/>
  <c r="BG70" i="8"/>
  <c r="BD70" i="8"/>
  <c r="BA70" i="8"/>
  <c r="AX70" i="8"/>
  <c r="AO70" i="8"/>
  <c r="AL70" i="8"/>
  <c r="AI70" i="8"/>
  <c r="AE70" i="8"/>
  <c r="AB70" i="8"/>
  <c r="Y70" i="8"/>
  <c r="O70" i="8"/>
  <c r="DJ70" i="8" s="1"/>
  <c r="B70" i="8"/>
  <c r="DH70" i="8" s="1"/>
  <c r="DD69" i="8"/>
  <c r="DA69" i="8"/>
  <c r="CX69" i="8"/>
  <c r="CW69" i="8"/>
  <c r="CV69" i="8"/>
  <c r="CR69" i="8"/>
  <c r="CN69" i="8"/>
  <c r="CK69" i="8"/>
  <c r="CH69" i="8"/>
  <c r="CE69" i="8"/>
  <c r="CB69" i="8"/>
  <c r="BY69" i="8"/>
  <c r="BV69" i="8"/>
  <c r="BQ69" i="8"/>
  <c r="BM69" i="8"/>
  <c r="BJ69" i="8"/>
  <c r="BG69" i="8"/>
  <c r="BD69" i="8"/>
  <c r="BA69" i="8"/>
  <c r="AX69" i="8"/>
  <c r="AO69" i="8"/>
  <c r="AL69" i="8"/>
  <c r="AI69" i="8"/>
  <c r="AE69" i="8"/>
  <c r="AB69" i="8"/>
  <c r="Y69" i="8"/>
  <c r="O69" i="8"/>
  <c r="B69" i="8"/>
  <c r="DD68" i="8"/>
  <c r="DA68" i="8"/>
  <c r="CX68" i="8"/>
  <c r="CW68" i="8"/>
  <c r="CV68" i="8"/>
  <c r="CR68" i="8"/>
  <c r="CN68" i="8"/>
  <c r="CK68" i="8"/>
  <c r="CH68" i="8"/>
  <c r="CE68" i="8"/>
  <c r="CB68" i="8"/>
  <c r="BY68" i="8"/>
  <c r="BV68" i="8"/>
  <c r="BQ68" i="8"/>
  <c r="BM68" i="8"/>
  <c r="BJ68" i="8"/>
  <c r="BG68" i="8"/>
  <c r="BD68" i="8"/>
  <c r="BA68" i="8"/>
  <c r="AX68" i="8"/>
  <c r="AO68" i="8"/>
  <c r="AL68" i="8"/>
  <c r="AI68" i="8"/>
  <c r="AE68" i="8"/>
  <c r="AB68" i="8"/>
  <c r="Y68" i="8"/>
  <c r="O68" i="8"/>
  <c r="DJ68" i="8" s="1"/>
  <c r="B68" i="8"/>
  <c r="DD67" i="8"/>
  <c r="DA67" i="8"/>
  <c r="CX67" i="8"/>
  <c r="CW67" i="8"/>
  <c r="CV67" i="8"/>
  <c r="CR67" i="8"/>
  <c r="CN67" i="8"/>
  <c r="CK67" i="8"/>
  <c r="CH67" i="8"/>
  <c r="CE67" i="8"/>
  <c r="CB67" i="8"/>
  <c r="BY67" i="8"/>
  <c r="BV67" i="8"/>
  <c r="BQ67" i="8"/>
  <c r="BM67" i="8"/>
  <c r="BJ67" i="8"/>
  <c r="BG67" i="8"/>
  <c r="BD67" i="8"/>
  <c r="BA67" i="8"/>
  <c r="AX67" i="8"/>
  <c r="AO67" i="8"/>
  <c r="AL67" i="8"/>
  <c r="AI67" i="8"/>
  <c r="AE67" i="8"/>
  <c r="AB67" i="8"/>
  <c r="Y67" i="8"/>
  <c r="O67" i="8"/>
  <c r="DJ67" i="8" s="1"/>
  <c r="B67" i="8"/>
  <c r="DD66" i="8"/>
  <c r="DA66" i="8"/>
  <c r="CX66" i="8"/>
  <c r="CW66" i="8"/>
  <c r="CU66" i="8" s="1"/>
  <c r="CV66" i="8"/>
  <c r="CR66" i="8"/>
  <c r="CN66" i="8"/>
  <c r="CK66" i="8"/>
  <c r="CH66" i="8"/>
  <c r="CE66" i="8"/>
  <c r="CB66" i="8"/>
  <c r="BY66" i="8"/>
  <c r="BV66" i="8"/>
  <c r="BQ66" i="8"/>
  <c r="BM66" i="8"/>
  <c r="BJ66" i="8"/>
  <c r="BG66" i="8"/>
  <c r="BD66" i="8"/>
  <c r="BA66" i="8"/>
  <c r="AX66" i="8"/>
  <c r="AO66" i="8"/>
  <c r="AL66" i="8"/>
  <c r="AI66" i="8"/>
  <c r="AE66" i="8"/>
  <c r="AB66" i="8"/>
  <c r="Y66" i="8"/>
  <c r="X66" i="8" s="1"/>
  <c r="O66" i="8"/>
  <c r="DJ66" i="8" s="1"/>
  <c r="B66" i="8"/>
  <c r="DH66" i="8" s="1"/>
  <c r="DD65" i="8"/>
  <c r="DA65" i="8"/>
  <c r="CX65" i="8"/>
  <c r="CW65" i="8"/>
  <c r="CV65" i="8"/>
  <c r="CR65" i="8"/>
  <c r="CN65" i="8"/>
  <c r="CK65" i="8"/>
  <c r="CH65" i="8"/>
  <c r="CE65" i="8"/>
  <c r="CB65" i="8"/>
  <c r="BY65" i="8"/>
  <c r="BV65" i="8"/>
  <c r="BQ65" i="8"/>
  <c r="BM65" i="8"/>
  <c r="BJ65" i="8"/>
  <c r="BG65" i="8"/>
  <c r="BD65" i="8"/>
  <c r="BA65" i="8"/>
  <c r="AX65" i="8"/>
  <c r="AO65" i="8"/>
  <c r="AL65" i="8"/>
  <c r="AI65" i="8"/>
  <c r="AE65" i="8"/>
  <c r="AB65" i="8"/>
  <c r="Y65" i="8"/>
  <c r="O65" i="8"/>
  <c r="L65" i="8"/>
  <c r="L98" i="8" s="1"/>
  <c r="DD64" i="8"/>
  <c r="DA64" i="8"/>
  <c r="CX64" i="8"/>
  <c r="CW64" i="8"/>
  <c r="CV64" i="8"/>
  <c r="CR64" i="8"/>
  <c r="CN64" i="8"/>
  <c r="CK64" i="8"/>
  <c r="CH64" i="8"/>
  <c r="CE64" i="8"/>
  <c r="CB64" i="8"/>
  <c r="BY64" i="8"/>
  <c r="BV64" i="8"/>
  <c r="BQ64" i="8"/>
  <c r="BM64" i="8"/>
  <c r="BJ64" i="8"/>
  <c r="BG64" i="8"/>
  <c r="BD64" i="8"/>
  <c r="BA64" i="8"/>
  <c r="AX64" i="8"/>
  <c r="AO64" i="8"/>
  <c r="AL64" i="8"/>
  <c r="AI64" i="8"/>
  <c r="AE64" i="8"/>
  <c r="AB64" i="8"/>
  <c r="Y64" i="8"/>
  <c r="X64" i="8" s="1"/>
  <c r="O64" i="8"/>
  <c r="B64" i="8"/>
  <c r="DD63" i="8"/>
  <c r="DA63" i="8"/>
  <c r="CX63" i="8"/>
  <c r="CW63" i="8"/>
  <c r="CV63" i="8"/>
  <c r="CU63" i="8"/>
  <c r="CR63" i="8"/>
  <c r="CN63" i="8"/>
  <c r="CK63" i="8"/>
  <c r="CH63" i="8"/>
  <c r="CE63" i="8"/>
  <c r="CB63" i="8"/>
  <c r="BY63" i="8"/>
  <c r="BV63" i="8"/>
  <c r="BQ63" i="8"/>
  <c r="BM63" i="8"/>
  <c r="BJ63" i="8"/>
  <c r="BG63" i="8"/>
  <c r="BD63" i="8"/>
  <c r="BA63" i="8"/>
  <c r="AX63" i="8"/>
  <c r="AO63" i="8"/>
  <c r="AL63" i="8"/>
  <c r="AI63" i="8"/>
  <c r="AE63" i="8"/>
  <c r="AB63" i="8"/>
  <c r="Y63" i="8"/>
  <c r="O63" i="8"/>
  <c r="DJ63" i="8" s="1"/>
  <c r="B63" i="8"/>
  <c r="DH63" i="8" s="1"/>
  <c r="DD62" i="8"/>
  <c r="DA62" i="8"/>
  <c r="CX62" i="8"/>
  <c r="CW62" i="8"/>
  <c r="CV62" i="8"/>
  <c r="CR62" i="8"/>
  <c r="CN62" i="8"/>
  <c r="CK62" i="8"/>
  <c r="CH62" i="8"/>
  <c r="CE62" i="8"/>
  <c r="CB62" i="8"/>
  <c r="BY62" i="8"/>
  <c r="BV62" i="8"/>
  <c r="BQ62" i="8"/>
  <c r="BM62" i="8"/>
  <c r="BJ62" i="8"/>
  <c r="BG62" i="8"/>
  <c r="BD62" i="8"/>
  <c r="BA62" i="8"/>
  <c r="AX62" i="8"/>
  <c r="AO62" i="8"/>
  <c r="AL62" i="8"/>
  <c r="AI62" i="8"/>
  <c r="AE62" i="8"/>
  <c r="AB62" i="8"/>
  <c r="Y62" i="8"/>
  <c r="O62" i="8"/>
  <c r="B62" i="8"/>
  <c r="DD61" i="8"/>
  <c r="DA61" i="8"/>
  <c r="CX61" i="8"/>
  <c r="CW61" i="8"/>
  <c r="CV61" i="8"/>
  <c r="CR61" i="8"/>
  <c r="CN61" i="8"/>
  <c r="CK61" i="8"/>
  <c r="CH61" i="8"/>
  <c r="CE61" i="8"/>
  <c r="CB61" i="8"/>
  <c r="BY61" i="8"/>
  <c r="BV61" i="8"/>
  <c r="BQ61" i="8"/>
  <c r="BM61" i="8"/>
  <c r="BJ61" i="8"/>
  <c r="BG61" i="8"/>
  <c r="BD61" i="8"/>
  <c r="BA61" i="8"/>
  <c r="AX61" i="8"/>
  <c r="AO61" i="8"/>
  <c r="AL61" i="8"/>
  <c r="AI61" i="8"/>
  <c r="AE61" i="8"/>
  <c r="AB61" i="8"/>
  <c r="Y61" i="8"/>
  <c r="O61" i="8"/>
  <c r="DJ61" i="8" s="1"/>
  <c r="B61" i="8"/>
  <c r="DD60" i="8"/>
  <c r="DA60" i="8"/>
  <c r="CX60" i="8"/>
  <c r="CW60" i="8"/>
  <c r="CV60" i="8"/>
  <c r="CR60" i="8"/>
  <c r="CN60" i="8"/>
  <c r="CK60" i="8"/>
  <c r="CH60" i="8"/>
  <c r="CE60" i="8"/>
  <c r="CB60" i="8"/>
  <c r="BY60" i="8"/>
  <c r="BV60" i="8"/>
  <c r="BQ60" i="8"/>
  <c r="BM60" i="8"/>
  <c r="BJ60" i="8"/>
  <c r="BG60" i="8"/>
  <c r="BD60" i="8"/>
  <c r="BA60" i="8"/>
  <c r="AX60" i="8"/>
  <c r="AO60" i="8"/>
  <c r="AL60" i="8"/>
  <c r="AI60" i="8"/>
  <c r="AE60" i="8"/>
  <c r="AB60" i="8"/>
  <c r="Y60" i="8"/>
  <c r="X60" i="8" s="1"/>
  <c r="O60" i="8"/>
  <c r="B60" i="8"/>
  <c r="DD59" i="8"/>
  <c r="DA59" i="8"/>
  <c r="CX59" i="8"/>
  <c r="CW59" i="8"/>
  <c r="CV59" i="8"/>
  <c r="CU59" i="8" s="1"/>
  <c r="CR59" i="8"/>
  <c r="CN59" i="8"/>
  <c r="CK59" i="8"/>
  <c r="CH59" i="8"/>
  <c r="CE59" i="8"/>
  <c r="CB59" i="8"/>
  <c r="BY59" i="8"/>
  <c r="BV59" i="8"/>
  <c r="BQ59" i="8"/>
  <c r="BM59" i="8"/>
  <c r="BJ59" i="8"/>
  <c r="BG59" i="8"/>
  <c r="BD59" i="8"/>
  <c r="BA59" i="8"/>
  <c r="AX59" i="8"/>
  <c r="AO59" i="8"/>
  <c r="AL59" i="8"/>
  <c r="AI59" i="8"/>
  <c r="AE59" i="8"/>
  <c r="AB59" i="8"/>
  <c r="Y59" i="8"/>
  <c r="O59" i="8"/>
  <c r="B59" i="8"/>
  <c r="DD58" i="8"/>
  <c r="DA58" i="8"/>
  <c r="CX58" i="8"/>
  <c r="CW58" i="8"/>
  <c r="CV58" i="8"/>
  <c r="CR58" i="8"/>
  <c r="CN58" i="8"/>
  <c r="CK58" i="8"/>
  <c r="CH58" i="8"/>
  <c r="CE58" i="8"/>
  <c r="CB58" i="8"/>
  <c r="BY58" i="8"/>
  <c r="BV58" i="8"/>
  <c r="BP58" i="8" s="1"/>
  <c r="BQ58" i="8"/>
  <c r="BM58" i="8"/>
  <c r="BJ58" i="8"/>
  <c r="BG58" i="8"/>
  <c r="BD58" i="8"/>
  <c r="BA58" i="8"/>
  <c r="AX58" i="8"/>
  <c r="AO58" i="8"/>
  <c r="AL58" i="8"/>
  <c r="AI58" i="8"/>
  <c r="AE58" i="8"/>
  <c r="AB58" i="8"/>
  <c r="Y58" i="8"/>
  <c r="O58" i="8"/>
  <c r="B58" i="8"/>
  <c r="DD57" i="8"/>
  <c r="DA57" i="8"/>
  <c r="CX57" i="8"/>
  <c r="CW57" i="8"/>
  <c r="CV57" i="8"/>
  <c r="CR57" i="8"/>
  <c r="CN57" i="8"/>
  <c r="CK57" i="8"/>
  <c r="CH57" i="8"/>
  <c r="CE57" i="8"/>
  <c r="CB57" i="8"/>
  <c r="BY57" i="8"/>
  <c r="BV57" i="8"/>
  <c r="BQ57" i="8"/>
  <c r="BM57" i="8"/>
  <c r="BJ57" i="8"/>
  <c r="BG57" i="8"/>
  <c r="BD57" i="8"/>
  <c r="BA57" i="8"/>
  <c r="AX57" i="8"/>
  <c r="AO57" i="8"/>
  <c r="AL57" i="8"/>
  <c r="AI57" i="8"/>
  <c r="AE57" i="8"/>
  <c r="AB57" i="8"/>
  <c r="Y57" i="8"/>
  <c r="O57" i="8"/>
  <c r="B57" i="8"/>
  <c r="DD56" i="8"/>
  <c r="DA56" i="8"/>
  <c r="CX56" i="8"/>
  <c r="CW56" i="8"/>
  <c r="CV56" i="8"/>
  <c r="CR56" i="8"/>
  <c r="CN56" i="8"/>
  <c r="CK56" i="8"/>
  <c r="CH56" i="8"/>
  <c r="CE56" i="8"/>
  <c r="CB56" i="8"/>
  <c r="BY56" i="8"/>
  <c r="BV56" i="8"/>
  <c r="BQ56" i="8"/>
  <c r="BM56" i="8"/>
  <c r="BJ56" i="8"/>
  <c r="BG56" i="8"/>
  <c r="BD56" i="8"/>
  <c r="BA56" i="8"/>
  <c r="AX56" i="8"/>
  <c r="AO56" i="8"/>
  <c r="AL56" i="8"/>
  <c r="AI56" i="8"/>
  <c r="AE56" i="8"/>
  <c r="AB56" i="8"/>
  <c r="Y56" i="8"/>
  <c r="O56" i="8"/>
  <c r="B56" i="8"/>
  <c r="DD55" i="8"/>
  <c r="DA55" i="8"/>
  <c r="CX55" i="8"/>
  <c r="CW55" i="8"/>
  <c r="CV55" i="8"/>
  <c r="CU55" i="8" s="1"/>
  <c r="CR55" i="8"/>
  <c r="CN55" i="8"/>
  <c r="CK55" i="8"/>
  <c r="CH55" i="8"/>
  <c r="CE55" i="8"/>
  <c r="CB55" i="8"/>
  <c r="BY55" i="8"/>
  <c r="BV55" i="8"/>
  <c r="BQ55" i="8"/>
  <c r="BM55" i="8"/>
  <c r="BJ55" i="8"/>
  <c r="BG55" i="8"/>
  <c r="BD55" i="8"/>
  <c r="BA55" i="8"/>
  <c r="AX55" i="8"/>
  <c r="AO55" i="8"/>
  <c r="AL55" i="8"/>
  <c r="AI55" i="8"/>
  <c r="AE55" i="8"/>
  <c r="AB55" i="8"/>
  <c r="Y55" i="8"/>
  <c r="O55" i="8"/>
  <c r="DJ55" i="8" s="1"/>
  <c r="B55" i="8"/>
  <c r="DH55" i="8" s="1"/>
  <c r="DD54" i="8"/>
  <c r="DA54" i="8"/>
  <c r="CX54" i="8"/>
  <c r="CW54" i="8"/>
  <c r="CV54" i="8"/>
  <c r="CR54" i="8"/>
  <c r="CN54" i="8"/>
  <c r="CK54" i="8"/>
  <c r="CH54" i="8"/>
  <c r="CE54" i="8"/>
  <c r="CB54" i="8"/>
  <c r="BY54" i="8"/>
  <c r="BV54" i="8"/>
  <c r="BQ54" i="8"/>
  <c r="BM54" i="8"/>
  <c r="BJ54" i="8"/>
  <c r="BG54" i="8"/>
  <c r="BD54" i="8"/>
  <c r="BA54" i="8"/>
  <c r="AX54" i="8"/>
  <c r="AO54" i="8"/>
  <c r="AL54" i="8"/>
  <c r="AI54" i="8"/>
  <c r="AE54" i="8"/>
  <c r="AB54" i="8"/>
  <c r="Y54" i="8"/>
  <c r="O54" i="8"/>
  <c r="B54" i="8"/>
  <c r="DB53" i="8"/>
  <c r="DB98" i="8" s="1"/>
  <c r="CX53" i="8"/>
  <c r="CW53" i="8"/>
  <c r="CR53" i="8"/>
  <c r="CN53" i="8"/>
  <c r="CK53" i="8"/>
  <c r="CH53" i="8"/>
  <c r="CE53" i="8"/>
  <c r="CB53" i="8"/>
  <c r="BY53" i="8"/>
  <c r="BV53" i="8"/>
  <c r="BQ53" i="8"/>
  <c r="BM53" i="8"/>
  <c r="BJ53" i="8"/>
  <c r="BG53" i="8"/>
  <c r="BD53" i="8"/>
  <c r="BA53" i="8"/>
  <c r="AX53" i="8"/>
  <c r="AO53" i="8"/>
  <c r="AL53" i="8"/>
  <c r="AI53" i="8"/>
  <c r="AE53" i="8"/>
  <c r="AB53" i="8"/>
  <c r="Y53" i="8"/>
  <c r="O53" i="8"/>
  <c r="B53" i="8"/>
  <c r="DD52" i="8"/>
  <c r="DA52" i="8"/>
  <c r="CX52" i="8"/>
  <c r="CW52" i="8"/>
  <c r="CV52" i="8"/>
  <c r="CU52" i="8"/>
  <c r="CR52" i="8"/>
  <c r="CN52" i="8"/>
  <c r="CK52" i="8"/>
  <c r="CH52" i="8"/>
  <c r="CE52" i="8"/>
  <c r="CB52" i="8"/>
  <c r="BY52" i="8"/>
  <c r="BV52" i="8"/>
  <c r="BP52" i="8" s="1"/>
  <c r="BQ52" i="8"/>
  <c r="BM52" i="8"/>
  <c r="BJ52" i="8"/>
  <c r="BG52" i="8"/>
  <c r="BD52" i="8"/>
  <c r="BA52" i="8"/>
  <c r="AX52" i="8"/>
  <c r="AO52" i="8"/>
  <c r="AL52" i="8"/>
  <c r="AI52" i="8"/>
  <c r="AE52" i="8"/>
  <c r="AB52" i="8"/>
  <c r="Y52" i="8"/>
  <c r="O52" i="8"/>
  <c r="DJ52" i="8" s="1"/>
  <c r="B52" i="8"/>
  <c r="DH52" i="8" s="1"/>
  <c r="DD51" i="8"/>
  <c r="DA51" i="8"/>
  <c r="CX51" i="8"/>
  <c r="CW51" i="8"/>
  <c r="CV51" i="8"/>
  <c r="CR51" i="8"/>
  <c r="CN51" i="8"/>
  <c r="CK51" i="8"/>
  <c r="CH51" i="8"/>
  <c r="CE51" i="8"/>
  <c r="CB51" i="8"/>
  <c r="BY51" i="8"/>
  <c r="BV51" i="8"/>
  <c r="BQ51" i="8"/>
  <c r="BM51" i="8"/>
  <c r="BJ51" i="8"/>
  <c r="BG51" i="8"/>
  <c r="BD51" i="8"/>
  <c r="BA51" i="8"/>
  <c r="AX51" i="8"/>
  <c r="AO51" i="8"/>
  <c r="AL51" i="8"/>
  <c r="AI51" i="8"/>
  <c r="AE51" i="8"/>
  <c r="AB51" i="8"/>
  <c r="Y51" i="8"/>
  <c r="O51" i="8"/>
  <c r="B51" i="8"/>
  <c r="DD50" i="8"/>
  <c r="DA50" i="8"/>
  <c r="CX50" i="8"/>
  <c r="CW50" i="8"/>
  <c r="CV50" i="8"/>
  <c r="CR50" i="8"/>
  <c r="CN50" i="8"/>
  <c r="CK50" i="8"/>
  <c r="CH50" i="8"/>
  <c r="CE50" i="8"/>
  <c r="CB50" i="8"/>
  <c r="BY50" i="8"/>
  <c r="BV50" i="8"/>
  <c r="BQ50" i="8"/>
  <c r="BM50" i="8"/>
  <c r="BJ50" i="8"/>
  <c r="BG50" i="8"/>
  <c r="BD50" i="8"/>
  <c r="BA50" i="8"/>
  <c r="AX50" i="8"/>
  <c r="AO50" i="8"/>
  <c r="AL50" i="8"/>
  <c r="AI50" i="8"/>
  <c r="AE50" i="8"/>
  <c r="AB50" i="8"/>
  <c r="Y50" i="8"/>
  <c r="O50" i="8"/>
  <c r="B50" i="8"/>
  <c r="DD49" i="8"/>
  <c r="DA49" i="8"/>
  <c r="CX49" i="8"/>
  <c r="CW49" i="8"/>
  <c r="CV49" i="8"/>
  <c r="CR49" i="8"/>
  <c r="CN49" i="8"/>
  <c r="CK49" i="8"/>
  <c r="CH49" i="8"/>
  <c r="CE49" i="8"/>
  <c r="CB49" i="8"/>
  <c r="BY49" i="8"/>
  <c r="BV49" i="8"/>
  <c r="BQ49" i="8"/>
  <c r="BM49" i="8"/>
  <c r="BJ49" i="8"/>
  <c r="BG49" i="8"/>
  <c r="BD49" i="8"/>
  <c r="BA49" i="8"/>
  <c r="AX49" i="8"/>
  <c r="AO49" i="8"/>
  <c r="AL49" i="8"/>
  <c r="AI49" i="8"/>
  <c r="AE49" i="8"/>
  <c r="AB49" i="8"/>
  <c r="X49" i="8" s="1"/>
  <c r="Y49" i="8"/>
  <c r="O49" i="8"/>
  <c r="B49" i="8"/>
  <c r="DD48" i="8"/>
  <c r="DA48" i="8"/>
  <c r="CX48" i="8"/>
  <c r="CW48" i="8"/>
  <c r="CV48" i="8"/>
  <c r="CR48" i="8"/>
  <c r="CN48" i="8"/>
  <c r="CK48" i="8"/>
  <c r="CH48" i="8"/>
  <c r="CE48" i="8"/>
  <c r="CB48" i="8"/>
  <c r="BY48" i="8"/>
  <c r="BV48" i="8"/>
  <c r="BQ48" i="8"/>
  <c r="BM48" i="8"/>
  <c r="BJ48" i="8"/>
  <c r="BG48" i="8"/>
  <c r="BD48" i="8"/>
  <c r="BA48" i="8"/>
  <c r="AX48" i="8"/>
  <c r="AO48" i="8"/>
  <c r="AL48" i="8"/>
  <c r="AI48" i="8"/>
  <c r="AE48" i="8"/>
  <c r="AB48" i="8"/>
  <c r="Y48" i="8"/>
  <c r="O48" i="8"/>
  <c r="B48" i="8"/>
  <c r="DD47" i="8"/>
  <c r="DA47" i="8"/>
  <c r="CX47" i="8"/>
  <c r="CW47" i="8"/>
  <c r="CV47" i="8"/>
  <c r="CR47" i="8"/>
  <c r="CN47" i="8"/>
  <c r="CK47" i="8"/>
  <c r="CH47" i="8"/>
  <c r="CG47" i="8"/>
  <c r="CG98" i="8" s="1"/>
  <c r="CB47" i="8"/>
  <c r="BY47" i="8"/>
  <c r="BV47" i="8"/>
  <c r="BQ47" i="8"/>
  <c r="BM47" i="8"/>
  <c r="BJ47" i="8"/>
  <c r="BG47" i="8"/>
  <c r="BD47" i="8"/>
  <c r="BA47" i="8"/>
  <c r="AX47" i="8"/>
  <c r="AS47" i="8"/>
  <c r="AS98" i="8" s="1"/>
  <c r="AO47" i="8"/>
  <c r="AL47" i="8"/>
  <c r="AI47" i="8"/>
  <c r="AE47" i="8"/>
  <c r="AB47" i="8"/>
  <c r="Y47" i="8"/>
  <c r="O47" i="8"/>
  <c r="B47" i="8"/>
  <c r="DH47" i="8" s="1"/>
  <c r="DD46" i="8"/>
  <c r="DA46" i="8"/>
  <c r="CX46" i="8"/>
  <c r="CW46" i="8"/>
  <c r="CV46" i="8"/>
  <c r="CR46" i="8"/>
  <c r="CN46" i="8"/>
  <c r="CK46" i="8"/>
  <c r="CH46" i="8"/>
  <c r="CE46" i="8"/>
  <c r="CB46" i="8"/>
  <c r="BY46" i="8"/>
  <c r="BV46" i="8"/>
  <c r="BQ46" i="8"/>
  <c r="BM46" i="8"/>
  <c r="BJ46" i="8"/>
  <c r="BG46" i="8"/>
  <c r="BD46" i="8"/>
  <c r="BA46" i="8"/>
  <c r="AX46" i="8"/>
  <c r="AO46" i="8"/>
  <c r="AL46" i="8"/>
  <c r="AI46" i="8"/>
  <c r="AE46" i="8"/>
  <c r="AB46" i="8"/>
  <c r="Y46" i="8"/>
  <c r="O46" i="8"/>
  <c r="B46" i="8"/>
  <c r="DD45" i="8"/>
  <c r="DA45" i="8"/>
  <c r="CX45" i="8"/>
  <c r="CW45" i="8"/>
  <c r="CV45" i="8"/>
  <c r="CR45" i="8"/>
  <c r="CN45" i="8"/>
  <c r="CK45" i="8"/>
  <c r="CH45" i="8"/>
  <c r="CE45" i="8"/>
  <c r="CB45" i="8"/>
  <c r="BY45" i="8"/>
  <c r="BV45" i="8"/>
  <c r="BQ45" i="8"/>
  <c r="BM45" i="8"/>
  <c r="BJ45" i="8"/>
  <c r="BG45" i="8"/>
  <c r="BD45" i="8"/>
  <c r="BA45" i="8"/>
  <c r="AX45" i="8"/>
  <c r="AO45" i="8"/>
  <c r="AL45" i="8"/>
  <c r="AI45" i="8"/>
  <c r="AE45" i="8"/>
  <c r="AB45" i="8"/>
  <c r="Y45" i="8"/>
  <c r="O45" i="8"/>
  <c r="B45" i="8"/>
  <c r="DH45" i="8" s="1"/>
  <c r="DD44" i="8"/>
  <c r="DA44" i="8"/>
  <c r="CX44" i="8"/>
  <c r="CW44" i="8"/>
  <c r="CU44" i="8" s="1"/>
  <c r="CV44" i="8"/>
  <c r="CR44" i="8"/>
  <c r="CN44" i="8"/>
  <c r="CK44" i="8"/>
  <c r="CH44" i="8"/>
  <c r="CE44" i="8"/>
  <c r="CB44" i="8"/>
  <c r="BY44" i="8"/>
  <c r="BP44" i="8" s="1"/>
  <c r="BV44" i="8"/>
  <c r="BQ44" i="8"/>
  <c r="BM44" i="8"/>
  <c r="BJ44" i="8"/>
  <c r="BG44" i="8"/>
  <c r="BD44" i="8"/>
  <c r="BA44" i="8"/>
  <c r="AX44" i="8"/>
  <c r="AO44" i="8"/>
  <c r="AL44" i="8"/>
  <c r="AI44" i="8"/>
  <c r="AE44" i="8"/>
  <c r="AB44" i="8"/>
  <c r="Y44" i="8"/>
  <c r="O44" i="8"/>
  <c r="B44" i="8"/>
  <c r="DH44" i="8" s="1"/>
  <c r="DD43" i="8"/>
  <c r="DA43" i="8"/>
  <c r="CX43" i="8"/>
  <c r="CW43" i="8"/>
  <c r="CU43" i="8" s="1"/>
  <c r="CV43" i="8"/>
  <c r="CR43" i="8"/>
  <c r="CN43" i="8"/>
  <c r="CK43" i="8"/>
  <c r="CH43" i="8"/>
  <c r="CE43" i="8"/>
  <c r="CB43" i="8"/>
  <c r="BY43" i="8"/>
  <c r="BV43" i="8"/>
  <c r="BQ43" i="8"/>
  <c r="BM43" i="8"/>
  <c r="BJ43" i="8"/>
  <c r="BG43" i="8"/>
  <c r="BD43" i="8"/>
  <c r="BA43" i="8"/>
  <c r="AX43" i="8"/>
  <c r="AR43" i="8" s="1"/>
  <c r="AO43" i="8"/>
  <c r="AL43" i="8"/>
  <c r="AI43" i="8"/>
  <c r="AE43" i="8"/>
  <c r="AB43" i="8"/>
  <c r="X43" i="8" s="1"/>
  <c r="Y43" i="8"/>
  <c r="O43" i="8"/>
  <c r="DJ43" i="8" s="1"/>
  <c r="B43" i="8"/>
  <c r="DD42" i="8"/>
  <c r="DA42" i="8"/>
  <c r="CX42" i="8"/>
  <c r="CW42" i="8"/>
  <c r="CU42" i="8" s="1"/>
  <c r="CV42" i="8"/>
  <c r="CR42" i="8"/>
  <c r="CN42" i="8"/>
  <c r="CK42" i="8"/>
  <c r="CH42" i="8"/>
  <c r="CE42" i="8"/>
  <c r="CB42" i="8"/>
  <c r="BY42" i="8"/>
  <c r="BV42" i="8"/>
  <c r="BQ42" i="8"/>
  <c r="BM42" i="8"/>
  <c r="BJ42" i="8"/>
  <c r="BG42" i="8"/>
  <c r="BD42" i="8"/>
  <c r="AR42" i="8" s="1"/>
  <c r="BA42" i="8"/>
  <c r="AX42" i="8"/>
  <c r="AO42" i="8"/>
  <c r="AL42" i="8"/>
  <c r="AI42" i="8"/>
  <c r="AE42" i="8"/>
  <c r="AB42" i="8"/>
  <c r="Y42" i="8"/>
  <c r="O42" i="8"/>
  <c r="B42" i="8"/>
  <c r="DH42" i="8" s="1"/>
  <c r="DD41" i="8"/>
  <c r="DA41" i="8"/>
  <c r="CX41" i="8"/>
  <c r="CW41" i="8"/>
  <c r="CV41" i="8"/>
  <c r="CR41" i="8"/>
  <c r="CN41" i="8"/>
  <c r="CK41" i="8"/>
  <c r="CH41" i="8"/>
  <c r="CE41" i="8"/>
  <c r="CB41" i="8"/>
  <c r="BY41" i="8"/>
  <c r="BV41" i="8"/>
  <c r="BQ41" i="8"/>
  <c r="BM41" i="8"/>
  <c r="BJ41" i="8"/>
  <c r="BG41" i="8"/>
  <c r="BD41" i="8"/>
  <c r="BA41" i="8"/>
  <c r="AX41" i="8"/>
  <c r="AO41" i="8"/>
  <c r="AL41" i="8"/>
  <c r="AI41" i="8"/>
  <c r="AE41" i="8"/>
  <c r="AB41" i="8"/>
  <c r="Y41" i="8"/>
  <c r="O41" i="8"/>
  <c r="DJ41" i="8" s="1"/>
  <c r="B41" i="8"/>
  <c r="DD40" i="8"/>
  <c r="DA40" i="8"/>
  <c r="CX40" i="8"/>
  <c r="CW40" i="8"/>
  <c r="CV40" i="8"/>
  <c r="CR40" i="8"/>
  <c r="CN40" i="8"/>
  <c r="CK40" i="8"/>
  <c r="CH40" i="8"/>
  <c r="CE40" i="8"/>
  <c r="CB40" i="8"/>
  <c r="BY40" i="8"/>
  <c r="BV40" i="8"/>
  <c r="BQ40" i="8"/>
  <c r="BM40" i="8"/>
  <c r="BJ40" i="8"/>
  <c r="BG40" i="8"/>
  <c r="BD40" i="8"/>
  <c r="BA40" i="8"/>
  <c r="AX40" i="8"/>
  <c r="AO40" i="8"/>
  <c r="AL40" i="8"/>
  <c r="AI40" i="8"/>
  <c r="AE40" i="8"/>
  <c r="AB40" i="8"/>
  <c r="Y40" i="8"/>
  <c r="O40" i="8"/>
  <c r="B40" i="8"/>
  <c r="DD39" i="8"/>
  <c r="DA39" i="8"/>
  <c r="CX39" i="8"/>
  <c r="CW39" i="8"/>
  <c r="CV39" i="8"/>
  <c r="CR39" i="8"/>
  <c r="CN39" i="8"/>
  <c r="CK39" i="8"/>
  <c r="CH39" i="8"/>
  <c r="CE39" i="8"/>
  <c r="CB39" i="8"/>
  <c r="BY39" i="8"/>
  <c r="BV39" i="8"/>
  <c r="BQ39" i="8"/>
  <c r="BM39" i="8"/>
  <c r="BJ39" i="8"/>
  <c r="BG39" i="8"/>
  <c r="BD39" i="8"/>
  <c r="BA39" i="8"/>
  <c r="AX39" i="8"/>
  <c r="AO39" i="8"/>
  <c r="AL39" i="8"/>
  <c r="AI39" i="8"/>
  <c r="AE39" i="8"/>
  <c r="AB39" i="8"/>
  <c r="Y39" i="8"/>
  <c r="O39" i="8"/>
  <c r="B39" i="8"/>
  <c r="DH39" i="8" s="1"/>
  <c r="DD38" i="8"/>
  <c r="DA38" i="8"/>
  <c r="CX38" i="8"/>
  <c r="CW38" i="8"/>
  <c r="CV38" i="8"/>
  <c r="CR38" i="8"/>
  <c r="CN38" i="8"/>
  <c r="CK38" i="8"/>
  <c r="CH38" i="8"/>
  <c r="CE38" i="8"/>
  <c r="CB38" i="8"/>
  <c r="BY38" i="8"/>
  <c r="BV38" i="8"/>
  <c r="BQ38" i="8"/>
  <c r="BM38" i="8"/>
  <c r="BJ38" i="8"/>
  <c r="BG38" i="8"/>
  <c r="BD38" i="8"/>
  <c r="BA38" i="8"/>
  <c r="AX38" i="8"/>
  <c r="AO38" i="8"/>
  <c r="AL38" i="8"/>
  <c r="AI38" i="8"/>
  <c r="AE38" i="8"/>
  <c r="AB38" i="8"/>
  <c r="Y38" i="8"/>
  <c r="O38" i="8"/>
  <c r="B38" i="8"/>
  <c r="DD37" i="8"/>
  <c r="DA37" i="8"/>
  <c r="CX37" i="8"/>
  <c r="CW37" i="8"/>
  <c r="CV37" i="8"/>
  <c r="CR37" i="8"/>
  <c r="CN37" i="8"/>
  <c r="CK37" i="8"/>
  <c r="CH37" i="8"/>
  <c r="CE37" i="8"/>
  <c r="CB37" i="8"/>
  <c r="BY37" i="8"/>
  <c r="BV37" i="8"/>
  <c r="BQ37" i="8"/>
  <c r="BM37" i="8"/>
  <c r="BJ37" i="8"/>
  <c r="BG37" i="8"/>
  <c r="BD37" i="8"/>
  <c r="BA37" i="8"/>
  <c r="AX37" i="8"/>
  <c r="AO37" i="8"/>
  <c r="AL37" i="8"/>
  <c r="AI37" i="8"/>
  <c r="AE37" i="8"/>
  <c r="AB37" i="8"/>
  <c r="Y37" i="8"/>
  <c r="O37" i="8"/>
  <c r="B37" i="8"/>
  <c r="DD36" i="8"/>
  <c r="DA36" i="8"/>
  <c r="CX36" i="8"/>
  <c r="CW36" i="8"/>
  <c r="CV36" i="8"/>
  <c r="CR36" i="8"/>
  <c r="CN36" i="8"/>
  <c r="CK36" i="8"/>
  <c r="CH36" i="8"/>
  <c r="CE36" i="8"/>
  <c r="CB36" i="8"/>
  <c r="BY36" i="8"/>
  <c r="BV36" i="8"/>
  <c r="BQ36" i="8"/>
  <c r="BM36" i="8"/>
  <c r="BJ36" i="8"/>
  <c r="BG36" i="8"/>
  <c r="BD36" i="8"/>
  <c r="BA36" i="8"/>
  <c r="AX36" i="8"/>
  <c r="AO36" i="8"/>
  <c r="AL36" i="8"/>
  <c r="AI36" i="8"/>
  <c r="AE36" i="8"/>
  <c r="AB36" i="8"/>
  <c r="Y36" i="8"/>
  <c r="O36" i="8"/>
  <c r="B36" i="8"/>
  <c r="DD35" i="8"/>
  <c r="DA35" i="8"/>
  <c r="CX35" i="8"/>
  <c r="CW35" i="8"/>
  <c r="CV35" i="8"/>
  <c r="CR35" i="8"/>
  <c r="CN35" i="8"/>
  <c r="CK35" i="8"/>
  <c r="CH35" i="8"/>
  <c r="CE35" i="8"/>
  <c r="CB35" i="8"/>
  <c r="BY35" i="8"/>
  <c r="BV35" i="8"/>
  <c r="BQ35" i="8"/>
  <c r="BM35" i="8"/>
  <c r="BJ35" i="8"/>
  <c r="BG35" i="8"/>
  <c r="BD35" i="8"/>
  <c r="BA35" i="8"/>
  <c r="AX35" i="8"/>
  <c r="AR35" i="8"/>
  <c r="AO35" i="8"/>
  <c r="AL35" i="8"/>
  <c r="AI35" i="8"/>
  <c r="AE35" i="8"/>
  <c r="AB35" i="8"/>
  <c r="X35" i="8" s="1"/>
  <c r="Y35" i="8"/>
  <c r="O35" i="8"/>
  <c r="DJ35" i="8" s="1"/>
  <c r="B35" i="8"/>
  <c r="DH35" i="8" s="1"/>
  <c r="DD34" i="8"/>
  <c r="DA34" i="8"/>
  <c r="CX34" i="8"/>
  <c r="CW34" i="8"/>
  <c r="CV34" i="8"/>
  <c r="CR34" i="8"/>
  <c r="CN34" i="8"/>
  <c r="CK34" i="8"/>
  <c r="CH34" i="8"/>
  <c r="CE34" i="8"/>
  <c r="CB34" i="8"/>
  <c r="BY34" i="8"/>
  <c r="BV34" i="8"/>
  <c r="BQ34" i="8"/>
  <c r="BM34" i="8"/>
  <c r="BJ34" i="8"/>
  <c r="BG34" i="8"/>
  <c r="BD34" i="8"/>
  <c r="BA34" i="8"/>
  <c r="AX34" i="8"/>
  <c r="AO34" i="8"/>
  <c r="AL34" i="8"/>
  <c r="AI34" i="8"/>
  <c r="AE34" i="8"/>
  <c r="AB34" i="8"/>
  <c r="Y34" i="8"/>
  <c r="O34" i="8"/>
  <c r="B34" i="8"/>
  <c r="DH34" i="8" s="1"/>
  <c r="DD33" i="8"/>
  <c r="DA33" i="8"/>
  <c r="CX33" i="8"/>
  <c r="CW33" i="8"/>
  <c r="CV33" i="8"/>
  <c r="CR33" i="8"/>
  <c r="CN33" i="8"/>
  <c r="CK33" i="8"/>
  <c r="CH33" i="8"/>
  <c r="CE33" i="8"/>
  <c r="CB33" i="8"/>
  <c r="BY33" i="8"/>
  <c r="BV33" i="8"/>
  <c r="BQ33" i="8"/>
  <c r="BM33" i="8"/>
  <c r="BJ33" i="8"/>
  <c r="BG33" i="8"/>
  <c r="BD33" i="8"/>
  <c r="BA33" i="8"/>
  <c r="AX33" i="8"/>
  <c r="AO33" i="8"/>
  <c r="AL33" i="8"/>
  <c r="AI33" i="8"/>
  <c r="AE33" i="8"/>
  <c r="AB33" i="8"/>
  <c r="Y33" i="8"/>
  <c r="O33" i="8"/>
  <c r="B33" i="8"/>
  <c r="DD32" i="8"/>
  <c r="DA32" i="8"/>
  <c r="CX32" i="8"/>
  <c r="CW32" i="8"/>
  <c r="CV32" i="8"/>
  <c r="CR32" i="8"/>
  <c r="CN32" i="8"/>
  <c r="CK32" i="8"/>
  <c r="CH32" i="8"/>
  <c r="CE32" i="8"/>
  <c r="CB32" i="8"/>
  <c r="BY32" i="8"/>
  <c r="BV32" i="8"/>
  <c r="BQ32" i="8"/>
  <c r="BM32" i="8"/>
  <c r="BJ32" i="8"/>
  <c r="BG32" i="8"/>
  <c r="BD32" i="8"/>
  <c r="BA32" i="8"/>
  <c r="AX32" i="8"/>
  <c r="AR32" i="8" s="1"/>
  <c r="AO32" i="8"/>
  <c r="AL32" i="8"/>
  <c r="AI32" i="8"/>
  <c r="AE32" i="8"/>
  <c r="AB32" i="8"/>
  <c r="Y32" i="8"/>
  <c r="O32" i="8"/>
  <c r="B32" i="8"/>
  <c r="DH32" i="8" s="1"/>
  <c r="DD31" i="8"/>
  <c r="DA31" i="8"/>
  <c r="CX31" i="8"/>
  <c r="CW31" i="8"/>
  <c r="CV31" i="8"/>
  <c r="CR31" i="8"/>
  <c r="CN31" i="8"/>
  <c r="CK31" i="8"/>
  <c r="CH31" i="8"/>
  <c r="CE31" i="8"/>
  <c r="CB31" i="8"/>
  <c r="BY31" i="8"/>
  <c r="BP31" i="8" s="1"/>
  <c r="BV31" i="8"/>
  <c r="BQ31" i="8"/>
  <c r="BM31" i="8"/>
  <c r="BJ31" i="8"/>
  <c r="BG31" i="8"/>
  <c r="BD31" i="8"/>
  <c r="BA31" i="8"/>
  <c r="AX31" i="8"/>
  <c r="AO31" i="8"/>
  <c r="AL31" i="8"/>
  <c r="AI31" i="8"/>
  <c r="AE31" i="8"/>
  <c r="AB31" i="8"/>
  <c r="Y31" i="8"/>
  <c r="O31" i="8"/>
  <c r="B31" i="8"/>
  <c r="DH31" i="8" s="1"/>
  <c r="DD30" i="8"/>
  <c r="DA30" i="8"/>
  <c r="CX30" i="8"/>
  <c r="CW30" i="8"/>
  <c r="CV30" i="8"/>
  <c r="CR30" i="8"/>
  <c r="CN30" i="8"/>
  <c r="CK30" i="8"/>
  <c r="CH30" i="8"/>
  <c r="CE30" i="8"/>
  <c r="CB30" i="8"/>
  <c r="BY30" i="8"/>
  <c r="BV30" i="8"/>
  <c r="BQ30" i="8"/>
  <c r="BM30" i="8"/>
  <c r="BJ30" i="8"/>
  <c r="BG30" i="8"/>
  <c r="BD30" i="8"/>
  <c r="BA30" i="8"/>
  <c r="AX30" i="8"/>
  <c r="AO30" i="8"/>
  <c r="AL30" i="8"/>
  <c r="AI30" i="8"/>
  <c r="AE30" i="8"/>
  <c r="AB30" i="8"/>
  <c r="X30" i="8" s="1"/>
  <c r="Y30" i="8"/>
  <c r="O30" i="8"/>
  <c r="DJ30" i="8" s="1"/>
  <c r="B30" i="8"/>
  <c r="DD29" i="8"/>
  <c r="DA29" i="8"/>
  <c r="CX29" i="8"/>
  <c r="CW29" i="8"/>
  <c r="CU29" i="8" s="1"/>
  <c r="CV29" i="8"/>
  <c r="CR29" i="8"/>
  <c r="CN29" i="8"/>
  <c r="CK29" i="8"/>
  <c r="CH29" i="8"/>
  <c r="CE29" i="8"/>
  <c r="CB29" i="8"/>
  <c r="BY29" i="8"/>
  <c r="BV29" i="8"/>
  <c r="BQ29" i="8"/>
  <c r="BM29" i="8"/>
  <c r="BJ29" i="8"/>
  <c r="BG29" i="8"/>
  <c r="BD29" i="8"/>
  <c r="BA29" i="8"/>
  <c r="AX29" i="8"/>
  <c r="AO29" i="8"/>
  <c r="AL29" i="8"/>
  <c r="AI29" i="8"/>
  <c r="AE29" i="8"/>
  <c r="AB29" i="8"/>
  <c r="Y29" i="8"/>
  <c r="O29" i="8"/>
  <c r="DJ29" i="8" s="1"/>
  <c r="B29" i="8"/>
  <c r="DH29" i="8" s="1"/>
  <c r="DD28" i="8"/>
  <c r="DA28" i="8"/>
  <c r="CX28" i="8"/>
  <c r="CW28" i="8"/>
  <c r="CU28" i="8" s="1"/>
  <c r="CV28" i="8"/>
  <c r="CR28" i="8"/>
  <c r="CN28" i="8"/>
  <c r="CK28" i="8"/>
  <c r="CH28" i="8"/>
  <c r="CE28" i="8"/>
  <c r="CB28" i="8"/>
  <c r="BY28" i="8"/>
  <c r="BV28" i="8"/>
  <c r="BQ28" i="8"/>
  <c r="BM28" i="8"/>
  <c r="BJ28" i="8"/>
  <c r="BG28" i="8"/>
  <c r="BD28" i="8"/>
  <c r="BA28" i="8"/>
  <c r="AX28" i="8"/>
  <c r="AO28" i="8"/>
  <c r="AL28" i="8"/>
  <c r="AI28" i="8"/>
  <c r="AE28" i="8"/>
  <c r="AB28" i="8"/>
  <c r="Y28" i="8"/>
  <c r="X28" i="8" s="1"/>
  <c r="O28" i="8"/>
  <c r="B28" i="8"/>
  <c r="DH28" i="8" s="1"/>
  <c r="DD27" i="8"/>
  <c r="DA27" i="8"/>
  <c r="CX27" i="8"/>
  <c r="CW27" i="8"/>
  <c r="CV27" i="8"/>
  <c r="CR27" i="8"/>
  <c r="CN27" i="8"/>
  <c r="CK27" i="8"/>
  <c r="CH27" i="8"/>
  <c r="CE27" i="8"/>
  <c r="CB27" i="8"/>
  <c r="BY27" i="8"/>
  <c r="BV27" i="8"/>
  <c r="BQ27" i="8"/>
  <c r="BM27" i="8"/>
  <c r="BJ27" i="8"/>
  <c r="BG27" i="8"/>
  <c r="BD27" i="8"/>
  <c r="BA27" i="8"/>
  <c r="AX27" i="8"/>
  <c r="AO27" i="8"/>
  <c r="AL27" i="8"/>
  <c r="AI27" i="8"/>
  <c r="AE27" i="8"/>
  <c r="AB27" i="8"/>
  <c r="Y27" i="8"/>
  <c r="O27" i="8"/>
  <c r="DJ27" i="8" s="1"/>
  <c r="B27" i="8"/>
  <c r="DH27" i="8" s="1"/>
  <c r="DD26" i="8"/>
  <c r="DA26" i="8"/>
  <c r="CX26" i="8"/>
  <c r="CW26" i="8"/>
  <c r="CU26" i="8" s="1"/>
  <c r="CV26" i="8"/>
  <c r="CR26" i="8"/>
  <c r="CN26" i="8"/>
  <c r="CK26" i="8"/>
  <c r="CH26" i="8"/>
  <c r="CE26" i="8"/>
  <c r="CB26" i="8"/>
  <c r="BY26" i="8"/>
  <c r="BV26" i="8"/>
  <c r="BQ26" i="8"/>
  <c r="BM26" i="8"/>
  <c r="BJ26" i="8"/>
  <c r="BG26" i="8"/>
  <c r="BD26" i="8"/>
  <c r="BA26" i="8"/>
  <c r="AX26" i="8"/>
  <c r="AO26" i="8"/>
  <c r="AL26" i="8"/>
  <c r="AI26" i="8"/>
  <c r="AE26" i="8"/>
  <c r="AB26" i="8"/>
  <c r="Y26" i="8"/>
  <c r="O26" i="8"/>
  <c r="DJ26" i="8" s="1"/>
  <c r="B26" i="8"/>
  <c r="DH26" i="8" s="1"/>
  <c r="DD25" i="8"/>
  <c r="DA25" i="8"/>
  <c r="CX25" i="8"/>
  <c r="CW25" i="8"/>
  <c r="CV25" i="8"/>
  <c r="CR25" i="8"/>
  <c r="CN25" i="8"/>
  <c r="CK25" i="8"/>
  <c r="CH25" i="8"/>
  <c r="CE25" i="8"/>
  <c r="CB25" i="8"/>
  <c r="BY25" i="8"/>
  <c r="BV25" i="8"/>
  <c r="BQ25" i="8"/>
  <c r="BM25" i="8"/>
  <c r="BJ25" i="8"/>
  <c r="BG25" i="8"/>
  <c r="BD25" i="8"/>
  <c r="BA25" i="8"/>
  <c r="AX25" i="8"/>
  <c r="AO25" i="8"/>
  <c r="AL25" i="8"/>
  <c r="AI25" i="8"/>
  <c r="AE25" i="8"/>
  <c r="AB25" i="8"/>
  <c r="Y25" i="8"/>
  <c r="O25" i="8"/>
  <c r="B25" i="8"/>
  <c r="DD24" i="8"/>
  <c r="DA24" i="8"/>
  <c r="CX24" i="8"/>
  <c r="CW24" i="8"/>
  <c r="CV24" i="8"/>
  <c r="CR24" i="8"/>
  <c r="CN24" i="8"/>
  <c r="CK24" i="8"/>
  <c r="CH24" i="8"/>
  <c r="CE24" i="8"/>
  <c r="CB24" i="8"/>
  <c r="BY24" i="8"/>
  <c r="BV24" i="8"/>
  <c r="BQ24" i="8"/>
  <c r="BM24" i="8"/>
  <c r="BJ24" i="8"/>
  <c r="BG24" i="8"/>
  <c r="BD24" i="8"/>
  <c r="BA24" i="8"/>
  <c r="AX24" i="8"/>
  <c r="AO24" i="8"/>
  <c r="AL24" i="8"/>
  <c r="AI24" i="8"/>
  <c r="AE24" i="8"/>
  <c r="AB24" i="8"/>
  <c r="Y24" i="8"/>
  <c r="O24" i="8"/>
  <c r="B24" i="8"/>
  <c r="DD23" i="8"/>
  <c r="DA23" i="8"/>
  <c r="CX23" i="8"/>
  <c r="CW23" i="8"/>
  <c r="CU23" i="8" s="1"/>
  <c r="CV23" i="8"/>
  <c r="CR23" i="8"/>
  <c r="CO23" i="8"/>
  <c r="CO98" i="8" s="1"/>
  <c r="CK23" i="8"/>
  <c r="CH23" i="8"/>
  <c r="CE23" i="8"/>
  <c r="CB23" i="8"/>
  <c r="BY23" i="8"/>
  <c r="BV23" i="8"/>
  <c r="BQ23" i="8"/>
  <c r="BM23" i="8"/>
  <c r="BJ23" i="8"/>
  <c r="BG23" i="8"/>
  <c r="BD23" i="8"/>
  <c r="BA23" i="8"/>
  <c r="AX23" i="8"/>
  <c r="AO23" i="8"/>
  <c r="AL23" i="8"/>
  <c r="AI23" i="8"/>
  <c r="AE23" i="8"/>
  <c r="AB23" i="8"/>
  <c r="Y23" i="8"/>
  <c r="O23" i="8"/>
  <c r="B23" i="8"/>
  <c r="DH23" i="8" s="1"/>
  <c r="DD22" i="8"/>
  <c r="DA22" i="8"/>
  <c r="CX22" i="8"/>
  <c r="CW22" i="8"/>
  <c r="DJ22" i="8" s="1"/>
  <c r="CV22" i="8"/>
  <c r="CR22" i="8"/>
  <c r="CN22" i="8"/>
  <c r="CK22" i="8"/>
  <c r="CH22" i="8"/>
  <c r="CE22" i="8"/>
  <c r="CB22" i="8"/>
  <c r="BY22" i="8"/>
  <c r="BV22" i="8"/>
  <c r="BQ22" i="8"/>
  <c r="BM22" i="8"/>
  <c r="BJ22" i="8"/>
  <c r="BG22" i="8"/>
  <c r="BD22" i="8"/>
  <c r="BA22" i="8"/>
  <c r="AX22" i="8"/>
  <c r="AO22" i="8"/>
  <c r="AL22" i="8"/>
  <c r="AI22" i="8"/>
  <c r="AE22" i="8"/>
  <c r="AB22" i="8"/>
  <c r="Y22" i="8"/>
  <c r="O22" i="8"/>
  <c r="B22" i="8"/>
  <c r="DD21" i="8"/>
  <c r="DA21" i="8"/>
  <c r="CX21" i="8"/>
  <c r="CW21" i="8"/>
  <c r="CV21" i="8"/>
  <c r="CR21" i="8"/>
  <c r="CN21" i="8"/>
  <c r="CK21" i="8"/>
  <c r="CH21" i="8"/>
  <c r="CE21" i="8"/>
  <c r="CB21" i="8"/>
  <c r="BY21" i="8"/>
  <c r="BV21" i="8"/>
  <c r="BQ21" i="8"/>
  <c r="BM21" i="8"/>
  <c r="BJ21" i="8"/>
  <c r="BG21" i="8"/>
  <c r="BD21" i="8"/>
  <c r="BA21" i="8"/>
  <c r="AX21" i="8"/>
  <c r="AO21" i="8"/>
  <c r="AL21" i="8"/>
  <c r="AI21" i="8"/>
  <c r="AE21" i="8"/>
  <c r="AB21" i="8"/>
  <c r="Y21" i="8"/>
  <c r="O21" i="8"/>
  <c r="B21" i="8"/>
  <c r="DH21" i="8" s="1"/>
  <c r="DD20" i="8"/>
  <c r="DA20" i="8"/>
  <c r="CX20" i="8"/>
  <c r="CW20" i="8"/>
  <c r="CU20" i="8" s="1"/>
  <c r="CV20" i="8"/>
  <c r="CR20" i="8"/>
  <c r="CN20" i="8"/>
  <c r="CK20" i="8"/>
  <c r="CH20" i="8"/>
  <c r="CE20" i="8"/>
  <c r="CB20" i="8"/>
  <c r="BY20" i="8"/>
  <c r="BV20" i="8"/>
  <c r="BQ20" i="8"/>
  <c r="BM20" i="8"/>
  <c r="BJ20" i="8"/>
  <c r="BG20" i="8"/>
  <c r="BD20" i="8"/>
  <c r="BA20" i="8"/>
  <c r="AX20" i="8"/>
  <c r="AO20" i="8"/>
  <c r="AL20" i="8"/>
  <c r="AI20" i="8"/>
  <c r="AE20" i="8"/>
  <c r="AB20" i="8"/>
  <c r="Y20" i="8"/>
  <c r="O20" i="8"/>
  <c r="B20" i="8"/>
  <c r="DH20" i="8" s="1"/>
  <c r="DD19" i="8"/>
  <c r="DA19" i="8"/>
  <c r="CX19" i="8"/>
  <c r="CW19" i="8"/>
  <c r="CV19" i="8"/>
  <c r="CR19" i="8"/>
  <c r="CN19" i="8"/>
  <c r="CK19" i="8"/>
  <c r="CH19" i="8"/>
  <c r="CE19" i="8"/>
  <c r="CB19" i="8"/>
  <c r="BY19" i="8"/>
  <c r="BV19" i="8"/>
  <c r="BQ19" i="8"/>
  <c r="BM19" i="8"/>
  <c r="BJ19" i="8"/>
  <c r="BG19" i="8"/>
  <c r="BD19" i="8"/>
  <c r="BA19" i="8"/>
  <c r="AX19" i="8"/>
  <c r="AO19" i="8"/>
  <c r="AL19" i="8"/>
  <c r="AI19" i="8"/>
  <c r="AE19" i="8"/>
  <c r="AB19" i="8"/>
  <c r="Y19" i="8"/>
  <c r="X19" i="8" s="1"/>
  <c r="O19" i="8"/>
  <c r="B19" i="8"/>
  <c r="DH19" i="8" s="1"/>
  <c r="DD18" i="8"/>
  <c r="DA18" i="8"/>
  <c r="CX18" i="8"/>
  <c r="CW18" i="8"/>
  <c r="CV18" i="8"/>
  <c r="CR18" i="8"/>
  <c r="CN18" i="8"/>
  <c r="CK18" i="8"/>
  <c r="CH18" i="8"/>
  <c r="CE18" i="8"/>
  <c r="CB18" i="8"/>
  <c r="BY18" i="8"/>
  <c r="BV18" i="8"/>
  <c r="BQ18" i="8"/>
  <c r="BM18" i="8"/>
  <c r="BJ18" i="8"/>
  <c r="BG18" i="8"/>
  <c r="BD18" i="8"/>
  <c r="BA18" i="8"/>
  <c r="AX18" i="8"/>
  <c r="AO18" i="8"/>
  <c r="AL18" i="8"/>
  <c r="AI18" i="8"/>
  <c r="AE18" i="8"/>
  <c r="AB18" i="8"/>
  <c r="Y18" i="8"/>
  <c r="X18" i="8" s="1"/>
  <c r="O18" i="8"/>
  <c r="B18" i="8"/>
  <c r="DD17" i="8"/>
  <c r="DA17" i="8"/>
  <c r="CX17" i="8"/>
  <c r="CW17" i="8"/>
  <c r="CV17" i="8"/>
  <c r="CR17" i="8"/>
  <c r="CN17" i="8"/>
  <c r="CK17" i="8"/>
  <c r="CH17" i="8"/>
  <c r="CE17" i="8"/>
  <c r="CB17" i="8"/>
  <c r="BY17" i="8"/>
  <c r="BV17" i="8"/>
  <c r="BQ17" i="8"/>
  <c r="BM17" i="8"/>
  <c r="BJ17" i="8"/>
  <c r="BG17" i="8"/>
  <c r="BD17" i="8"/>
  <c r="BA17" i="8"/>
  <c r="AX17" i="8"/>
  <c r="AO17" i="8"/>
  <c r="AL17" i="8"/>
  <c r="AI17" i="8"/>
  <c r="AE17" i="8"/>
  <c r="AB17" i="8"/>
  <c r="Y17" i="8"/>
  <c r="X17" i="8" s="1"/>
  <c r="O17" i="8"/>
  <c r="B17" i="8"/>
  <c r="DH17" i="8" s="1"/>
  <c r="DD16" i="8"/>
  <c r="DA16" i="8"/>
  <c r="CX16" i="8"/>
  <c r="CW16" i="8"/>
  <c r="CV16" i="8"/>
  <c r="CR16" i="8"/>
  <c r="CN16" i="8"/>
  <c r="CK16" i="8"/>
  <c r="CH16" i="8"/>
  <c r="CE16" i="8"/>
  <c r="CB16" i="8"/>
  <c r="BY16" i="8"/>
  <c r="BV16" i="8"/>
  <c r="BQ16" i="8"/>
  <c r="BM16" i="8"/>
  <c r="BJ16" i="8"/>
  <c r="BG16" i="8"/>
  <c r="BD16" i="8"/>
  <c r="BA16" i="8"/>
  <c r="AX16" i="8"/>
  <c r="AO16" i="8"/>
  <c r="AL16" i="8"/>
  <c r="AI16" i="8"/>
  <c r="AE16" i="8"/>
  <c r="AB16" i="8"/>
  <c r="Y16" i="8"/>
  <c r="O16" i="8"/>
  <c r="B16" i="8"/>
  <c r="DH16" i="8" s="1"/>
  <c r="DD15" i="8"/>
  <c r="DA15" i="8"/>
  <c r="CX15" i="8"/>
  <c r="CW15" i="8"/>
  <c r="CU15" i="8" s="1"/>
  <c r="CV15" i="8"/>
  <c r="CR15" i="8"/>
  <c r="CN15" i="8"/>
  <c r="CK15" i="8"/>
  <c r="CH15" i="8"/>
  <c r="CE15" i="8"/>
  <c r="CB15" i="8"/>
  <c r="BY15" i="8"/>
  <c r="BV15" i="8"/>
  <c r="BQ15" i="8"/>
  <c r="BM15" i="8"/>
  <c r="BJ15" i="8"/>
  <c r="BG15" i="8"/>
  <c r="BD15" i="8"/>
  <c r="BA15" i="8"/>
  <c r="AX15" i="8"/>
  <c r="AO15" i="8"/>
  <c r="AL15" i="8"/>
  <c r="AI15" i="8"/>
  <c r="AE15" i="8"/>
  <c r="AB15" i="8"/>
  <c r="Y15" i="8"/>
  <c r="O15" i="8"/>
  <c r="B15" i="8"/>
  <c r="DH15" i="8" s="1"/>
  <c r="DD14" i="8"/>
  <c r="DA14" i="8"/>
  <c r="CX14" i="8"/>
  <c r="CW14" i="8"/>
  <c r="CV14" i="8"/>
  <c r="CR14" i="8"/>
  <c r="CN14" i="8"/>
  <c r="CK14" i="8"/>
  <c r="CH14" i="8"/>
  <c r="CE14" i="8"/>
  <c r="CB14" i="8"/>
  <c r="BY14" i="8"/>
  <c r="BV14" i="8"/>
  <c r="BQ14" i="8"/>
  <c r="BM14" i="8"/>
  <c r="BJ14" i="8"/>
  <c r="BG14" i="8"/>
  <c r="BD14" i="8"/>
  <c r="BA14" i="8"/>
  <c r="AX14" i="8"/>
  <c r="AO14" i="8"/>
  <c r="AL14" i="8"/>
  <c r="AI14" i="8"/>
  <c r="AE14" i="8"/>
  <c r="AB14" i="8"/>
  <c r="Y14" i="8"/>
  <c r="X14" i="8" s="1"/>
  <c r="O14" i="8"/>
  <c r="B14" i="8"/>
  <c r="DD13" i="8"/>
  <c r="DA13" i="8"/>
  <c r="CX13" i="8"/>
  <c r="CW13" i="8"/>
  <c r="CV13" i="8"/>
  <c r="CR13" i="8"/>
  <c r="CN13" i="8"/>
  <c r="CK13" i="8"/>
  <c r="CH13" i="8"/>
  <c r="CE13" i="8"/>
  <c r="CB13" i="8"/>
  <c r="BY13" i="8"/>
  <c r="BV13" i="8"/>
  <c r="BQ13" i="8"/>
  <c r="BM13" i="8"/>
  <c r="BJ13" i="8"/>
  <c r="BG13" i="8"/>
  <c r="BD13" i="8"/>
  <c r="BA13" i="8"/>
  <c r="AX13" i="8"/>
  <c r="AO13" i="8"/>
  <c r="AL13" i="8"/>
  <c r="AI13" i="8"/>
  <c r="AE13" i="8"/>
  <c r="AB13" i="8"/>
  <c r="Y13" i="8"/>
  <c r="O13" i="8"/>
  <c r="B13" i="8"/>
  <c r="DD12" i="8"/>
  <c r="DA12" i="8"/>
  <c r="CX12" i="8"/>
  <c r="CW12" i="8"/>
  <c r="CV12" i="8"/>
  <c r="CR12" i="8"/>
  <c r="CN12" i="8"/>
  <c r="CK12" i="8"/>
  <c r="CH12" i="8"/>
  <c r="CE12" i="8"/>
  <c r="CB12" i="8"/>
  <c r="BY12" i="8"/>
  <c r="BV12" i="8"/>
  <c r="BQ12" i="8"/>
  <c r="BM12" i="8"/>
  <c r="BJ12" i="8"/>
  <c r="BG12" i="8"/>
  <c r="BD12" i="8"/>
  <c r="BA12" i="8"/>
  <c r="AX12" i="8"/>
  <c r="AO12" i="8"/>
  <c r="AL12" i="8"/>
  <c r="AI12" i="8"/>
  <c r="AE12" i="8"/>
  <c r="AB12" i="8"/>
  <c r="Y12" i="8"/>
  <c r="O12" i="8"/>
  <c r="B12" i="8"/>
  <c r="DH12" i="8" s="1"/>
  <c r="DD11" i="8"/>
  <c r="DA11" i="8"/>
  <c r="CX11" i="8"/>
  <c r="CW11" i="8"/>
  <c r="CV11" i="8"/>
  <c r="CR11" i="8"/>
  <c r="CN11" i="8"/>
  <c r="CK11" i="8"/>
  <c r="CH11" i="8"/>
  <c r="CE11" i="8"/>
  <c r="CB11" i="8"/>
  <c r="BY11" i="8"/>
  <c r="BV11" i="8"/>
  <c r="BQ11" i="8"/>
  <c r="BM11" i="8"/>
  <c r="BJ11" i="8"/>
  <c r="BG11" i="8"/>
  <c r="BD11" i="8"/>
  <c r="BA11" i="8"/>
  <c r="AX11" i="8"/>
  <c r="AO11" i="8"/>
  <c r="AL11" i="8"/>
  <c r="AI11" i="8"/>
  <c r="AE11" i="8"/>
  <c r="AB11" i="8"/>
  <c r="Y11" i="8"/>
  <c r="O11" i="8"/>
  <c r="B11" i="8"/>
  <c r="DD10" i="8"/>
  <c r="DA10" i="8"/>
  <c r="CX10" i="8"/>
  <c r="CW10" i="8"/>
  <c r="CV10" i="8"/>
  <c r="CR10" i="8"/>
  <c r="CN10" i="8"/>
  <c r="CK10" i="8"/>
  <c r="CH10" i="8"/>
  <c r="CE10" i="8"/>
  <c r="CB10" i="8"/>
  <c r="BY10" i="8"/>
  <c r="BV10" i="8"/>
  <c r="BQ10" i="8"/>
  <c r="BM10" i="8"/>
  <c r="BJ10" i="8"/>
  <c r="BG10" i="8"/>
  <c r="BD10" i="8"/>
  <c r="BA10" i="8"/>
  <c r="AX10" i="8"/>
  <c r="AO10" i="8"/>
  <c r="AL10" i="8"/>
  <c r="AI10" i="8"/>
  <c r="AE10" i="8"/>
  <c r="AB10" i="8"/>
  <c r="Y10" i="8"/>
  <c r="O10" i="8"/>
  <c r="B10" i="8"/>
  <c r="DD9" i="8"/>
  <c r="DA9" i="8"/>
  <c r="CX9" i="8"/>
  <c r="CW9" i="8"/>
  <c r="CV9" i="8"/>
  <c r="CR9" i="8"/>
  <c r="CN9" i="8"/>
  <c r="CK9" i="8"/>
  <c r="CH9" i="8"/>
  <c r="CE9" i="8"/>
  <c r="CB9" i="8"/>
  <c r="BY9" i="8"/>
  <c r="BV9" i="8"/>
  <c r="BQ9" i="8"/>
  <c r="BM9" i="8"/>
  <c r="BJ9" i="8"/>
  <c r="BG9" i="8"/>
  <c r="BD9" i="8"/>
  <c r="BA9" i="8"/>
  <c r="AX9" i="8"/>
  <c r="AO9" i="8"/>
  <c r="AL9" i="8"/>
  <c r="AI9" i="8"/>
  <c r="AE9" i="8"/>
  <c r="AB9" i="8"/>
  <c r="Y9" i="8"/>
  <c r="O9" i="8"/>
  <c r="B9" i="8"/>
  <c r="DD8" i="8"/>
  <c r="DA8" i="8"/>
  <c r="CX8" i="8"/>
  <c r="CW8" i="8"/>
  <c r="CV8" i="8"/>
  <c r="CR8" i="8"/>
  <c r="CN8" i="8"/>
  <c r="CK8" i="8"/>
  <c r="CH8" i="8"/>
  <c r="CE8" i="8"/>
  <c r="CB8" i="8"/>
  <c r="BY8" i="8"/>
  <c r="BV8" i="8"/>
  <c r="BQ8" i="8"/>
  <c r="BM8" i="8"/>
  <c r="BJ8" i="8"/>
  <c r="BG8" i="8"/>
  <c r="BD8" i="8"/>
  <c r="BA8" i="8"/>
  <c r="AX8" i="8"/>
  <c r="AO8" i="8"/>
  <c r="AL8" i="8"/>
  <c r="AI8" i="8"/>
  <c r="AE8" i="8"/>
  <c r="AB8" i="8"/>
  <c r="Y8" i="8"/>
  <c r="O8" i="8"/>
  <c r="B8" i="8"/>
  <c r="DD7" i="8"/>
  <c r="DA7" i="8"/>
  <c r="CX7" i="8"/>
  <c r="CW7" i="8"/>
  <c r="CV7" i="8"/>
  <c r="CR7" i="8"/>
  <c r="CN7" i="8"/>
  <c r="CK7" i="8"/>
  <c r="CH7" i="8"/>
  <c r="CE7" i="8"/>
  <c r="CB7" i="8"/>
  <c r="BY7" i="8"/>
  <c r="BV7" i="8"/>
  <c r="BQ7" i="8"/>
  <c r="BM7" i="8"/>
  <c r="BJ7" i="8"/>
  <c r="BG7" i="8"/>
  <c r="BD7" i="8"/>
  <c r="BA7" i="8"/>
  <c r="AX7" i="8"/>
  <c r="AO7" i="8"/>
  <c r="AL7" i="8"/>
  <c r="AI7" i="8"/>
  <c r="AE7" i="8"/>
  <c r="AB7" i="8"/>
  <c r="Y7" i="8"/>
  <c r="O7" i="8"/>
  <c r="B7" i="8"/>
  <c r="DH7" i="8" s="1"/>
  <c r="DG21" i="9" l="1"/>
  <c r="DG13" i="9"/>
  <c r="DG52" i="9"/>
  <c r="DJ98" i="9"/>
  <c r="DG39" i="9"/>
  <c r="DG72" i="9"/>
  <c r="CV98" i="9"/>
  <c r="DH98" i="9" s="1"/>
  <c r="DG98" i="9" s="1"/>
  <c r="CU83" i="9"/>
  <c r="CU98" i="9" s="1"/>
  <c r="DG20" i="9"/>
  <c r="X98" i="9"/>
  <c r="DG31" i="9"/>
  <c r="AR37" i="9"/>
  <c r="AR98" i="9" s="1"/>
  <c r="BP98" i="9"/>
  <c r="AR7" i="8"/>
  <c r="CU7" i="8"/>
  <c r="CU10" i="8"/>
  <c r="X11" i="8"/>
  <c r="BP11" i="8"/>
  <c r="BP41" i="8"/>
  <c r="DJ45" i="8"/>
  <c r="DJ46" i="8"/>
  <c r="DJ47" i="8"/>
  <c r="CU47" i="8"/>
  <c r="DH49" i="8"/>
  <c r="DH50" i="8"/>
  <c r="AR56" i="8"/>
  <c r="CU56" i="8"/>
  <c r="DH57" i="8"/>
  <c r="AR57" i="8"/>
  <c r="CU57" i="8"/>
  <c r="DH58" i="8"/>
  <c r="DJ59" i="8"/>
  <c r="DH60" i="8"/>
  <c r="DH61" i="8"/>
  <c r="CU61" i="8"/>
  <c r="DG63" i="8"/>
  <c r="X67" i="8"/>
  <c r="X68" i="8"/>
  <c r="X70" i="8"/>
  <c r="X71" i="8"/>
  <c r="X72" i="8"/>
  <c r="X74" i="8"/>
  <c r="DJ79" i="8"/>
  <c r="DJ80" i="8"/>
  <c r="BP82" i="8"/>
  <c r="X83" i="8"/>
  <c r="DG91" i="8"/>
  <c r="BP21" i="8"/>
  <c r="AR23" i="8"/>
  <c r="DJ25" i="8"/>
  <c r="DJ36" i="8"/>
  <c r="DJ38" i="8"/>
  <c r="DH41" i="8"/>
  <c r="X46" i="8"/>
  <c r="DG66" i="8"/>
  <c r="AR81" i="8"/>
  <c r="X90" i="8"/>
  <c r="X7" i="8"/>
  <c r="DJ12" i="8"/>
  <c r="DG12" i="8" s="1"/>
  <c r="DM12" i="8" s="1"/>
  <c r="AR12" i="8"/>
  <c r="DJ14" i="8"/>
  <c r="DJ19" i="8"/>
  <c r="DJ20" i="8"/>
  <c r="X39" i="8"/>
  <c r="CU45" i="8"/>
  <c r="BP55" i="8"/>
  <c r="AR75" i="8"/>
  <c r="BP59" i="8"/>
  <c r="X62" i="8"/>
  <c r="BP63" i="8"/>
  <c r="BP90" i="8"/>
  <c r="DH10" i="8"/>
  <c r="AR10" i="8"/>
  <c r="DH11" i="8"/>
  <c r="CU11" i="8"/>
  <c r="X15" i="8"/>
  <c r="BP20" i="8"/>
  <c r="DJ23" i="8"/>
  <c r="DH24" i="8"/>
  <c r="BP24" i="8"/>
  <c r="AR25" i="8"/>
  <c r="DG26" i="8"/>
  <c r="AR27" i="8"/>
  <c r="BP27" i="8"/>
  <c r="CU41" i="8"/>
  <c r="BP42" i="8"/>
  <c r="AR44" i="8"/>
  <c r="AR50" i="8"/>
  <c r="CU50" i="8"/>
  <c r="CV53" i="8"/>
  <c r="DH54" i="8"/>
  <c r="BP54" i="8"/>
  <c r="CU54" i="8"/>
  <c r="X56" i="8"/>
  <c r="DJ57" i="8"/>
  <c r="DJ58" i="8"/>
  <c r="CU60" i="8"/>
  <c r="X61" i="8"/>
  <c r="BP61" i="8"/>
  <c r="DH64" i="8"/>
  <c r="AR64" i="8"/>
  <c r="CU64" i="8"/>
  <c r="AR65" i="8"/>
  <c r="BP68" i="8"/>
  <c r="BP70" i="8"/>
  <c r="AR79" i="8"/>
  <c r="CU79" i="8"/>
  <c r="DH80" i="8"/>
  <c r="BP80" i="8"/>
  <c r="CU80" i="8"/>
  <c r="CU84" i="8"/>
  <c r="X97" i="8"/>
  <c r="DH9" i="8"/>
  <c r="BP9" i="8"/>
  <c r="CU9" i="8"/>
  <c r="AE98" i="8"/>
  <c r="BG98" i="8"/>
  <c r="BV98" i="8"/>
  <c r="CH98" i="8"/>
  <c r="DJ8" i="8"/>
  <c r="AR8" i="8"/>
  <c r="DJ9" i="8"/>
  <c r="DJ10" i="8"/>
  <c r="DH13" i="8"/>
  <c r="BP13" i="8"/>
  <c r="CU14" i="8"/>
  <c r="BP16" i="8"/>
  <c r="CU19" i="8"/>
  <c r="X22" i="8"/>
  <c r="X23" i="8"/>
  <c r="DJ33" i="8"/>
  <c r="DJ34" i="8"/>
  <c r="DH36" i="8"/>
  <c r="DG36" i="8" s="1"/>
  <c r="DM36" i="8" s="1"/>
  <c r="AR36" i="8"/>
  <c r="BP37" i="8"/>
  <c r="CU37" i="8"/>
  <c r="DH38" i="8"/>
  <c r="AR38" i="8"/>
  <c r="X40" i="8"/>
  <c r="X41" i="8"/>
  <c r="DJ42" i="8"/>
  <c r="X47" i="8"/>
  <c r="DJ48" i="8"/>
  <c r="DJ51" i="8"/>
  <c r="DH53" i="8"/>
  <c r="AR53" i="8"/>
  <c r="CU53" i="8"/>
  <c r="DH56" i="8"/>
  <c r="BP56" i="8"/>
  <c r="DG61" i="8"/>
  <c r="X63" i="8"/>
  <c r="DJ64" i="8"/>
  <c r="DH67" i="8"/>
  <c r="AR67" i="8"/>
  <c r="CU67" i="8"/>
  <c r="DH68" i="8"/>
  <c r="CU68" i="8"/>
  <c r="DH69" i="8"/>
  <c r="AR69" i="8"/>
  <c r="DG70" i="8"/>
  <c r="BP74" i="8"/>
  <c r="X75" i="8"/>
  <c r="X76" i="8"/>
  <c r="X78" i="8"/>
  <c r="BP87" i="8"/>
  <c r="BP88" i="8"/>
  <c r="CU88" i="8"/>
  <c r="BP97" i="8"/>
  <c r="DJ15" i="8"/>
  <c r="DJ17" i="8"/>
  <c r="DJ18" i="8"/>
  <c r="AR19" i="8"/>
  <c r="AR20" i="8"/>
  <c r="X26" i="8"/>
  <c r="BP28" i="8"/>
  <c r="AR29" i="8"/>
  <c r="X33" i="8"/>
  <c r="X34" i="8"/>
  <c r="DJ39" i="8"/>
  <c r="DG39" i="8" s="1"/>
  <c r="DM39" i="8" s="1"/>
  <c r="DH43" i="8"/>
  <c r="AR46" i="8"/>
  <c r="X48" i="8"/>
  <c r="BP49" i="8"/>
  <c r="X51" i="8"/>
  <c r="X52" i="8"/>
  <c r="X55" i="8"/>
  <c r="DJ56" i="8"/>
  <c r="AR71" i="8"/>
  <c r="BP72" i="8"/>
  <c r="AR73" i="8"/>
  <c r="DG74" i="8"/>
  <c r="CU33" i="8"/>
  <c r="X37" i="8"/>
  <c r="BP45" i="8"/>
  <c r="CU48" i="8"/>
  <c r="AR62" i="8"/>
  <c r="BP66" i="8"/>
  <c r="BP76" i="8"/>
  <c r="CU76" i="8"/>
  <c r="AR77" i="8"/>
  <c r="DJ81" i="8"/>
  <c r="CU82" i="8"/>
  <c r="DJ86" i="8"/>
  <c r="AR86" i="8"/>
  <c r="DJ87" i="8"/>
  <c r="DG87" i="8" s="1"/>
  <c r="DM87" i="8" s="1"/>
  <c r="DJ88" i="8"/>
  <c r="DJ89" i="8"/>
  <c r="O98" i="8"/>
  <c r="DG19" i="8"/>
  <c r="DG43" i="8"/>
  <c r="DM43" i="8" s="1"/>
  <c r="X25" i="8"/>
  <c r="AR26" i="8"/>
  <c r="CU27" i="8"/>
  <c r="X29" i="8"/>
  <c r="CU30" i="8"/>
  <c r="X31" i="8"/>
  <c r="CU34" i="8"/>
  <c r="X38" i="8"/>
  <c r="BP39" i="8"/>
  <c r="CU39" i="8"/>
  <c r="DH40" i="8"/>
  <c r="BP40" i="8"/>
  <c r="CU40" i="8"/>
  <c r="DG41" i="8"/>
  <c r="X42" i="8"/>
  <c r="AR47" i="8"/>
  <c r="DJ49" i="8"/>
  <c r="DG49" i="8" s="1"/>
  <c r="CU51" i="8"/>
  <c r="X53" i="8"/>
  <c r="BP53" i="8"/>
  <c r="DA53" i="8"/>
  <c r="DA98" i="8" s="1"/>
  <c r="X54" i="8"/>
  <c r="X57" i="8"/>
  <c r="BP57" i="8"/>
  <c r="X58" i="8"/>
  <c r="BP60" i="8"/>
  <c r="X65" i="8"/>
  <c r="X69" i="8"/>
  <c r="X73" i="8"/>
  <c r="X77" i="8"/>
  <c r="CU83" i="8"/>
  <c r="AR84" i="8"/>
  <c r="BP85" i="8"/>
  <c r="X87" i="8"/>
  <c r="X88" i="8"/>
  <c r="BQ98" i="8"/>
  <c r="CR98" i="8"/>
  <c r="CX98" i="8"/>
  <c r="DH8" i="8"/>
  <c r="DG8" i="8" s="1"/>
  <c r="BP8" i="8"/>
  <c r="CU8" i="8"/>
  <c r="DG9" i="8"/>
  <c r="DM9" i="8" s="1"/>
  <c r="X10" i="8"/>
  <c r="CU12" i="8"/>
  <c r="AR13" i="8"/>
  <c r="BP14" i="8"/>
  <c r="AR15" i="8"/>
  <c r="CU16" i="8"/>
  <c r="BP18" i="8"/>
  <c r="CU18" i="8"/>
  <c r="X20" i="8"/>
  <c r="AR21" i="8"/>
  <c r="BP22" i="8"/>
  <c r="CU22" i="8"/>
  <c r="AR24" i="8"/>
  <c r="BP25" i="8"/>
  <c r="CU25" i="8"/>
  <c r="X27" i="8"/>
  <c r="AR28" i="8"/>
  <c r="BP29" i="8"/>
  <c r="AR30" i="8"/>
  <c r="AR31" i="8"/>
  <c r="BP32" i="8"/>
  <c r="AR34" i="8"/>
  <c r="BP35" i="8"/>
  <c r="CU38" i="8"/>
  <c r="AR39" i="8"/>
  <c r="AR40" i="8"/>
  <c r="BP43" i="8"/>
  <c r="X45" i="8"/>
  <c r="CU46" i="8"/>
  <c r="CE47" i="8"/>
  <c r="CE98" i="8" s="1"/>
  <c r="X59" i="8"/>
  <c r="DJ60" i="8"/>
  <c r="AR60" i="8"/>
  <c r="DJ62" i="8"/>
  <c r="CU62" i="8"/>
  <c r="BP64" i="8"/>
  <c r="B65" i="8"/>
  <c r="DH65" i="8" s="1"/>
  <c r="BP65" i="8"/>
  <c r="CU65" i="8"/>
  <c r="AR68" i="8"/>
  <c r="BP69" i="8"/>
  <c r="CU69" i="8"/>
  <c r="AR72" i="8"/>
  <c r="BP73" i="8"/>
  <c r="CU73" i="8"/>
  <c r="AR76" i="8"/>
  <c r="BP77" i="8"/>
  <c r="CU77" i="8"/>
  <c r="DG80" i="8"/>
  <c r="AR80" i="8"/>
  <c r="AR82" i="8"/>
  <c r="AR85" i="8"/>
  <c r="CU97" i="8"/>
  <c r="AR16" i="8"/>
  <c r="AR18" i="8"/>
  <c r="DJ21" i="8"/>
  <c r="DG21" i="8" s="1"/>
  <c r="AR22" i="8"/>
  <c r="DJ24" i="8"/>
  <c r="DG24" i="8" s="1"/>
  <c r="DG29" i="8"/>
  <c r="DJ31" i="8"/>
  <c r="DG47" i="8"/>
  <c r="DM47" i="8" s="1"/>
  <c r="DG55" i="8"/>
  <c r="BP78" i="8"/>
  <c r="X81" i="8"/>
  <c r="BP83" i="8"/>
  <c r="CU87" i="8"/>
  <c r="AR88" i="8"/>
  <c r="BP89" i="8"/>
  <c r="AR97" i="8"/>
  <c r="DH14" i="8"/>
  <c r="DG14" i="8" s="1"/>
  <c r="AI98" i="8"/>
  <c r="AX98" i="8"/>
  <c r="BJ98" i="8"/>
  <c r="X8" i="8"/>
  <c r="X9" i="8"/>
  <c r="BP10" i="8"/>
  <c r="DJ11" i="8"/>
  <c r="DG11" i="8" s="1"/>
  <c r="AR11" i="8"/>
  <c r="BP12" i="8"/>
  <c r="BP17" i="8"/>
  <c r="BP19" i="8"/>
  <c r="X21" i="8"/>
  <c r="BP23" i="8"/>
  <c r="X24" i="8"/>
  <c r="BP26" i="8"/>
  <c r="CU32" i="8"/>
  <c r="BP33" i="8"/>
  <c r="CU35" i="8"/>
  <c r="BP36" i="8"/>
  <c r="DG45" i="8"/>
  <c r="AR45" i="8"/>
  <c r="BP47" i="8"/>
  <c r="AR48" i="8"/>
  <c r="AR49" i="8"/>
  <c r="BP50" i="8"/>
  <c r="AR52" i="8"/>
  <c r="DJ54" i="8"/>
  <c r="AR54" i="8"/>
  <c r="AR55" i="8"/>
  <c r="AR58" i="8"/>
  <c r="CU58" i="8"/>
  <c r="DH59" i="8"/>
  <c r="DG59" i="8" s="1"/>
  <c r="DM59" i="8" s="1"/>
  <c r="AR59" i="8"/>
  <c r="AR61" i="8"/>
  <c r="AR63" i="8"/>
  <c r="DJ65" i="8"/>
  <c r="AR66" i="8"/>
  <c r="BP67" i="8"/>
  <c r="DJ69" i="8"/>
  <c r="DG69" i="8" s="1"/>
  <c r="AR70" i="8"/>
  <c r="BP71" i="8"/>
  <c r="DJ73" i="8"/>
  <c r="DG73" i="8" s="1"/>
  <c r="AR74" i="8"/>
  <c r="BP75" i="8"/>
  <c r="AR78" i="8"/>
  <c r="BP79" i="8"/>
  <c r="BP81" i="8"/>
  <c r="BP84" i="8"/>
  <c r="BP86" i="8"/>
  <c r="AR89" i="8"/>
  <c r="DM8" i="8"/>
  <c r="AR9" i="8"/>
  <c r="X12" i="8"/>
  <c r="DJ13" i="8"/>
  <c r="DG13" i="8" s="1"/>
  <c r="CU13" i="8"/>
  <c r="AR14" i="8"/>
  <c r="BP15" i="8"/>
  <c r="DG20" i="8"/>
  <c r="DG23" i="8"/>
  <c r="DG27" i="8"/>
  <c r="DM41" i="8"/>
  <c r="DJ7" i="8"/>
  <c r="DG7" i="8" s="1"/>
  <c r="AB98" i="8"/>
  <c r="AO98" i="8"/>
  <c r="BD98" i="8"/>
  <c r="BP7" i="8"/>
  <c r="CB98" i="8"/>
  <c r="CW98" i="8"/>
  <c r="DJ98" i="8" s="1"/>
  <c r="DG10" i="8"/>
  <c r="X13" i="8"/>
  <c r="DJ16" i="8"/>
  <c r="DG16" i="8" s="1"/>
  <c r="DG17" i="8"/>
  <c r="AR17" i="8"/>
  <c r="DM19" i="8"/>
  <c r="DM26" i="8"/>
  <c r="DG31" i="8"/>
  <c r="DG15" i="8"/>
  <c r="X16" i="8"/>
  <c r="DM29" i="8"/>
  <c r="DG35" i="8"/>
  <c r="DM45" i="8"/>
  <c r="Y98" i="8"/>
  <c r="AL98" i="8"/>
  <c r="BA98" i="8"/>
  <c r="BM98" i="8"/>
  <c r="BY98" i="8"/>
  <c r="CK98" i="8"/>
  <c r="CV98" i="8"/>
  <c r="DJ28" i="8"/>
  <c r="DG28" i="8" s="1"/>
  <c r="DH30" i="8"/>
  <c r="DG30" i="8" s="1"/>
  <c r="DJ32" i="8"/>
  <c r="DG32" i="8" s="1"/>
  <c r="X36" i="8"/>
  <c r="CU36" i="8"/>
  <c r="DH37" i="8"/>
  <c r="DJ37" i="8"/>
  <c r="BP38" i="8"/>
  <c r="AR41" i="8"/>
  <c r="DH46" i="8"/>
  <c r="DG46" i="8" s="1"/>
  <c r="DH48" i="8"/>
  <c r="DG48" i="8" s="1"/>
  <c r="DJ50" i="8"/>
  <c r="DG50" i="8" s="1"/>
  <c r="DH51" i="8"/>
  <c r="DG51" i="8" s="1"/>
  <c r="BP51" i="8"/>
  <c r="DG56" i="8"/>
  <c r="CU17" i="8"/>
  <c r="DH18" i="8"/>
  <c r="DG18" i="8" s="1"/>
  <c r="CU21" i="8"/>
  <c r="DH22" i="8"/>
  <c r="DG22" i="8" s="1"/>
  <c r="CN23" i="8"/>
  <c r="CN98" i="8" s="1"/>
  <c r="CU24" i="8"/>
  <c r="DH25" i="8"/>
  <c r="DG25" i="8" s="1"/>
  <c r="CU31" i="8"/>
  <c r="X32" i="8"/>
  <c r="DH33" i="8"/>
  <c r="DG33" i="8" s="1"/>
  <c r="BP34" i="8"/>
  <c r="AR37" i="8"/>
  <c r="DG42" i="8"/>
  <c r="DJ44" i="8"/>
  <c r="DG44" i="8" s="1"/>
  <c r="CU49" i="8"/>
  <c r="X50" i="8"/>
  <c r="AR51" i="8"/>
  <c r="DG57" i="8"/>
  <c r="BP30" i="8"/>
  <c r="AR33" i="8"/>
  <c r="DG38" i="8"/>
  <c r="DJ40" i="8"/>
  <c r="X44" i="8"/>
  <c r="BP46" i="8"/>
  <c r="BP48" i="8"/>
  <c r="DJ53" i="8"/>
  <c r="DG53" i="8" s="1"/>
  <c r="DG54" i="8"/>
  <c r="DM55" i="8"/>
  <c r="DG58" i="8"/>
  <c r="DG60" i="8"/>
  <c r="DG34" i="8"/>
  <c r="DG52" i="8"/>
  <c r="DM61" i="8"/>
  <c r="DG64" i="8"/>
  <c r="DG67" i="8"/>
  <c r="DG71" i="8"/>
  <c r="DG75" i="8"/>
  <c r="DG79" i="8"/>
  <c r="DG81" i="8"/>
  <c r="DG84" i="8"/>
  <c r="DG85" i="8"/>
  <c r="DG90" i="8"/>
  <c r="BP62" i="8"/>
  <c r="DG68" i="8"/>
  <c r="DG72" i="8"/>
  <c r="DG76" i="8"/>
  <c r="DM80" i="8"/>
  <c r="DG82" i="8"/>
  <c r="DG97" i="8"/>
  <c r="DM63" i="8"/>
  <c r="DM66" i="8"/>
  <c r="DM70" i="8"/>
  <c r="DM74" i="8"/>
  <c r="DG77" i="8"/>
  <c r="DG78" i="8"/>
  <c r="DG86" i="8"/>
  <c r="DG88" i="8"/>
  <c r="DG89" i="8"/>
  <c r="B98" i="8"/>
  <c r="DH98" i="8" s="1"/>
  <c r="DM91" i="8"/>
  <c r="DH62" i="8"/>
  <c r="DG62" i="8" s="1"/>
  <c r="DD83" i="8"/>
  <c r="DD98" i="8" s="1"/>
  <c r="DK98" i="8"/>
  <c r="B83" i="8"/>
  <c r="DH83" i="8" s="1"/>
  <c r="DG83" i="8" s="1"/>
  <c r="DL98" i="8"/>
  <c r="DM69" i="8" l="1"/>
  <c r="DG37" i="8"/>
  <c r="DM73" i="8"/>
  <c r="DM11" i="8"/>
  <c r="DM49" i="8"/>
  <c r="DG40" i="8"/>
  <c r="DM40" i="8" s="1"/>
  <c r="AR98" i="8"/>
  <c r="X98" i="8"/>
  <c r="CU98" i="8"/>
  <c r="DG65" i="8"/>
  <c r="DM53" i="8"/>
  <c r="DM44" i="8"/>
  <c r="DM16" i="8"/>
  <c r="DM7" i="8"/>
  <c r="DM28" i="8"/>
  <c r="DM50" i="8"/>
  <c r="DM68" i="8"/>
  <c r="DM86" i="8"/>
  <c r="DM85" i="8"/>
  <c r="DM38" i="8"/>
  <c r="DM42" i="8"/>
  <c r="DM62" i="8"/>
  <c r="DM89" i="8"/>
  <c r="DM77" i="8"/>
  <c r="DM82" i="8"/>
  <c r="DM72" i="8"/>
  <c r="DM81" i="8"/>
  <c r="DM67" i="8"/>
  <c r="DM60" i="8"/>
  <c r="DM54" i="8"/>
  <c r="DM25" i="8"/>
  <c r="DM46" i="8"/>
  <c r="DM37" i="8"/>
  <c r="DM30" i="8"/>
  <c r="DM35" i="8"/>
  <c r="DM31" i="8"/>
  <c r="DM24" i="8"/>
  <c r="DM10" i="8"/>
  <c r="BP98" i="8"/>
  <c r="DM83" i="8"/>
  <c r="DM90" i="8"/>
  <c r="DM64" i="8"/>
  <c r="DM58" i="8"/>
  <c r="DM33" i="8"/>
  <c r="DM21" i="8"/>
  <c r="DM17" i="8"/>
  <c r="DM27" i="8"/>
  <c r="DM14" i="8"/>
  <c r="DM88" i="8"/>
  <c r="DM97" i="8"/>
  <c r="DM57" i="8"/>
  <c r="DM51" i="8"/>
  <c r="DM52" i="8"/>
  <c r="DM15" i="8"/>
  <c r="DM23" i="8"/>
  <c r="DM13" i="8"/>
  <c r="DM79" i="8"/>
  <c r="DM18" i="8"/>
  <c r="DM75" i="8"/>
  <c r="DM32" i="8"/>
  <c r="DG98" i="8"/>
  <c r="DM78" i="8"/>
  <c r="DM76" i="8"/>
  <c r="DM84" i="8"/>
  <c r="DM71" i="8"/>
  <c r="DM34" i="8"/>
  <c r="DM22" i="8"/>
  <c r="DM56" i="8"/>
  <c r="DM48" i="8"/>
  <c r="DM20" i="8"/>
  <c r="DM65" i="8" l="1"/>
  <c r="DL98" i="7" l="1"/>
  <c r="DK98" i="7"/>
  <c r="DI98" i="7"/>
  <c r="DF98" i="7"/>
  <c r="DC98" i="7"/>
  <c r="CZ98" i="7"/>
  <c r="CY98" i="7"/>
  <c r="CT98" i="7"/>
  <c r="CS98" i="7"/>
  <c r="CQ98" i="7"/>
  <c r="CP98" i="7"/>
  <c r="CM98" i="7"/>
  <c r="CL98" i="7"/>
  <c r="CJ98" i="7"/>
  <c r="CI98" i="7"/>
  <c r="CF98" i="7"/>
  <c r="CD98" i="7"/>
  <c r="CC98" i="7"/>
  <c r="CA98" i="7"/>
  <c r="BZ98" i="7"/>
  <c r="BX98" i="7"/>
  <c r="BW98" i="7"/>
  <c r="BU98" i="7"/>
  <c r="BT98" i="7"/>
  <c r="BS98" i="7"/>
  <c r="BR98" i="7"/>
  <c r="BO98" i="7"/>
  <c r="BN98" i="7"/>
  <c r="BL98" i="7"/>
  <c r="BK98" i="7"/>
  <c r="BI98" i="7"/>
  <c r="BH98" i="7"/>
  <c r="BF98" i="7"/>
  <c r="BE98" i="7"/>
  <c r="BC98" i="7"/>
  <c r="BB98" i="7"/>
  <c r="AZ98" i="7"/>
  <c r="AY98" i="7"/>
  <c r="AW98" i="7"/>
  <c r="AV98" i="7"/>
  <c r="AU98" i="7"/>
  <c r="AT98" i="7"/>
  <c r="AQ98" i="7"/>
  <c r="AP98" i="7"/>
  <c r="AN98" i="7"/>
  <c r="AM98" i="7"/>
  <c r="AK98" i="7"/>
  <c r="AJ98" i="7"/>
  <c r="AH98" i="7"/>
  <c r="AG98" i="7"/>
  <c r="AF98" i="7"/>
  <c r="AD98" i="7"/>
  <c r="AC98" i="7"/>
  <c r="AA98" i="7"/>
  <c r="Z98" i="7"/>
  <c r="W98" i="7"/>
  <c r="V98" i="7"/>
  <c r="U98" i="7"/>
  <c r="T98" i="7"/>
  <c r="S98" i="7"/>
  <c r="R98" i="7"/>
  <c r="Q98" i="7"/>
  <c r="P98" i="7"/>
  <c r="N98" i="7"/>
  <c r="M98" i="7"/>
  <c r="L98" i="7"/>
  <c r="K98" i="7"/>
  <c r="J98" i="7"/>
  <c r="I98" i="7"/>
  <c r="H98" i="7"/>
  <c r="G98" i="7"/>
  <c r="F98" i="7"/>
  <c r="C98" i="7"/>
  <c r="DD97" i="7"/>
  <c r="DA97" i="7"/>
  <c r="CX97" i="7"/>
  <c r="CW97" i="7"/>
  <c r="CV97" i="7"/>
  <c r="CR97" i="7"/>
  <c r="CN97" i="7"/>
  <c r="CK97" i="7"/>
  <c r="CH97" i="7"/>
  <c r="CE97" i="7"/>
  <c r="CB97" i="7"/>
  <c r="BY97" i="7"/>
  <c r="BV97" i="7"/>
  <c r="BQ97" i="7"/>
  <c r="BM97" i="7"/>
  <c r="BJ97" i="7"/>
  <c r="BG97" i="7"/>
  <c r="BD97" i="7"/>
  <c r="BA97" i="7"/>
  <c r="AX97" i="7"/>
  <c r="AO97" i="7"/>
  <c r="AL97" i="7"/>
  <c r="AI97" i="7"/>
  <c r="AE97" i="7"/>
  <c r="AB97" i="7"/>
  <c r="X97" i="7" s="1"/>
  <c r="Y97" i="7"/>
  <c r="O97" i="7"/>
  <c r="DJ97" i="7" s="1"/>
  <c r="B97" i="7"/>
  <c r="DH97" i="7" s="1"/>
  <c r="DD91" i="7"/>
  <c r="DA91" i="7"/>
  <c r="CX91" i="7"/>
  <c r="CW91" i="7"/>
  <c r="CV91" i="7"/>
  <c r="CR91" i="7"/>
  <c r="CN91" i="7"/>
  <c r="CK91" i="7"/>
  <c r="CH91" i="7"/>
  <c r="CE91" i="7"/>
  <c r="CB91" i="7"/>
  <c r="BY91" i="7"/>
  <c r="BP91" i="7" s="1"/>
  <c r="BV91" i="7"/>
  <c r="BQ91" i="7"/>
  <c r="BM91" i="7"/>
  <c r="BJ91" i="7"/>
  <c r="BG91" i="7"/>
  <c r="BD91" i="7"/>
  <c r="BA91" i="7"/>
  <c r="AX91" i="7"/>
  <c r="AO91" i="7"/>
  <c r="AL91" i="7"/>
  <c r="AI91" i="7"/>
  <c r="AE91" i="7"/>
  <c r="AB91" i="7"/>
  <c r="Y91" i="7"/>
  <c r="O91" i="7"/>
  <c r="DJ91" i="7" s="1"/>
  <c r="B91" i="7"/>
  <c r="DH91" i="7" s="1"/>
  <c r="DD90" i="7"/>
  <c r="DA90" i="7"/>
  <c r="CX90" i="7"/>
  <c r="CW90" i="7"/>
  <c r="CU90" i="7" s="1"/>
  <c r="CV90" i="7"/>
  <c r="CR90" i="7"/>
  <c r="CN90" i="7"/>
  <c r="CK90" i="7"/>
  <c r="CH90" i="7"/>
  <c r="CE90" i="7"/>
  <c r="CB90" i="7"/>
  <c r="BY90" i="7"/>
  <c r="BV90" i="7"/>
  <c r="BQ90" i="7"/>
  <c r="BM90" i="7"/>
  <c r="BJ90" i="7"/>
  <c r="BG90" i="7"/>
  <c r="BD90" i="7"/>
  <c r="BA90" i="7"/>
  <c r="AX90" i="7"/>
  <c r="AO90" i="7"/>
  <c r="AL90" i="7"/>
  <c r="AI90" i="7"/>
  <c r="AE90" i="7"/>
  <c r="AB90" i="7"/>
  <c r="Y90" i="7"/>
  <c r="O90" i="7"/>
  <c r="DJ90" i="7" s="1"/>
  <c r="B90" i="7"/>
  <c r="DH90" i="7" s="1"/>
  <c r="DD89" i="7"/>
  <c r="DA89" i="7"/>
  <c r="CX89" i="7"/>
  <c r="CW89" i="7"/>
  <c r="CU89" i="7" s="1"/>
  <c r="CV89" i="7"/>
  <c r="CR89" i="7"/>
  <c r="CN89" i="7"/>
  <c r="CK89" i="7"/>
  <c r="CH89" i="7"/>
  <c r="CE89" i="7"/>
  <c r="CB89" i="7"/>
  <c r="BY89" i="7"/>
  <c r="BV89" i="7"/>
  <c r="BQ89" i="7"/>
  <c r="BM89" i="7"/>
  <c r="BJ89" i="7"/>
  <c r="BG89" i="7"/>
  <c r="BD89" i="7"/>
  <c r="BA89" i="7"/>
  <c r="AX89" i="7"/>
  <c r="AO89" i="7"/>
  <c r="AL89" i="7"/>
  <c r="AI89" i="7"/>
  <c r="AE89" i="7"/>
  <c r="AB89" i="7"/>
  <c r="Y89" i="7"/>
  <c r="O89" i="7"/>
  <c r="DJ89" i="7" s="1"/>
  <c r="B89" i="7"/>
  <c r="DH89" i="7" s="1"/>
  <c r="DD88" i="7"/>
  <c r="DA88" i="7"/>
  <c r="CX88" i="7"/>
  <c r="CW88" i="7"/>
  <c r="CV88" i="7"/>
  <c r="CR88" i="7"/>
  <c r="CN88" i="7"/>
  <c r="CK88" i="7"/>
  <c r="CH88" i="7"/>
  <c r="CE88" i="7"/>
  <c r="CB88" i="7"/>
  <c r="BY88" i="7"/>
  <c r="BV88" i="7"/>
  <c r="BQ88" i="7"/>
  <c r="BM88" i="7"/>
  <c r="BJ88" i="7"/>
  <c r="BG88" i="7"/>
  <c r="BD88" i="7"/>
  <c r="BA88" i="7"/>
  <c r="AX88" i="7"/>
  <c r="AO88" i="7"/>
  <c r="AL88" i="7"/>
  <c r="AI88" i="7"/>
  <c r="AE88" i="7"/>
  <c r="AB88" i="7"/>
  <c r="Y88" i="7"/>
  <c r="X88" i="7" s="1"/>
  <c r="O88" i="7"/>
  <c r="DJ88" i="7" s="1"/>
  <c r="B88" i="7"/>
  <c r="DH88" i="7" s="1"/>
  <c r="DD87" i="7"/>
  <c r="DA87" i="7"/>
  <c r="CX87" i="7"/>
  <c r="CW87" i="7"/>
  <c r="CU87" i="7" s="1"/>
  <c r="CV87" i="7"/>
  <c r="CR87" i="7"/>
  <c r="CN87" i="7"/>
  <c r="CK87" i="7"/>
  <c r="CH87" i="7"/>
  <c r="CE87" i="7"/>
  <c r="CB87" i="7"/>
  <c r="BY87" i="7"/>
  <c r="BV87" i="7"/>
  <c r="BQ87" i="7"/>
  <c r="BM87" i="7"/>
  <c r="BJ87" i="7"/>
  <c r="BG87" i="7"/>
  <c r="BD87" i="7"/>
  <c r="BA87" i="7"/>
  <c r="AX87" i="7"/>
  <c r="AR87" i="7" s="1"/>
  <c r="AO87" i="7"/>
  <c r="AL87" i="7"/>
  <c r="AI87" i="7"/>
  <c r="AE87" i="7"/>
  <c r="AB87" i="7"/>
  <c r="Y87" i="7"/>
  <c r="X87" i="7" s="1"/>
  <c r="O87" i="7"/>
  <c r="DJ87" i="7" s="1"/>
  <c r="B87" i="7"/>
  <c r="DH87" i="7" s="1"/>
  <c r="DD86" i="7"/>
  <c r="DA86" i="7"/>
  <c r="CX86" i="7"/>
  <c r="CW86" i="7"/>
  <c r="CU86" i="7" s="1"/>
  <c r="CV86" i="7"/>
  <c r="CR86" i="7"/>
  <c r="CN86" i="7"/>
  <c r="CK86" i="7"/>
  <c r="CH86" i="7"/>
  <c r="CE86" i="7"/>
  <c r="CB86" i="7"/>
  <c r="BY86" i="7"/>
  <c r="BV86" i="7"/>
  <c r="BQ86" i="7"/>
  <c r="BM86" i="7"/>
  <c r="BJ86" i="7"/>
  <c r="BG86" i="7"/>
  <c r="BD86" i="7"/>
  <c r="BA86" i="7"/>
  <c r="AX86" i="7"/>
  <c r="AO86" i="7"/>
  <c r="AL86" i="7"/>
  <c r="AI86" i="7"/>
  <c r="AE86" i="7"/>
  <c r="AB86" i="7"/>
  <c r="Y86" i="7"/>
  <c r="X86" i="7" s="1"/>
  <c r="O86" i="7"/>
  <c r="DJ86" i="7" s="1"/>
  <c r="B86" i="7"/>
  <c r="DH86" i="7" s="1"/>
  <c r="DD85" i="7"/>
  <c r="DA85" i="7"/>
  <c r="CX85" i="7"/>
  <c r="CW85" i="7"/>
  <c r="CV85" i="7"/>
  <c r="CR85" i="7"/>
  <c r="CN85" i="7"/>
  <c r="CK85" i="7"/>
  <c r="CH85" i="7"/>
  <c r="CE85" i="7"/>
  <c r="CB85" i="7"/>
  <c r="BY85" i="7"/>
  <c r="BV85" i="7"/>
  <c r="BQ85" i="7"/>
  <c r="BM85" i="7"/>
  <c r="BJ85" i="7"/>
  <c r="BG85" i="7"/>
  <c r="BD85" i="7"/>
  <c r="BA85" i="7"/>
  <c r="AX85" i="7"/>
  <c r="AO85" i="7"/>
  <c r="AL85" i="7"/>
  <c r="AI85" i="7"/>
  <c r="AE85" i="7"/>
  <c r="AB85" i="7"/>
  <c r="Y85" i="7"/>
  <c r="O85" i="7"/>
  <c r="DJ85" i="7" s="1"/>
  <c r="B85" i="7"/>
  <c r="DH85" i="7" s="1"/>
  <c r="DD84" i="7"/>
  <c r="DA84" i="7"/>
  <c r="CX84" i="7"/>
  <c r="CW84" i="7"/>
  <c r="CU84" i="7" s="1"/>
  <c r="CV84" i="7"/>
  <c r="CR84" i="7"/>
  <c r="CN84" i="7"/>
  <c r="CK84" i="7"/>
  <c r="CH84" i="7"/>
  <c r="CE84" i="7"/>
  <c r="CB84" i="7"/>
  <c r="BY84" i="7"/>
  <c r="BV84" i="7"/>
  <c r="BQ84" i="7"/>
  <c r="BM84" i="7"/>
  <c r="BJ84" i="7"/>
  <c r="BG84" i="7"/>
  <c r="BD84" i="7"/>
  <c r="BA84" i="7"/>
  <c r="AX84" i="7"/>
  <c r="AO84" i="7"/>
  <c r="AL84" i="7"/>
  <c r="AI84" i="7"/>
  <c r="AE84" i="7"/>
  <c r="AB84" i="7"/>
  <c r="Y84" i="7"/>
  <c r="X84" i="7" s="1"/>
  <c r="O84" i="7"/>
  <c r="B84" i="7"/>
  <c r="DH84" i="7" s="1"/>
  <c r="DE83" i="7"/>
  <c r="DE98" i="7" s="1"/>
  <c r="DA83" i="7"/>
  <c r="CX83" i="7"/>
  <c r="CW83" i="7"/>
  <c r="CR83" i="7"/>
  <c r="CN83" i="7"/>
  <c r="CK83" i="7"/>
  <c r="CH83" i="7"/>
  <c r="CE83" i="7"/>
  <c r="CB83" i="7"/>
  <c r="BY83" i="7"/>
  <c r="BV83" i="7"/>
  <c r="BQ83" i="7"/>
  <c r="BM83" i="7"/>
  <c r="BJ83" i="7"/>
  <c r="BG83" i="7"/>
  <c r="BD83" i="7"/>
  <c r="BA83" i="7"/>
  <c r="AX83" i="7"/>
  <c r="AO83" i="7"/>
  <c r="AL83" i="7"/>
  <c r="AI83" i="7"/>
  <c r="AE83" i="7"/>
  <c r="AB83" i="7"/>
  <c r="X83" i="7" s="1"/>
  <c r="Y83" i="7"/>
  <c r="O83" i="7"/>
  <c r="E83" i="7"/>
  <c r="E98" i="7" s="1"/>
  <c r="D83" i="7"/>
  <c r="D98" i="7" s="1"/>
  <c r="DD82" i="7"/>
  <c r="DA82" i="7"/>
  <c r="CX82" i="7"/>
  <c r="CW82" i="7"/>
  <c r="CV82" i="7"/>
  <c r="CR82" i="7"/>
  <c r="CN82" i="7"/>
  <c r="CK82" i="7"/>
  <c r="CH82" i="7"/>
  <c r="CE82" i="7"/>
  <c r="CB82" i="7"/>
  <c r="BY82" i="7"/>
  <c r="BV82" i="7"/>
  <c r="BQ82" i="7"/>
  <c r="BM82" i="7"/>
  <c r="BJ82" i="7"/>
  <c r="BG82" i="7"/>
  <c r="BD82" i="7"/>
  <c r="BA82" i="7"/>
  <c r="AX82" i="7"/>
  <c r="AR82" i="7" s="1"/>
  <c r="AO82" i="7"/>
  <c r="AL82" i="7"/>
  <c r="AI82" i="7"/>
  <c r="AE82" i="7"/>
  <c r="AB82" i="7"/>
  <c r="Y82" i="7"/>
  <c r="O82" i="7"/>
  <c r="DJ82" i="7" s="1"/>
  <c r="B82" i="7"/>
  <c r="DH82" i="7" s="1"/>
  <c r="DD81" i="7"/>
  <c r="DA81" i="7"/>
  <c r="CX81" i="7"/>
  <c r="CW81" i="7"/>
  <c r="CU81" i="7" s="1"/>
  <c r="CV81" i="7"/>
  <c r="CR81" i="7"/>
  <c r="CN81" i="7"/>
  <c r="CK81" i="7"/>
  <c r="CH81" i="7"/>
  <c r="CE81" i="7"/>
  <c r="CB81" i="7"/>
  <c r="BY81" i="7"/>
  <c r="BV81" i="7"/>
  <c r="BQ81" i="7"/>
  <c r="BM81" i="7"/>
  <c r="BJ81" i="7"/>
  <c r="BG81" i="7"/>
  <c r="BD81" i="7"/>
  <c r="BA81" i="7"/>
  <c r="AX81" i="7"/>
  <c r="AO81" i="7"/>
  <c r="AL81" i="7"/>
  <c r="AI81" i="7"/>
  <c r="AE81" i="7"/>
  <c r="AB81" i="7"/>
  <c r="Y81" i="7"/>
  <c r="O81" i="7"/>
  <c r="B81" i="7"/>
  <c r="DD80" i="7"/>
  <c r="DA80" i="7"/>
  <c r="CX80" i="7"/>
  <c r="CW80" i="7"/>
  <c r="CV80" i="7"/>
  <c r="CR80" i="7"/>
  <c r="CN80" i="7"/>
  <c r="CK80" i="7"/>
  <c r="CH80" i="7"/>
  <c r="CE80" i="7"/>
  <c r="CB80" i="7"/>
  <c r="BY80" i="7"/>
  <c r="BV80" i="7"/>
  <c r="BQ80" i="7"/>
  <c r="BM80" i="7"/>
  <c r="BJ80" i="7"/>
  <c r="BG80" i="7"/>
  <c r="BD80" i="7"/>
  <c r="BA80" i="7"/>
  <c r="AX80" i="7"/>
  <c r="AO80" i="7"/>
  <c r="AL80" i="7"/>
  <c r="AI80" i="7"/>
  <c r="AE80" i="7"/>
  <c r="AB80" i="7"/>
  <c r="Y80" i="7"/>
  <c r="O80" i="7"/>
  <c r="B80" i="7"/>
  <c r="DD79" i="7"/>
  <c r="DA79" i="7"/>
  <c r="CX79" i="7"/>
  <c r="CW79" i="7"/>
  <c r="CV79" i="7"/>
  <c r="CR79" i="7"/>
  <c r="CN79" i="7"/>
  <c r="CK79" i="7"/>
  <c r="CH79" i="7"/>
  <c r="CE79" i="7"/>
  <c r="CB79" i="7"/>
  <c r="BY79" i="7"/>
  <c r="BV79" i="7"/>
  <c r="BQ79" i="7"/>
  <c r="BM79" i="7"/>
  <c r="BJ79" i="7"/>
  <c r="BG79" i="7"/>
  <c r="BD79" i="7"/>
  <c r="BA79" i="7"/>
  <c r="AX79" i="7"/>
  <c r="AO79" i="7"/>
  <c r="AL79" i="7"/>
  <c r="AI79" i="7"/>
  <c r="AE79" i="7"/>
  <c r="AB79" i="7"/>
  <c r="Y79" i="7"/>
  <c r="O79" i="7"/>
  <c r="DJ79" i="7" s="1"/>
  <c r="B79" i="7"/>
  <c r="DD78" i="7"/>
  <c r="DA78" i="7"/>
  <c r="CX78" i="7"/>
  <c r="CW78" i="7"/>
  <c r="CU78" i="7" s="1"/>
  <c r="CV78" i="7"/>
  <c r="CR78" i="7"/>
  <c r="CN78" i="7"/>
  <c r="CK78" i="7"/>
  <c r="CH78" i="7"/>
  <c r="CE78" i="7"/>
  <c r="CB78" i="7"/>
  <c r="BY78" i="7"/>
  <c r="BV78" i="7"/>
  <c r="BQ78" i="7"/>
  <c r="BM78" i="7"/>
  <c r="BJ78" i="7"/>
  <c r="BG78" i="7"/>
  <c r="BD78" i="7"/>
  <c r="BA78" i="7"/>
  <c r="AX78" i="7"/>
  <c r="AO78" i="7"/>
  <c r="AL78" i="7"/>
  <c r="AI78" i="7"/>
  <c r="AE78" i="7"/>
  <c r="AB78" i="7"/>
  <c r="Y78" i="7"/>
  <c r="O78" i="7"/>
  <c r="DJ78" i="7" s="1"/>
  <c r="B78" i="7"/>
  <c r="DH78" i="7" s="1"/>
  <c r="DD77" i="7"/>
  <c r="DA77" i="7"/>
  <c r="CX77" i="7"/>
  <c r="CW77" i="7"/>
  <c r="CU77" i="7" s="1"/>
  <c r="CV77" i="7"/>
  <c r="CR77" i="7"/>
  <c r="CN77" i="7"/>
  <c r="CK77" i="7"/>
  <c r="CH77" i="7"/>
  <c r="CE77" i="7"/>
  <c r="CB77" i="7"/>
  <c r="BY77" i="7"/>
  <c r="BP77" i="7" s="1"/>
  <c r="BV77" i="7"/>
  <c r="BQ77" i="7"/>
  <c r="BM77" i="7"/>
  <c r="BJ77" i="7"/>
  <c r="BG77" i="7"/>
  <c r="BD77" i="7"/>
  <c r="BA77" i="7"/>
  <c r="AX77" i="7"/>
  <c r="AO77" i="7"/>
  <c r="AL77" i="7"/>
  <c r="AI77" i="7"/>
  <c r="AE77" i="7"/>
  <c r="AB77" i="7"/>
  <c r="Y77" i="7"/>
  <c r="O77" i="7"/>
  <c r="DJ77" i="7" s="1"/>
  <c r="B77" i="7"/>
  <c r="DH77" i="7" s="1"/>
  <c r="DD76" i="7"/>
  <c r="DA76" i="7"/>
  <c r="CX76" i="7"/>
  <c r="CW76" i="7"/>
  <c r="CV76" i="7"/>
  <c r="CR76" i="7"/>
  <c r="CN76" i="7"/>
  <c r="CK76" i="7"/>
  <c r="CH76" i="7"/>
  <c r="CE76" i="7"/>
  <c r="CB76" i="7"/>
  <c r="BY76" i="7"/>
  <c r="BV76" i="7"/>
  <c r="BQ76" i="7"/>
  <c r="BM76" i="7"/>
  <c r="BJ76" i="7"/>
  <c r="BG76" i="7"/>
  <c r="BD76" i="7"/>
  <c r="BA76" i="7"/>
  <c r="AX76" i="7"/>
  <c r="AR76" i="7" s="1"/>
  <c r="AO76" i="7"/>
  <c r="AL76" i="7"/>
  <c r="AI76" i="7"/>
  <c r="AE76" i="7"/>
  <c r="AB76" i="7"/>
  <c r="Y76" i="7"/>
  <c r="O76" i="7"/>
  <c r="DJ76" i="7" s="1"/>
  <c r="B76" i="7"/>
  <c r="DH76" i="7" s="1"/>
  <c r="DD75" i="7"/>
  <c r="DA75" i="7"/>
  <c r="CX75" i="7"/>
  <c r="CW75" i="7"/>
  <c r="CU75" i="7" s="1"/>
  <c r="CV75" i="7"/>
  <c r="CR75" i="7"/>
  <c r="CN75" i="7"/>
  <c r="CK75" i="7"/>
  <c r="CH75" i="7"/>
  <c r="CE75" i="7"/>
  <c r="CB75" i="7"/>
  <c r="BY75" i="7"/>
  <c r="BV75" i="7"/>
  <c r="BQ75" i="7"/>
  <c r="BM75" i="7"/>
  <c r="BJ75" i="7"/>
  <c r="BG75" i="7"/>
  <c r="BD75" i="7"/>
  <c r="BA75" i="7"/>
  <c r="AX75" i="7"/>
  <c r="AO75" i="7"/>
  <c r="AL75" i="7"/>
  <c r="AI75" i="7"/>
  <c r="AE75" i="7"/>
  <c r="AB75" i="7"/>
  <c r="Y75" i="7"/>
  <c r="O75" i="7"/>
  <c r="B75" i="7"/>
  <c r="DH75" i="7" s="1"/>
  <c r="DD74" i="7"/>
  <c r="DA74" i="7"/>
  <c r="CX74" i="7"/>
  <c r="CW74" i="7"/>
  <c r="CV74" i="7"/>
  <c r="CR74" i="7"/>
  <c r="CN74" i="7"/>
  <c r="CK74" i="7"/>
  <c r="CH74" i="7"/>
  <c r="CE74" i="7"/>
  <c r="CB74" i="7"/>
  <c r="BY74" i="7"/>
  <c r="BV74" i="7"/>
  <c r="BQ74" i="7"/>
  <c r="BM74" i="7"/>
  <c r="BJ74" i="7"/>
  <c r="BG74" i="7"/>
  <c r="BD74" i="7"/>
  <c r="BA74" i="7"/>
  <c r="AX74" i="7"/>
  <c r="AO74" i="7"/>
  <c r="AL74" i="7"/>
  <c r="AI74" i="7"/>
  <c r="AE74" i="7"/>
  <c r="AB74" i="7"/>
  <c r="Y74" i="7"/>
  <c r="O74" i="7"/>
  <c r="B74" i="7"/>
  <c r="DH74" i="7" s="1"/>
  <c r="DD73" i="7"/>
  <c r="DA73" i="7"/>
  <c r="CX73" i="7"/>
  <c r="CW73" i="7"/>
  <c r="CV73" i="7"/>
  <c r="CR73" i="7"/>
  <c r="CN73" i="7"/>
  <c r="CK73" i="7"/>
  <c r="CH73" i="7"/>
  <c r="CE73" i="7"/>
  <c r="CB73" i="7"/>
  <c r="BY73" i="7"/>
  <c r="BV73" i="7"/>
  <c r="BQ73" i="7"/>
  <c r="BM73" i="7"/>
  <c r="BJ73" i="7"/>
  <c r="BG73" i="7"/>
  <c r="BD73" i="7"/>
  <c r="BA73" i="7"/>
  <c r="AX73" i="7"/>
  <c r="AO73" i="7"/>
  <c r="AL73" i="7"/>
  <c r="AI73" i="7"/>
  <c r="AE73" i="7"/>
  <c r="AB73" i="7"/>
  <c r="Y73" i="7"/>
  <c r="O73" i="7"/>
  <c r="B73" i="7"/>
  <c r="DH73" i="7" s="1"/>
  <c r="DD72" i="7"/>
  <c r="DA72" i="7"/>
  <c r="CX72" i="7"/>
  <c r="CW72" i="7"/>
  <c r="CV72" i="7"/>
  <c r="CR72" i="7"/>
  <c r="CN72" i="7"/>
  <c r="CK72" i="7"/>
  <c r="CH72" i="7"/>
  <c r="CE72" i="7"/>
  <c r="CB72" i="7"/>
  <c r="BY72" i="7"/>
  <c r="BV72" i="7"/>
  <c r="BQ72" i="7"/>
  <c r="BM72" i="7"/>
  <c r="BJ72" i="7"/>
  <c r="BG72" i="7"/>
  <c r="BD72" i="7"/>
  <c r="BA72" i="7"/>
  <c r="AX72" i="7"/>
  <c r="AO72" i="7"/>
  <c r="AL72" i="7"/>
  <c r="AI72" i="7"/>
  <c r="AE72" i="7"/>
  <c r="AB72" i="7"/>
  <c r="Y72" i="7"/>
  <c r="O72" i="7"/>
  <c r="B72" i="7"/>
  <c r="DH72" i="7" s="1"/>
  <c r="DD71" i="7"/>
  <c r="DA71" i="7"/>
  <c r="CX71" i="7"/>
  <c r="CW71" i="7"/>
  <c r="CV71" i="7"/>
  <c r="CR71" i="7"/>
  <c r="CN71" i="7"/>
  <c r="CK71" i="7"/>
  <c r="CH71" i="7"/>
  <c r="CE71" i="7"/>
  <c r="CB71" i="7"/>
  <c r="BY71" i="7"/>
  <c r="BV71" i="7"/>
  <c r="BQ71" i="7"/>
  <c r="BM71" i="7"/>
  <c r="BJ71" i="7"/>
  <c r="BG71" i="7"/>
  <c r="BD71" i="7"/>
  <c r="BA71" i="7"/>
  <c r="AX71" i="7"/>
  <c r="AO71" i="7"/>
  <c r="AL71" i="7"/>
  <c r="AI71" i="7"/>
  <c r="AE71" i="7"/>
  <c r="AB71" i="7"/>
  <c r="Y71" i="7"/>
  <c r="X71" i="7" s="1"/>
  <c r="O71" i="7"/>
  <c r="B71" i="7"/>
  <c r="DD70" i="7"/>
  <c r="DA70" i="7"/>
  <c r="CX70" i="7"/>
  <c r="CW70" i="7"/>
  <c r="CU70" i="7" s="1"/>
  <c r="CV70" i="7"/>
  <c r="CR70" i="7"/>
  <c r="CN70" i="7"/>
  <c r="CK70" i="7"/>
  <c r="CH70" i="7"/>
  <c r="CE70" i="7"/>
  <c r="CB70" i="7"/>
  <c r="BY70" i="7"/>
  <c r="BV70" i="7"/>
  <c r="BQ70" i="7"/>
  <c r="BM70" i="7"/>
  <c r="BJ70" i="7"/>
  <c r="BG70" i="7"/>
  <c r="BD70" i="7"/>
  <c r="BA70" i="7"/>
  <c r="AX70" i="7"/>
  <c r="AO70" i="7"/>
  <c r="AL70" i="7"/>
  <c r="AI70" i="7"/>
  <c r="AE70" i="7"/>
  <c r="AB70" i="7"/>
  <c r="Y70" i="7"/>
  <c r="O70" i="7"/>
  <c r="DJ70" i="7" s="1"/>
  <c r="B70" i="7"/>
  <c r="DH70" i="7" s="1"/>
  <c r="DD69" i="7"/>
  <c r="DA69" i="7"/>
  <c r="CX69" i="7"/>
  <c r="CW69" i="7"/>
  <c r="CU69" i="7" s="1"/>
  <c r="CV69" i="7"/>
  <c r="CR69" i="7"/>
  <c r="CN69" i="7"/>
  <c r="CK69" i="7"/>
  <c r="CH69" i="7"/>
  <c r="CE69" i="7"/>
  <c r="CB69" i="7"/>
  <c r="BY69" i="7"/>
  <c r="BV69" i="7"/>
  <c r="BQ69" i="7"/>
  <c r="BM69" i="7"/>
  <c r="BJ69" i="7"/>
  <c r="BG69" i="7"/>
  <c r="BD69" i="7"/>
  <c r="BA69" i="7"/>
  <c r="AX69" i="7"/>
  <c r="AO69" i="7"/>
  <c r="AL69" i="7"/>
  <c r="AI69" i="7"/>
  <c r="AE69" i="7"/>
  <c r="AB69" i="7"/>
  <c r="Y69" i="7"/>
  <c r="O69" i="7"/>
  <c r="DJ69" i="7" s="1"/>
  <c r="B69" i="7"/>
  <c r="DH69" i="7" s="1"/>
  <c r="DD68" i="7"/>
  <c r="DA68" i="7"/>
  <c r="CX68" i="7"/>
  <c r="CW68" i="7"/>
  <c r="CV68" i="7"/>
  <c r="CR68" i="7"/>
  <c r="CN68" i="7"/>
  <c r="CK68" i="7"/>
  <c r="CH68" i="7"/>
  <c r="CE68" i="7"/>
  <c r="CB68" i="7"/>
  <c r="BY68" i="7"/>
  <c r="BV68" i="7"/>
  <c r="BQ68" i="7"/>
  <c r="BM68" i="7"/>
  <c r="BJ68" i="7"/>
  <c r="BG68" i="7"/>
  <c r="BD68" i="7"/>
  <c r="BA68" i="7"/>
  <c r="AX68" i="7"/>
  <c r="AO68" i="7"/>
  <c r="AL68" i="7"/>
  <c r="AI68" i="7"/>
  <c r="AE68" i="7"/>
  <c r="AB68" i="7"/>
  <c r="Y68" i="7"/>
  <c r="O68" i="7"/>
  <c r="DJ68" i="7" s="1"/>
  <c r="B68" i="7"/>
  <c r="DH68" i="7" s="1"/>
  <c r="DD67" i="7"/>
  <c r="DA67" i="7"/>
  <c r="CX67" i="7"/>
  <c r="CW67" i="7"/>
  <c r="CU67" i="7" s="1"/>
  <c r="CV67" i="7"/>
  <c r="CR67" i="7"/>
  <c r="CN67" i="7"/>
  <c r="CK67" i="7"/>
  <c r="CH67" i="7"/>
  <c r="CE67" i="7"/>
  <c r="CB67" i="7"/>
  <c r="BY67" i="7"/>
  <c r="BV67" i="7"/>
  <c r="BQ67" i="7"/>
  <c r="BM67" i="7"/>
  <c r="BJ67" i="7"/>
  <c r="BG67" i="7"/>
  <c r="BD67" i="7"/>
  <c r="BA67" i="7"/>
  <c r="AX67" i="7"/>
  <c r="AO67" i="7"/>
  <c r="AL67" i="7"/>
  <c r="AI67" i="7"/>
  <c r="AE67" i="7"/>
  <c r="AB67" i="7"/>
  <c r="Y67" i="7"/>
  <c r="X67" i="7" s="1"/>
  <c r="O67" i="7"/>
  <c r="B67" i="7"/>
  <c r="DH67" i="7" s="1"/>
  <c r="DD66" i="7"/>
  <c r="DA66" i="7"/>
  <c r="CX66" i="7"/>
  <c r="CW66" i="7"/>
  <c r="CV66" i="7"/>
  <c r="CR66" i="7"/>
  <c r="CN66" i="7"/>
  <c r="CK66" i="7"/>
  <c r="CH66" i="7"/>
  <c r="CE66" i="7"/>
  <c r="CB66" i="7"/>
  <c r="BY66" i="7"/>
  <c r="BV66" i="7"/>
  <c r="BQ66" i="7"/>
  <c r="BM66" i="7"/>
  <c r="BJ66" i="7"/>
  <c r="BG66" i="7"/>
  <c r="BD66" i="7"/>
  <c r="BA66" i="7"/>
  <c r="AX66" i="7"/>
  <c r="AO66" i="7"/>
  <c r="AL66" i="7"/>
  <c r="AI66" i="7"/>
  <c r="AE66" i="7"/>
  <c r="AB66" i="7"/>
  <c r="Y66" i="7"/>
  <c r="O66" i="7"/>
  <c r="B66" i="7"/>
  <c r="DD65" i="7"/>
  <c r="DA65" i="7"/>
  <c r="CX65" i="7"/>
  <c r="CW65" i="7"/>
  <c r="CU65" i="7" s="1"/>
  <c r="CV65" i="7"/>
  <c r="CR65" i="7"/>
  <c r="CN65" i="7"/>
  <c r="CK65" i="7"/>
  <c r="CH65" i="7"/>
  <c r="CE65" i="7"/>
  <c r="CB65" i="7"/>
  <c r="BY65" i="7"/>
  <c r="BV65" i="7"/>
  <c r="BQ65" i="7"/>
  <c r="BM65" i="7"/>
  <c r="BJ65" i="7"/>
  <c r="BG65" i="7"/>
  <c r="BD65" i="7"/>
  <c r="BA65" i="7"/>
  <c r="AX65" i="7"/>
  <c r="AO65" i="7"/>
  <c r="AL65" i="7"/>
  <c r="AI65" i="7"/>
  <c r="AE65" i="7"/>
  <c r="AB65" i="7"/>
  <c r="Y65" i="7"/>
  <c r="O65" i="7"/>
  <c r="DJ65" i="7" s="1"/>
  <c r="B65" i="7"/>
  <c r="DH65" i="7" s="1"/>
  <c r="DD64" i="7"/>
  <c r="DA64" i="7"/>
  <c r="CX64" i="7"/>
  <c r="CW64" i="7"/>
  <c r="CV64" i="7"/>
  <c r="CU64" i="7"/>
  <c r="CR64" i="7"/>
  <c r="CN64" i="7"/>
  <c r="CK64" i="7"/>
  <c r="CH64" i="7"/>
  <c r="CE64" i="7"/>
  <c r="CB64" i="7"/>
  <c r="BY64" i="7"/>
  <c r="BV64" i="7"/>
  <c r="BQ64" i="7"/>
  <c r="BM64" i="7"/>
  <c r="BJ64" i="7"/>
  <c r="BG64" i="7"/>
  <c r="BD64" i="7"/>
  <c r="AR64" i="7" s="1"/>
  <c r="BA64" i="7"/>
  <c r="AX64" i="7"/>
  <c r="AO64" i="7"/>
  <c r="AL64" i="7"/>
  <c r="AI64" i="7"/>
  <c r="AE64" i="7"/>
  <c r="AB64" i="7"/>
  <c r="Y64" i="7"/>
  <c r="O64" i="7"/>
  <c r="B64" i="7"/>
  <c r="DH64" i="7" s="1"/>
  <c r="DD63" i="7"/>
  <c r="DA63" i="7"/>
  <c r="CX63" i="7"/>
  <c r="CW63" i="7"/>
  <c r="CV63" i="7"/>
  <c r="CR63" i="7"/>
  <c r="CN63" i="7"/>
  <c r="CK63" i="7"/>
  <c r="CH63" i="7"/>
  <c r="CE63" i="7"/>
  <c r="CB63" i="7"/>
  <c r="BY63" i="7"/>
  <c r="BV63" i="7"/>
  <c r="BQ63" i="7"/>
  <c r="BM63" i="7"/>
  <c r="BJ63" i="7"/>
  <c r="BG63" i="7"/>
  <c r="BD63" i="7"/>
  <c r="BA63" i="7"/>
  <c r="AX63" i="7"/>
  <c r="AO63" i="7"/>
  <c r="AL63" i="7"/>
  <c r="AI63" i="7"/>
  <c r="AE63" i="7"/>
  <c r="AB63" i="7"/>
  <c r="X63" i="7" s="1"/>
  <c r="Y63" i="7"/>
  <c r="O63" i="7"/>
  <c r="B63" i="7"/>
  <c r="DD62" i="7"/>
  <c r="DA62" i="7"/>
  <c r="CX62" i="7"/>
  <c r="CW62" i="7"/>
  <c r="CV62" i="7"/>
  <c r="CR62" i="7"/>
  <c r="CN62" i="7"/>
  <c r="CK62" i="7"/>
  <c r="CH62" i="7"/>
  <c r="CE62" i="7"/>
  <c r="CB62" i="7"/>
  <c r="BY62" i="7"/>
  <c r="BV62" i="7"/>
  <c r="BP62" i="7" s="1"/>
  <c r="BQ62" i="7"/>
  <c r="BM62" i="7"/>
  <c r="BJ62" i="7"/>
  <c r="BG62" i="7"/>
  <c r="BD62" i="7"/>
  <c r="BA62" i="7"/>
  <c r="AX62" i="7"/>
  <c r="AO62" i="7"/>
  <c r="AL62" i="7"/>
  <c r="AI62" i="7"/>
  <c r="AE62" i="7"/>
  <c r="AB62" i="7"/>
  <c r="Y62" i="7"/>
  <c r="O62" i="7"/>
  <c r="B62" i="7"/>
  <c r="DD61" i="7"/>
  <c r="DA61" i="7"/>
  <c r="CX61" i="7"/>
  <c r="CW61" i="7"/>
  <c r="CV61" i="7"/>
  <c r="CR61" i="7"/>
  <c r="CN61" i="7"/>
  <c r="CK61" i="7"/>
  <c r="CH61" i="7"/>
  <c r="CE61" i="7"/>
  <c r="CB61" i="7"/>
  <c r="BY61" i="7"/>
  <c r="BV61" i="7"/>
  <c r="BQ61" i="7"/>
  <c r="BM61" i="7"/>
  <c r="BJ61" i="7"/>
  <c r="BG61" i="7"/>
  <c r="BD61" i="7"/>
  <c r="BA61" i="7"/>
  <c r="AX61" i="7"/>
  <c r="AO61" i="7"/>
  <c r="AL61" i="7"/>
  <c r="AI61" i="7"/>
  <c r="AE61" i="7"/>
  <c r="AB61" i="7"/>
  <c r="Y61" i="7"/>
  <c r="O61" i="7"/>
  <c r="B61" i="7"/>
  <c r="DD60" i="7"/>
  <c r="DA60" i="7"/>
  <c r="CX60" i="7"/>
  <c r="CW60" i="7"/>
  <c r="CV60" i="7"/>
  <c r="CR60" i="7"/>
  <c r="CN60" i="7"/>
  <c r="CK60" i="7"/>
  <c r="CH60" i="7"/>
  <c r="CE60" i="7"/>
  <c r="CB60" i="7"/>
  <c r="BY60" i="7"/>
  <c r="BV60" i="7"/>
  <c r="BQ60" i="7"/>
  <c r="BM60" i="7"/>
  <c r="BJ60" i="7"/>
  <c r="BG60" i="7"/>
  <c r="BD60" i="7"/>
  <c r="BA60" i="7"/>
  <c r="AX60" i="7"/>
  <c r="AO60" i="7"/>
  <c r="AL60" i="7"/>
  <c r="AI60" i="7"/>
  <c r="AE60" i="7"/>
  <c r="AB60" i="7"/>
  <c r="Y60" i="7"/>
  <c r="O60" i="7"/>
  <c r="B60" i="7"/>
  <c r="DD59" i="7"/>
  <c r="DA59" i="7"/>
  <c r="CX59" i="7"/>
  <c r="CW59" i="7"/>
  <c r="CV59" i="7"/>
  <c r="CR59" i="7"/>
  <c r="CN59" i="7"/>
  <c r="CK59" i="7"/>
  <c r="CH59" i="7"/>
  <c r="CE59" i="7"/>
  <c r="CB59" i="7"/>
  <c r="BY59" i="7"/>
  <c r="BV59" i="7"/>
  <c r="BQ59" i="7"/>
  <c r="BM59" i="7"/>
  <c r="BJ59" i="7"/>
  <c r="BG59" i="7"/>
  <c r="BD59" i="7"/>
  <c r="BA59" i="7"/>
  <c r="AX59" i="7"/>
  <c r="AO59" i="7"/>
  <c r="AL59" i="7"/>
  <c r="AI59" i="7"/>
  <c r="AE59" i="7"/>
  <c r="AB59" i="7"/>
  <c r="Y59" i="7"/>
  <c r="O59" i="7"/>
  <c r="B59" i="7"/>
  <c r="DD58" i="7"/>
  <c r="DA58" i="7"/>
  <c r="CX58" i="7"/>
  <c r="CW58" i="7"/>
  <c r="CV58" i="7"/>
  <c r="CR58" i="7"/>
  <c r="CN58" i="7"/>
  <c r="CK58" i="7"/>
  <c r="CH58" i="7"/>
  <c r="CE58" i="7"/>
  <c r="CB58" i="7"/>
  <c r="BY58" i="7"/>
  <c r="BV58" i="7"/>
  <c r="BQ58" i="7"/>
  <c r="BM58" i="7"/>
  <c r="BJ58" i="7"/>
  <c r="BG58" i="7"/>
  <c r="BD58" i="7"/>
  <c r="BA58" i="7"/>
  <c r="AX58" i="7"/>
  <c r="AO58" i="7"/>
  <c r="AL58" i="7"/>
  <c r="AI58" i="7"/>
  <c r="AE58" i="7"/>
  <c r="AB58" i="7"/>
  <c r="Y58" i="7"/>
  <c r="O58" i="7"/>
  <c r="B58" i="7"/>
  <c r="DD57" i="7"/>
  <c r="DA57" i="7"/>
  <c r="CX57" i="7"/>
  <c r="CW57" i="7"/>
  <c r="CV57" i="7"/>
  <c r="CR57" i="7"/>
  <c r="CN57" i="7"/>
  <c r="CK57" i="7"/>
  <c r="CH57" i="7"/>
  <c r="CE57" i="7"/>
  <c r="CB57" i="7"/>
  <c r="BY57" i="7"/>
  <c r="BV57" i="7"/>
  <c r="BQ57" i="7"/>
  <c r="BM57" i="7"/>
  <c r="BJ57" i="7"/>
  <c r="BG57" i="7"/>
  <c r="BD57" i="7"/>
  <c r="BA57" i="7"/>
  <c r="AX57" i="7"/>
  <c r="AO57" i="7"/>
  <c r="AL57" i="7"/>
  <c r="AI57" i="7"/>
  <c r="AE57" i="7"/>
  <c r="AB57" i="7"/>
  <c r="Y57" i="7"/>
  <c r="O57" i="7"/>
  <c r="B57" i="7"/>
  <c r="DD56" i="7"/>
  <c r="DA56" i="7"/>
  <c r="CX56" i="7"/>
  <c r="CW56" i="7"/>
  <c r="CV56" i="7"/>
  <c r="CR56" i="7"/>
  <c r="CN56" i="7"/>
  <c r="CK56" i="7"/>
  <c r="CH56" i="7"/>
  <c r="CE56" i="7"/>
  <c r="CB56" i="7"/>
  <c r="BY56" i="7"/>
  <c r="BV56" i="7"/>
  <c r="BQ56" i="7"/>
  <c r="BM56" i="7"/>
  <c r="BJ56" i="7"/>
  <c r="BG56" i="7"/>
  <c r="BD56" i="7"/>
  <c r="BA56" i="7"/>
  <c r="AX56" i="7"/>
  <c r="AO56" i="7"/>
  <c r="AL56" i="7"/>
  <c r="AI56" i="7"/>
  <c r="AE56" i="7"/>
  <c r="AB56" i="7"/>
  <c r="Y56" i="7"/>
  <c r="O56" i="7"/>
  <c r="B56" i="7"/>
  <c r="DH56" i="7" s="1"/>
  <c r="DD55" i="7"/>
  <c r="DA55" i="7"/>
  <c r="CX55" i="7"/>
  <c r="CW55" i="7"/>
  <c r="CV55" i="7"/>
  <c r="CR55" i="7"/>
  <c r="CN55" i="7"/>
  <c r="CK55" i="7"/>
  <c r="CH55" i="7"/>
  <c r="CE55" i="7"/>
  <c r="CB55" i="7"/>
  <c r="BY55" i="7"/>
  <c r="BV55" i="7"/>
  <c r="BQ55" i="7"/>
  <c r="BM55" i="7"/>
  <c r="BJ55" i="7"/>
  <c r="BG55" i="7"/>
  <c r="BD55" i="7"/>
  <c r="BA55" i="7"/>
  <c r="AX55" i="7"/>
  <c r="AO55" i="7"/>
  <c r="AL55" i="7"/>
  <c r="AI55" i="7"/>
  <c r="AE55" i="7"/>
  <c r="AB55" i="7"/>
  <c r="Y55" i="7"/>
  <c r="O55" i="7"/>
  <c r="B55" i="7"/>
  <c r="DD54" i="7"/>
  <c r="DA54" i="7"/>
  <c r="CX54" i="7"/>
  <c r="CW54" i="7"/>
  <c r="CV54" i="7"/>
  <c r="CR54" i="7"/>
  <c r="CN54" i="7"/>
  <c r="CK54" i="7"/>
  <c r="CH54" i="7"/>
  <c r="CE54" i="7"/>
  <c r="CB54" i="7"/>
  <c r="BY54" i="7"/>
  <c r="BV54" i="7"/>
  <c r="BQ54" i="7"/>
  <c r="BM54" i="7"/>
  <c r="BJ54" i="7"/>
  <c r="BG54" i="7"/>
  <c r="BD54" i="7"/>
  <c r="BA54" i="7"/>
  <c r="AX54" i="7"/>
  <c r="AO54" i="7"/>
  <c r="AL54" i="7"/>
  <c r="AI54" i="7"/>
  <c r="AE54" i="7"/>
  <c r="AB54" i="7"/>
  <c r="Y54" i="7"/>
  <c r="O54" i="7"/>
  <c r="B54" i="7"/>
  <c r="DH54" i="7" s="1"/>
  <c r="DB53" i="7"/>
  <c r="DB98" i="7" s="1"/>
  <c r="CX53" i="7"/>
  <c r="CW53" i="7"/>
  <c r="CV53" i="7"/>
  <c r="CR53" i="7"/>
  <c r="CN53" i="7"/>
  <c r="CK53" i="7"/>
  <c r="CH53" i="7"/>
  <c r="CE53" i="7"/>
  <c r="CB53" i="7"/>
  <c r="BY53" i="7"/>
  <c r="BV53" i="7"/>
  <c r="BQ53" i="7"/>
  <c r="BM53" i="7"/>
  <c r="BJ53" i="7"/>
  <c r="BG53" i="7"/>
  <c r="BD53" i="7"/>
  <c r="BA53" i="7"/>
  <c r="AX53" i="7"/>
  <c r="AO53" i="7"/>
  <c r="AL53" i="7"/>
  <c r="AI53" i="7"/>
  <c r="AE53" i="7"/>
  <c r="AB53" i="7"/>
  <c r="Y53" i="7"/>
  <c r="O53" i="7"/>
  <c r="B53" i="7"/>
  <c r="DH53" i="7" s="1"/>
  <c r="DD52" i="7"/>
  <c r="DA52" i="7"/>
  <c r="CX52" i="7"/>
  <c r="CW52" i="7"/>
  <c r="CU52" i="7" s="1"/>
  <c r="CV52" i="7"/>
  <c r="CR52" i="7"/>
  <c r="CN52" i="7"/>
  <c r="CK52" i="7"/>
  <c r="CH52" i="7"/>
  <c r="CE52" i="7"/>
  <c r="CB52" i="7"/>
  <c r="BY52" i="7"/>
  <c r="BV52" i="7"/>
  <c r="BQ52" i="7"/>
  <c r="BM52" i="7"/>
  <c r="BJ52" i="7"/>
  <c r="BG52" i="7"/>
  <c r="BD52" i="7"/>
  <c r="BA52" i="7"/>
  <c r="AX52" i="7"/>
  <c r="AO52" i="7"/>
  <c r="AL52" i="7"/>
  <c r="AI52" i="7"/>
  <c r="AE52" i="7"/>
  <c r="AB52" i="7"/>
  <c r="Y52" i="7"/>
  <c r="X52" i="7" s="1"/>
  <c r="O52" i="7"/>
  <c r="DJ52" i="7" s="1"/>
  <c r="B52" i="7"/>
  <c r="DD51" i="7"/>
  <c r="DA51" i="7"/>
  <c r="CX51" i="7"/>
  <c r="CW51" i="7"/>
  <c r="CV51" i="7"/>
  <c r="CR51" i="7"/>
  <c r="CN51" i="7"/>
  <c r="CK51" i="7"/>
  <c r="CH51" i="7"/>
  <c r="CE51" i="7"/>
  <c r="CB51" i="7"/>
  <c r="BY51" i="7"/>
  <c r="BV51" i="7"/>
  <c r="BQ51" i="7"/>
  <c r="BM51" i="7"/>
  <c r="BJ51" i="7"/>
  <c r="BG51" i="7"/>
  <c r="BD51" i="7"/>
  <c r="BA51" i="7"/>
  <c r="AR51" i="7" s="1"/>
  <c r="AX51" i="7"/>
  <c r="AO51" i="7"/>
  <c r="AL51" i="7"/>
  <c r="AI51" i="7"/>
  <c r="AE51" i="7"/>
  <c r="AB51" i="7"/>
  <c r="Y51" i="7"/>
  <c r="O51" i="7"/>
  <c r="DJ51" i="7" s="1"/>
  <c r="B51" i="7"/>
  <c r="DD50" i="7"/>
  <c r="DA50" i="7"/>
  <c r="CX50" i="7"/>
  <c r="CW50" i="7"/>
  <c r="CV50" i="7"/>
  <c r="CR50" i="7"/>
  <c r="CN50" i="7"/>
  <c r="CK50" i="7"/>
  <c r="CH50" i="7"/>
  <c r="CE50" i="7"/>
  <c r="CB50" i="7"/>
  <c r="BY50" i="7"/>
  <c r="BV50" i="7"/>
  <c r="BQ50" i="7"/>
  <c r="BP50" i="7"/>
  <c r="BM50" i="7"/>
  <c r="BJ50" i="7"/>
  <c r="BG50" i="7"/>
  <c r="BD50" i="7"/>
  <c r="BA50" i="7"/>
  <c r="AX50" i="7"/>
  <c r="AO50" i="7"/>
  <c r="AL50" i="7"/>
  <c r="AI50" i="7"/>
  <c r="AE50" i="7"/>
  <c r="AB50" i="7"/>
  <c r="Y50" i="7"/>
  <c r="O50" i="7"/>
  <c r="DJ50" i="7" s="1"/>
  <c r="B50" i="7"/>
  <c r="DH50" i="7" s="1"/>
  <c r="DD49" i="7"/>
  <c r="DA49" i="7"/>
  <c r="CX49" i="7"/>
  <c r="CW49" i="7"/>
  <c r="CV49" i="7"/>
  <c r="CR49" i="7"/>
  <c r="CN49" i="7"/>
  <c r="CK49" i="7"/>
  <c r="CH49" i="7"/>
  <c r="CE49" i="7"/>
  <c r="CB49" i="7"/>
  <c r="BY49" i="7"/>
  <c r="BV49" i="7"/>
  <c r="BQ49" i="7"/>
  <c r="BM49" i="7"/>
  <c r="BJ49" i="7"/>
  <c r="BG49" i="7"/>
  <c r="BD49" i="7"/>
  <c r="AR49" i="7" s="1"/>
  <c r="BA49" i="7"/>
  <c r="AX49" i="7"/>
  <c r="AO49" i="7"/>
  <c r="AL49" i="7"/>
  <c r="AI49" i="7"/>
  <c r="AE49" i="7"/>
  <c r="AB49" i="7"/>
  <c r="Y49" i="7"/>
  <c r="O49" i="7"/>
  <c r="DJ49" i="7" s="1"/>
  <c r="B49" i="7"/>
  <c r="DH49" i="7" s="1"/>
  <c r="DD48" i="7"/>
  <c r="DA48" i="7"/>
  <c r="CX48" i="7"/>
  <c r="CW48" i="7"/>
  <c r="CU48" i="7" s="1"/>
  <c r="CV48" i="7"/>
  <c r="CR48" i="7"/>
  <c r="CN48" i="7"/>
  <c r="CK48" i="7"/>
  <c r="CH48" i="7"/>
  <c r="CE48" i="7"/>
  <c r="CB48" i="7"/>
  <c r="BY48" i="7"/>
  <c r="BV48" i="7"/>
  <c r="BQ48" i="7"/>
  <c r="BM48" i="7"/>
  <c r="BJ48" i="7"/>
  <c r="BG48" i="7"/>
  <c r="BD48" i="7"/>
  <c r="BA48" i="7"/>
  <c r="AX48" i="7"/>
  <c r="AO48" i="7"/>
  <c r="AL48" i="7"/>
  <c r="AI48" i="7"/>
  <c r="AE48" i="7"/>
  <c r="AB48" i="7"/>
  <c r="Y48" i="7"/>
  <c r="O48" i="7"/>
  <c r="B48" i="7"/>
  <c r="DH48" i="7" s="1"/>
  <c r="DD47" i="7"/>
  <c r="DA47" i="7"/>
  <c r="CX47" i="7"/>
  <c r="CW47" i="7"/>
  <c r="CV47" i="7"/>
  <c r="CR47" i="7"/>
  <c r="CN47" i="7"/>
  <c r="CK47" i="7"/>
  <c r="CH47" i="7"/>
  <c r="CG47" i="7"/>
  <c r="CG98" i="7" s="1"/>
  <c r="CB47" i="7"/>
  <c r="BY47" i="7"/>
  <c r="BV47" i="7"/>
  <c r="BQ47" i="7"/>
  <c r="BM47" i="7"/>
  <c r="BJ47" i="7"/>
  <c r="BG47" i="7"/>
  <c r="BD47" i="7"/>
  <c r="BA47" i="7"/>
  <c r="AX47" i="7"/>
  <c r="AS47" i="7"/>
  <c r="AS98" i="7" s="1"/>
  <c r="AO47" i="7"/>
  <c r="AL47" i="7"/>
  <c r="AI47" i="7"/>
  <c r="AE47" i="7"/>
  <c r="AB47" i="7"/>
  <c r="Y47" i="7"/>
  <c r="X47" i="7" s="1"/>
  <c r="O47" i="7"/>
  <c r="B47" i="7"/>
  <c r="DD46" i="7"/>
  <c r="DA46" i="7"/>
  <c r="CX46" i="7"/>
  <c r="CW46" i="7"/>
  <c r="CV46" i="7"/>
  <c r="CR46" i="7"/>
  <c r="CN46" i="7"/>
  <c r="CK46" i="7"/>
  <c r="CH46" i="7"/>
  <c r="CE46" i="7"/>
  <c r="CB46" i="7"/>
  <c r="BY46" i="7"/>
  <c r="BV46" i="7"/>
  <c r="BQ46" i="7"/>
  <c r="BM46" i="7"/>
  <c r="BJ46" i="7"/>
  <c r="BG46" i="7"/>
  <c r="BD46" i="7"/>
  <c r="BA46" i="7"/>
  <c r="AX46" i="7"/>
  <c r="AO46" i="7"/>
  <c r="AL46" i="7"/>
  <c r="AI46" i="7"/>
  <c r="AE46" i="7"/>
  <c r="AB46" i="7"/>
  <c r="Y46" i="7"/>
  <c r="O46" i="7"/>
  <c r="DJ46" i="7" s="1"/>
  <c r="B46" i="7"/>
  <c r="DD45" i="7"/>
  <c r="DA45" i="7"/>
  <c r="CX45" i="7"/>
  <c r="CW45" i="7"/>
  <c r="CV45" i="7"/>
  <c r="CR45" i="7"/>
  <c r="CN45" i="7"/>
  <c r="CK45" i="7"/>
  <c r="CH45" i="7"/>
  <c r="CE45" i="7"/>
  <c r="CB45" i="7"/>
  <c r="BY45" i="7"/>
  <c r="BV45" i="7"/>
  <c r="BQ45" i="7"/>
  <c r="BM45" i="7"/>
  <c r="BJ45" i="7"/>
  <c r="BG45" i="7"/>
  <c r="BD45" i="7"/>
  <c r="BA45" i="7"/>
  <c r="AX45" i="7"/>
  <c r="AO45" i="7"/>
  <c r="AL45" i="7"/>
  <c r="AI45" i="7"/>
  <c r="AE45" i="7"/>
  <c r="AB45" i="7"/>
  <c r="Y45" i="7"/>
  <c r="X45" i="7" s="1"/>
  <c r="O45" i="7"/>
  <c r="B45" i="7"/>
  <c r="DD44" i="7"/>
  <c r="DA44" i="7"/>
  <c r="CX44" i="7"/>
  <c r="CW44" i="7"/>
  <c r="CV44" i="7"/>
  <c r="CR44" i="7"/>
  <c r="CN44" i="7"/>
  <c r="CK44" i="7"/>
  <c r="CH44" i="7"/>
  <c r="CE44" i="7"/>
  <c r="CB44" i="7"/>
  <c r="BY44" i="7"/>
  <c r="BV44" i="7"/>
  <c r="BQ44" i="7"/>
  <c r="BM44" i="7"/>
  <c r="BJ44" i="7"/>
  <c r="BG44" i="7"/>
  <c r="BD44" i="7"/>
  <c r="BA44" i="7"/>
  <c r="AX44" i="7"/>
  <c r="AO44" i="7"/>
  <c r="AL44" i="7"/>
  <c r="AI44" i="7"/>
  <c r="AE44" i="7"/>
  <c r="AB44" i="7"/>
  <c r="Y44" i="7"/>
  <c r="O44" i="7"/>
  <c r="DJ44" i="7" s="1"/>
  <c r="B44" i="7"/>
  <c r="DD43" i="7"/>
  <c r="DA43" i="7"/>
  <c r="CX43" i="7"/>
  <c r="CW43" i="7"/>
  <c r="CV43" i="7"/>
  <c r="CU43" i="7" s="1"/>
  <c r="CR43" i="7"/>
  <c r="CN43" i="7"/>
  <c r="CK43" i="7"/>
  <c r="CH43" i="7"/>
  <c r="CE43" i="7"/>
  <c r="CB43" i="7"/>
  <c r="BY43" i="7"/>
  <c r="BV43" i="7"/>
  <c r="BQ43" i="7"/>
  <c r="BM43" i="7"/>
  <c r="BJ43" i="7"/>
  <c r="BG43" i="7"/>
  <c r="BD43" i="7"/>
  <c r="BA43" i="7"/>
  <c r="AX43" i="7"/>
  <c r="AO43" i="7"/>
  <c r="AL43" i="7"/>
  <c r="AI43" i="7"/>
  <c r="AE43" i="7"/>
  <c r="AB43" i="7"/>
  <c r="Y43" i="7"/>
  <c r="O43" i="7"/>
  <c r="DJ43" i="7" s="1"/>
  <c r="B43" i="7"/>
  <c r="DD42" i="7"/>
  <c r="DA42" i="7"/>
  <c r="CX42" i="7"/>
  <c r="CW42" i="7"/>
  <c r="CV42" i="7"/>
  <c r="CR42" i="7"/>
  <c r="CN42" i="7"/>
  <c r="CK42" i="7"/>
  <c r="CH42" i="7"/>
  <c r="CE42" i="7"/>
  <c r="CB42" i="7"/>
  <c r="BY42" i="7"/>
  <c r="BV42" i="7"/>
  <c r="BQ42" i="7"/>
  <c r="BM42" i="7"/>
  <c r="BJ42" i="7"/>
  <c r="BG42" i="7"/>
  <c r="BD42" i="7"/>
  <c r="BA42" i="7"/>
  <c r="AX42" i="7"/>
  <c r="AO42" i="7"/>
  <c r="AL42" i="7"/>
  <c r="AI42" i="7"/>
  <c r="AE42" i="7"/>
  <c r="AB42" i="7"/>
  <c r="Y42" i="7"/>
  <c r="X42" i="7" s="1"/>
  <c r="O42" i="7"/>
  <c r="B42" i="7"/>
  <c r="DH42" i="7" s="1"/>
  <c r="DD41" i="7"/>
  <c r="DA41" i="7"/>
  <c r="CX41" i="7"/>
  <c r="CW41" i="7"/>
  <c r="CV41" i="7"/>
  <c r="CR41" i="7"/>
  <c r="CN41" i="7"/>
  <c r="CK41" i="7"/>
  <c r="CH41" i="7"/>
  <c r="CE41" i="7"/>
  <c r="CB41" i="7"/>
  <c r="BY41" i="7"/>
  <c r="BV41" i="7"/>
  <c r="BQ41" i="7"/>
  <c r="BM41" i="7"/>
  <c r="BJ41" i="7"/>
  <c r="BG41" i="7"/>
  <c r="BD41" i="7"/>
  <c r="BA41" i="7"/>
  <c r="AX41" i="7"/>
  <c r="AO41" i="7"/>
  <c r="AL41" i="7"/>
  <c r="AI41" i="7"/>
  <c r="AE41" i="7"/>
  <c r="AB41" i="7"/>
  <c r="Y41" i="7"/>
  <c r="O41" i="7"/>
  <c r="B41" i="7"/>
  <c r="DD40" i="7"/>
  <c r="DA40" i="7"/>
  <c r="CX40" i="7"/>
  <c r="CW40" i="7"/>
  <c r="CV40" i="7"/>
  <c r="CR40" i="7"/>
  <c r="CN40" i="7"/>
  <c r="CK40" i="7"/>
  <c r="CH40" i="7"/>
  <c r="CE40" i="7"/>
  <c r="CB40" i="7"/>
  <c r="BY40" i="7"/>
  <c r="BV40" i="7"/>
  <c r="BQ40" i="7"/>
  <c r="BM40" i="7"/>
  <c r="BJ40" i="7"/>
  <c r="BG40" i="7"/>
  <c r="BD40" i="7"/>
  <c r="BA40" i="7"/>
  <c r="AX40" i="7"/>
  <c r="AO40" i="7"/>
  <c r="AL40" i="7"/>
  <c r="AI40" i="7"/>
  <c r="AE40" i="7"/>
  <c r="AB40" i="7"/>
  <c r="Y40" i="7"/>
  <c r="O40" i="7"/>
  <c r="B40" i="7"/>
  <c r="DD39" i="7"/>
  <c r="DA39" i="7"/>
  <c r="CX39" i="7"/>
  <c r="CW39" i="7"/>
  <c r="CV39" i="7"/>
  <c r="CR39" i="7"/>
  <c r="CN39" i="7"/>
  <c r="CK39" i="7"/>
  <c r="CH39" i="7"/>
  <c r="CE39" i="7"/>
  <c r="CB39" i="7"/>
  <c r="BY39" i="7"/>
  <c r="BV39" i="7"/>
  <c r="BQ39" i="7"/>
  <c r="BM39" i="7"/>
  <c r="BJ39" i="7"/>
  <c r="BG39" i="7"/>
  <c r="BD39" i="7"/>
  <c r="BA39" i="7"/>
  <c r="AX39" i="7"/>
  <c r="AO39" i="7"/>
  <c r="AL39" i="7"/>
  <c r="AI39" i="7"/>
  <c r="AE39" i="7"/>
  <c r="AB39" i="7"/>
  <c r="Y39" i="7"/>
  <c r="O39" i="7"/>
  <c r="B39" i="7"/>
  <c r="DD38" i="7"/>
  <c r="DA38" i="7"/>
  <c r="CX38" i="7"/>
  <c r="CW38" i="7"/>
  <c r="CV38" i="7"/>
  <c r="CR38" i="7"/>
  <c r="CN38" i="7"/>
  <c r="CK38" i="7"/>
  <c r="CH38" i="7"/>
  <c r="CE38" i="7"/>
  <c r="CB38" i="7"/>
  <c r="BY38" i="7"/>
  <c r="BV38" i="7"/>
  <c r="BQ38" i="7"/>
  <c r="BM38" i="7"/>
  <c r="BJ38" i="7"/>
  <c r="BG38" i="7"/>
  <c r="BD38" i="7"/>
  <c r="BA38" i="7"/>
  <c r="AX38" i="7"/>
  <c r="AO38" i="7"/>
  <c r="AL38" i="7"/>
  <c r="AI38" i="7"/>
  <c r="AE38" i="7"/>
  <c r="AB38" i="7"/>
  <c r="Y38" i="7"/>
  <c r="O38" i="7"/>
  <c r="B38" i="7"/>
  <c r="DD37" i="7"/>
  <c r="DA37" i="7"/>
  <c r="CX37" i="7"/>
  <c r="CW37" i="7"/>
  <c r="CV37" i="7"/>
  <c r="CR37" i="7"/>
  <c r="CN37" i="7"/>
  <c r="CK37" i="7"/>
  <c r="CH37" i="7"/>
  <c r="CE37" i="7"/>
  <c r="CB37" i="7"/>
  <c r="BY37" i="7"/>
  <c r="BV37" i="7"/>
  <c r="BQ37" i="7"/>
  <c r="BM37" i="7"/>
  <c r="BJ37" i="7"/>
  <c r="BG37" i="7"/>
  <c r="BD37" i="7"/>
  <c r="BA37" i="7"/>
  <c r="AX37" i="7"/>
  <c r="AO37" i="7"/>
  <c r="AL37" i="7"/>
  <c r="AI37" i="7"/>
  <c r="AE37" i="7"/>
  <c r="AB37" i="7"/>
  <c r="Y37" i="7"/>
  <c r="O37" i="7"/>
  <c r="B37" i="7"/>
  <c r="DD36" i="7"/>
  <c r="DA36" i="7"/>
  <c r="CX36" i="7"/>
  <c r="CW36" i="7"/>
  <c r="CV36" i="7"/>
  <c r="CR36" i="7"/>
  <c r="CN36" i="7"/>
  <c r="CK36" i="7"/>
  <c r="CH36" i="7"/>
  <c r="CE36" i="7"/>
  <c r="CB36" i="7"/>
  <c r="BY36" i="7"/>
  <c r="BV36" i="7"/>
  <c r="BQ36" i="7"/>
  <c r="BM36" i="7"/>
  <c r="BJ36" i="7"/>
  <c r="BG36" i="7"/>
  <c r="BD36" i="7"/>
  <c r="BA36" i="7"/>
  <c r="AX36" i="7"/>
  <c r="AO36" i="7"/>
  <c r="AL36" i="7"/>
  <c r="AI36" i="7"/>
  <c r="AE36" i="7"/>
  <c r="AB36" i="7"/>
  <c r="Y36" i="7"/>
  <c r="O36" i="7"/>
  <c r="B36" i="7"/>
  <c r="DD35" i="7"/>
  <c r="DA35" i="7"/>
  <c r="CX35" i="7"/>
  <c r="CW35" i="7"/>
  <c r="CV35" i="7"/>
  <c r="CR35" i="7"/>
  <c r="CN35" i="7"/>
  <c r="CK35" i="7"/>
  <c r="CH35" i="7"/>
  <c r="CE35" i="7"/>
  <c r="CB35" i="7"/>
  <c r="BY35" i="7"/>
  <c r="BV35" i="7"/>
  <c r="BQ35" i="7"/>
  <c r="BM35" i="7"/>
  <c r="BJ35" i="7"/>
  <c r="BG35" i="7"/>
  <c r="BD35" i="7"/>
  <c r="BA35" i="7"/>
  <c r="AX35" i="7"/>
  <c r="AO35" i="7"/>
  <c r="AL35" i="7"/>
  <c r="AI35" i="7"/>
  <c r="AE35" i="7"/>
  <c r="AB35" i="7"/>
  <c r="Y35" i="7"/>
  <c r="O35" i="7"/>
  <c r="B35" i="7"/>
  <c r="DD34" i="7"/>
  <c r="DA34" i="7"/>
  <c r="CX34" i="7"/>
  <c r="CW34" i="7"/>
  <c r="CV34" i="7"/>
  <c r="CR34" i="7"/>
  <c r="CN34" i="7"/>
  <c r="CK34" i="7"/>
  <c r="CH34" i="7"/>
  <c r="CE34" i="7"/>
  <c r="CB34" i="7"/>
  <c r="BY34" i="7"/>
  <c r="BV34" i="7"/>
  <c r="BQ34" i="7"/>
  <c r="BM34" i="7"/>
  <c r="BJ34" i="7"/>
  <c r="BG34" i="7"/>
  <c r="BD34" i="7"/>
  <c r="BA34" i="7"/>
  <c r="AX34" i="7"/>
  <c r="AO34" i="7"/>
  <c r="AL34" i="7"/>
  <c r="AI34" i="7"/>
  <c r="AE34" i="7"/>
  <c r="AB34" i="7"/>
  <c r="Y34" i="7"/>
  <c r="O34" i="7"/>
  <c r="B34" i="7"/>
  <c r="DD33" i="7"/>
  <c r="DA33" i="7"/>
  <c r="CX33" i="7"/>
  <c r="CW33" i="7"/>
  <c r="CV33" i="7"/>
  <c r="CR33" i="7"/>
  <c r="CN33" i="7"/>
  <c r="CK33" i="7"/>
  <c r="CH33" i="7"/>
  <c r="CE33" i="7"/>
  <c r="CB33" i="7"/>
  <c r="BY33" i="7"/>
  <c r="BV33" i="7"/>
  <c r="BQ33" i="7"/>
  <c r="BM33" i="7"/>
  <c r="BJ33" i="7"/>
  <c r="BG33" i="7"/>
  <c r="BD33" i="7"/>
  <c r="BA33" i="7"/>
  <c r="AX33" i="7"/>
  <c r="AO33" i="7"/>
  <c r="AL33" i="7"/>
  <c r="AI33" i="7"/>
  <c r="AE33" i="7"/>
  <c r="AB33" i="7"/>
  <c r="Y33" i="7"/>
  <c r="O33" i="7"/>
  <c r="B33" i="7"/>
  <c r="DD32" i="7"/>
  <c r="DA32" i="7"/>
  <c r="CX32" i="7"/>
  <c r="CW32" i="7"/>
  <c r="CU32" i="7" s="1"/>
  <c r="CV32" i="7"/>
  <c r="CR32" i="7"/>
  <c r="CN32" i="7"/>
  <c r="CK32" i="7"/>
  <c r="CH32" i="7"/>
  <c r="CE32" i="7"/>
  <c r="CB32" i="7"/>
  <c r="BY32" i="7"/>
  <c r="BV32" i="7"/>
  <c r="BQ32" i="7"/>
  <c r="BM32" i="7"/>
  <c r="BJ32" i="7"/>
  <c r="BG32" i="7"/>
  <c r="BD32" i="7"/>
  <c r="BA32" i="7"/>
  <c r="AX32" i="7"/>
  <c r="AO32" i="7"/>
  <c r="AL32" i="7"/>
  <c r="AI32" i="7"/>
  <c r="AE32" i="7"/>
  <c r="AB32" i="7"/>
  <c r="Y32" i="7"/>
  <c r="O32" i="7"/>
  <c r="B32" i="7"/>
  <c r="DH32" i="7" s="1"/>
  <c r="DD31" i="7"/>
  <c r="DA31" i="7"/>
  <c r="CX31" i="7"/>
  <c r="CW31" i="7"/>
  <c r="CU31" i="7" s="1"/>
  <c r="CV31" i="7"/>
  <c r="CR31" i="7"/>
  <c r="CN31" i="7"/>
  <c r="CK31" i="7"/>
  <c r="CH31" i="7"/>
  <c r="CE31" i="7"/>
  <c r="CB31" i="7"/>
  <c r="BY31" i="7"/>
  <c r="BV31" i="7"/>
  <c r="BQ31" i="7"/>
  <c r="BM31" i="7"/>
  <c r="BJ31" i="7"/>
  <c r="BG31" i="7"/>
  <c r="BD31" i="7"/>
  <c r="BA31" i="7"/>
  <c r="AX31" i="7"/>
  <c r="AO31" i="7"/>
  <c r="AL31" i="7"/>
  <c r="AI31" i="7"/>
  <c r="AE31" i="7"/>
  <c r="AB31" i="7"/>
  <c r="Y31" i="7"/>
  <c r="O31" i="7"/>
  <c r="B31" i="7"/>
  <c r="DH31" i="7" s="1"/>
  <c r="DD30" i="7"/>
  <c r="DA30" i="7"/>
  <c r="CX30" i="7"/>
  <c r="CW30" i="7"/>
  <c r="CV30" i="7"/>
  <c r="CR30" i="7"/>
  <c r="CN30" i="7"/>
  <c r="CK30" i="7"/>
  <c r="CH30" i="7"/>
  <c r="CE30" i="7"/>
  <c r="CB30" i="7"/>
  <c r="BY30" i="7"/>
  <c r="BP30" i="7" s="1"/>
  <c r="BV30" i="7"/>
  <c r="BQ30" i="7"/>
  <c r="BM30" i="7"/>
  <c r="BJ30" i="7"/>
  <c r="BG30" i="7"/>
  <c r="BD30" i="7"/>
  <c r="BA30" i="7"/>
  <c r="AX30" i="7"/>
  <c r="AO30" i="7"/>
  <c r="AL30" i="7"/>
  <c r="AI30" i="7"/>
  <c r="AE30" i="7"/>
  <c r="AB30" i="7"/>
  <c r="Y30" i="7"/>
  <c r="O30" i="7"/>
  <c r="B30" i="7"/>
  <c r="DD29" i="7"/>
  <c r="DA29" i="7"/>
  <c r="CX29" i="7"/>
  <c r="CW29" i="7"/>
  <c r="CV29" i="7"/>
  <c r="CR29" i="7"/>
  <c r="CN29" i="7"/>
  <c r="CK29" i="7"/>
  <c r="CH29" i="7"/>
  <c r="CE29" i="7"/>
  <c r="CB29" i="7"/>
  <c r="BY29" i="7"/>
  <c r="BV29" i="7"/>
  <c r="BQ29" i="7"/>
  <c r="BM29" i="7"/>
  <c r="BJ29" i="7"/>
  <c r="BG29" i="7"/>
  <c r="BD29" i="7"/>
  <c r="BA29" i="7"/>
  <c r="AX29" i="7"/>
  <c r="AO29" i="7"/>
  <c r="AL29" i="7"/>
  <c r="AI29" i="7"/>
  <c r="AE29" i="7"/>
  <c r="AB29" i="7"/>
  <c r="Y29" i="7"/>
  <c r="O29" i="7"/>
  <c r="B29" i="7"/>
  <c r="DD28" i="7"/>
  <c r="DA28" i="7"/>
  <c r="CX28" i="7"/>
  <c r="CW28" i="7"/>
  <c r="CU28" i="7" s="1"/>
  <c r="CV28" i="7"/>
  <c r="CR28" i="7"/>
  <c r="CN28" i="7"/>
  <c r="CK28" i="7"/>
  <c r="CH28" i="7"/>
  <c r="CE28" i="7"/>
  <c r="CB28" i="7"/>
  <c r="BY28" i="7"/>
  <c r="BV28" i="7"/>
  <c r="BQ28" i="7"/>
  <c r="BM28" i="7"/>
  <c r="BJ28" i="7"/>
  <c r="BG28" i="7"/>
  <c r="BD28" i="7"/>
  <c r="BA28" i="7"/>
  <c r="AX28" i="7"/>
  <c r="AO28" i="7"/>
  <c r="AL28" i="7"/>
  <c r="AI28" i="7"/>
  <c r="AE28" i="7"/>
  <c r="AB28" i="7"/>
  <c r="Y28" i="7"/>
  <c r="O28" i="7"/>
  <c r="DJ28" i="7" s="1"/>
  <c r="B28" i="7"/>
  <c r="DH28" i="7" s="1"/>
  <c r="DD27" i="7"/>
  <c r="DA27" i="7"/>
  <c r="CX27" i="7"/>
  <c r="CW27" i="7"/>
  <c r="CV27" i="7"/>
  <c r="CR27" i="7"/>
  <c r="CN27" i="7"/>
  <c r="CK27" i="7"/>
  <c r="CH27" i="7"/>
  <c r="CE27" i="7"/>
  <c r="CB27" i="7"/>
  <c r="BY27" i="7"/>
  <c r="BV27" i="7"/>
  <c r="BQ27" i="7"/>
  <c r="BM27" i="7"/>
  <c r="BJ27" i="7"/>
  <c r="BG27" i="7"/>
  <c r="BD27" i="7"/>
  <c r="BA27" i="7"/>
  <c r="AX27" i="7"/>
  <c r="AO27" i="7"/>
  <c r="AL27" i="7"/>
  <c r="AI27" i="7"/>
  <c r="AE27" i="7"/>
  <c r="AB27" i="7"/>
  <c r="Y27" i="7"/>
  <c r="O27" i="7"/>
  <c r="B27" i="7"/>
  <c r="DD26" i="7"/>
  <c r="DA26" i="7"/>
  <c r="CX26" i="7"/>
  <c r="CW26" i="7"/>
  <c r="CV26" i="7"/>
  <c r="CR26" i="7"/>
  <c r="CN26" i="7"/>
  <c r="CK26" i="7"/>
  <c r="CH26" i="7"/>
  <c r="CE26" i="7"/>
  <c r="CB26" i="7"/>
  <c r="BY26" i="7"/>
  <c r="BV26" i="7"/>
  <c r="BQ26" i="7"/>
  <c r="BM26" i="7"/>
  <c r="BJ26" i="7"/>
  <c r="BG26" i="7"/>
  <c r="BD26" i="7"/>
  <c r="BA26" i="7"/>
  <c r="AX26" i="7"/>
  <c r="AO26" i="7"/>
  <c r="AL26" i="7"/>
  <c r="AI26" i="7"/>
  <c r="AE26" i="7"/>
  <c r="AB26" i="7"/>
  <c r="Y26" i="7"/>
  <c r="O26" i="7"/>
  <c r="DJ26" i="7" s="1"/>
  <c r="B26" i="7"/>
  <c r="DD25" i="7"/>
  <c r="DA25" i="7"/>
  <c r="CX25" i="7"/>
  <c r="CW25" i="7"/>
  <c r="CV25" i="7"/>
  <c r="CR25" i="7"/>
  <c r="CN25" i="7"/>
  <c r="CK25" i="7"/>
  <c r="CH25" i="7"/>
  <c r="CE25" i="7"/>
  <c r="CB25" i="7"/>
  <c r="BY25" i="7"/>
  <c r="BV25" i="7"/>
  <c r="BQ25" i="7"/>
  <c r="BM25" i="7"/>
  <c r="BJ25" i="7"/>
  <c r="BG25" i="7"/>
  <c r="BD25" i="7"/>
  <c r="BA25" i="7"/>
  <c r="AX25" i="7"/>
  <c r="AO25" i="7"/>
  <c r="AL25" i="7"/>
  <c r="AI25" i="7"/>
  <c r="AE25" i="7"/>
  <c r="AB25" i="7"/>
  <c r="Y25" i="7"/>
  <c r="O25" i="7"/>
  <c r="DJ25" i="7" s="1"/>
  <c r="B25" i="7"/>
  <c r="DD24" i="7"/>
  <c r="DA24" i="7"/>
  <c r="CX24" i="7"/>
  <c r="CW24" i="7"/>
  <c r="CV24" i="7"/>
  <c r="CR24" i="7"/>
  <c r="CN24" i="7"/>
  <c r="CK24" i="7"/>
  <c r="CH24" i="7"/>
  <c r="CE24" i="7"/>
  <c r="CB24" i="7"/>
  <c r="BY24" i="7"/>
  <c r="BV24" i="7"/>
  <c r="BQ24" i="7"/>
  <c r="BM24" i="7"/>
  <c r="BJ24" i="7"/>
  <c r="BG24" i="7"/>
  <c r="BD24" i="7"/>
  <c r="BA24" i="7"/>
  <c r="AX24" i="7"/>
  <c r="AO24" i="7"/>
  <c r="AL24" i="7"/>
  <c r="AI24" i="7"/>
  <c r="AE24" i="7"/>
  <c r="AB24" i="7"/>
  <c r="Y24" i="7"/>
  <c r="X24" i="7" s="1"/>
  <c r="O24" i="7"/>
  <c r="B24" i="7"/>
  <c r="DH24" i="7" s="1"/>
  <c r="DD23" i="7"/>
  <c r="DA23" i="7"/>
  <c r="CX23" i="7"/>
  <c r="CW23" i="7"/>
  <c r="CV23" i="7"/>
  <c r="CR23" i="7"/>
  <c r="CO23" i="7"/>
  <c r="CO98" i="7" s="1"/>
  <c r="CK23" i="7"/>
  <c r="CH23" i="7"/>
  <c r="CE23" i="7"/>
  <c r="CB23" i="7"/>
  <c r="BY23" i="7"/>
  <c r="BV23" i="7"/>
  <c r="BQ23" i="7"/>
  <c r="BM23" i="7"/>
  <c r="BJ23" i="7"/>
  <c r="BG23" i="7"/>
  <c r="BD23" i="7"/>
  <c r="BA23" i="7"/>
  <c r="AX23" i="7"/>
  <c r="AO23" i="7"/>
  <c r="AL23" i="7"/>
  <c r="AI23" i="7"/>
  <c r="AE23" i="7"/>
  <c r="AB23" i="7"/>
  <c r="Y23" i="7"/>
  <c r="O23" i="7"/>
  <c r="DJ23" i="7" s="1"/>
  <c r="B23" i="7"/>
  <c r="DD22" i="7"/>
  <c r="DA22" i="7"/>
  <c r="CX22" i="7"/>
  <c r="CW22" i="7"/>
  <c r="CV22" i="7"/>
  <c r="CR22" i="7"/>
  <c r="CN22" i="7"/>
  <c r="CK22" i="7"/>
  <c r="CH22" i="7"/>
  <c r="CE22" i="7"/>
  <c r="CB22" i="7"/>
  <c r="BY22" i="7"/>
  <c r="BV22" i="7"/>
  <c r="BQ22" i="7"/>
  <c r="BM22" i="7"/>
  <c r="BJ22" i="7"/>
  <c r="BG22" i="7"/>
  <c r="BD22" i="7"/>
  <c r="BA22" i="7"/>
  <c r="AX22" i="7"/>
  <c r="AO22" i="7"/>
  <c r="AL22" i="7"/>
  <c r="AI22" i="7"/>
  <c r="AE22" i="7"/>
  <c r="AB22" i="7"/>
  <c r="Y22" i="7"/>
  <c r="O22" i="7"/>
  <c r="DJ22" i="7" s="1"/>
  <c r="B22" i="7"/>
  <c r="DD21" i="7"/>
  <c r="DA21" i="7"/>
  <c r="CX21" i="7"/>
  <c r="CW21" i="7"/>
  <c r="CV21" i="7"/>
  <c r="CU21" i="7"/>
  <c r="CR21" i="7"/>
  <c r="CN21" i="7"/>
  <c r="CK21" i="7"/>
  <c r="CH21" i="7"/>
  <c r="CE21" i="7"/>
  <c r="CB21" i="7"/>
  <c r="BY21" i="7"/>
  <c r="BV21" i="7"/>
  <c r="BQ21" i="7"/>
  <c r="BM21" i="7"/>
  <c r="BJ21" i="7"/>
  <c r="BG21" i="7"/>
  <c r="BD21" i="7"/>
  <c r="BA21" i="7"/>
  <c r="AX21" i="7"/>
  <c r="AO21" i="7"/>
  <c r="AL21" i="7"/>
  <c r="AI21" i="7"/>
  <c r="AE21" i="7"/>
  <c r="AB21" i="7"/>
  <c r="Y21" i="7"/>
  <c r="O21" i="7"/>
  <c r="DJ21" i="7" s="1"/>
  <c r="B21" i="7"/>
  <c r="DH21" i="7" s="1"/>
  <c r="DD20" i="7"/>
  <c r="DA20" i="7"/>
  <c r="CX20" i="7"/>
  <c r="CW20" i="7"/>
  <c r="CV20" i="7"/>
  <c r="CR20" i="7"/>
  <c r="CN20" i="7"/>
  <c r="CK20" i="7"/>
  <c r="CH20" i="7"/>
  <c r="CE20" i="7"/>
  <c r="CB20" i="7"/>
  <c r="BY20" i="7"/>
  <c r="BV20" i="7"/>
  <c r="BQ20" i="7"/>
  <c r="BM20" i="7"/>
  <c r="BJ20" i="7"/>
  <c r="BG20" i="7"/>
  <c r="BD20" i="7"/>
  <c r="BA20" i="7"/>
  <c r="AX20" i="7"/>
  <c r="AO20" i="7"/>
  <c r="AL20" i="7"/>
  <c r="AI20" i="7"/>
  <c r="AE20" i="7"/>
  <c r="AB20" i="7"/>
  <c r="Y20" i="7"/>
  <c r="O20" i="7"/>
  <c r="B20" i="7"/>
  <c r="DD19" i="7"/>
  <c r="DA19" i="7"/>
  <c r="CX19" i="7"/>
  <c r="CW19" i="7"/>
  <c r="CV19" i="7"/>
  <c r="CR19" i="7"/>
  <c r="CN19" i="7"/>
  <c r="CK19" i="7"/>
  <c r="CH19" i="7"/>
  <c r="CE19" i="7"/>
  <c r="CB19" i="7"/>
  <c r="BY19" i="7"/>
  <c r="BV19" i="7"/>
  <c r="BQ19" i="7"/>
  <c r="BM19" i="7"/>
  <c r="BJ19" i="7"/>
  <c r="BG19" i="7"/>
  <c r="BD19" i="7"/>
  <c r="BA19" i="7"/>
  <c r="AX19" i="7"/>
  <c r="AO19" i="7"/>
  <c r="AL19" i="7"/>
  <c r="AI19" i="7"/>
  <c r="AE19" i="7"/>
  <c r="AB19" i="7"/>
  <c r="Y19" i="7"/>
  <c r="O19" i="7"/>
  <c r="B19" i="7"/>
  <c r="DD18" i="7"/>
  <c r="DA18" i="7"/>
  <c r="CX18" i="7"/>
  <c r="CW18" i="7"/>
  <c r="CV18" i="7"/>
  <c r="CR18" i="7"/>
  <c r="CN18" i="7"/>
  <c r="CK18" i="7"/>
  <c r="CH18" i="7"/>
  <c r="CE18" i="7"/>
  <c r="CB18" i="7"/>
  <c r="BY18" i="7"/>
  <c r="BV18" i="7"/>
  <c r="BQ18" i="7"/>
  <c r="BM18" i="7"/>
  <c r="BJ18" i="7"/>
  <c r="BG18" i="7"/>
  <c r="BD18" i="7"/>
  <c r="BA18" i="7"/>
  <c r="AX18" i="7"/>
  <c r="AO18" i="7"/>
  <c r="AL18" i="7"/>
  <c r="AI18" i="7"/>
  <c r="AE18" i="7"/>
  <c r="AB18" i="7"/>
  <c r="Y18" i="7"/>
  <c r="O18" i="7"/>
  <c r="B18" i="7"/>
  <c r="DH17" i="7"/>
  <c r="DD17" i="7"/>
  <c r="DA17" i="7"/>
  <c r="CX17" i="7"/>
  <c r="CW17" i="7"/>
  <c r="CU17" i="7" s="1"/>
  <c r="CV17" i="7"/>
  <c r="CR17" i="7"/>
  <c r="CN17" i="7"/>
  <c r="CK17" i="7"/>
  <c r="CH17" i="7"/>
  <c r="CE17" i="7"/>
  <c r="CB17" i="7"/>
  <c r="BY17" i="7"/>
  <c r="BV17" i="7"/>
  <c r="BQ17" i="7"/>
  <c r="BM17" i="7"/>
  <c r="BJ17" i="7"/>
  <c r="BG17" i="7"/>
  <c r="BD17" i="7"/>
  <c r="BA17" i="7"/>
  <c r="AX17" i="7"/>
  <c r="AO17" i="7"/>
  <c r="AL17" i="7"/>
  <c r="AI17" i="7"/>
  <c r="AE17" i="7"/>
  <c r="AB17" i="7"/>
  <c r="X17" i="7" s="1"/>
  <c r="Y17" i="7"/>
  <c r="O17" i="7"/>
  <c r="DJ17" i="7" s="1"/>
  <c r="B17" i="7"/>
  <c r="DD16" i="7"/>
  <c r="DA16" i="7"/>
  <c r="CX16" i="7"/>
  <c r="CW16" i="7"/>
  <c r="CV16" i="7"/>
  <c r="CR16" i="7"/>
  <c r="CN16" i="7"/>
  <c r="CK16" i="7"/>
  <c r="CH16" i="7"/>
  <c r="CE16" i="7"/>
  <c r="CB16" i="7"/>
  <c r="BY16" i="7"/>
  <c r="BV16" i="7"/>
  <c r="BQ16" i="7"/>
  <c r="BM16" i="7"/>
  <c r="BJ16" i="7"/>
  <c r="BG16" i="7"/>
  <c r="BD16" i="7"/>
  <c r="BA16" i="7"/>
  <c r="AX16" i="7"/>
  <c r="AO16" i="7"/>
  <c r="AL16" i="7"/>
  <c r="AI16" i="7"/>
  <c r="AE16" i="7"/>
  <c r="AB16" i="7"/>
  <c r="Y16" i="7"/>
  <c r="O16" i="7"/>
  <c r="B16" i="7"/>
  <c r="DD15" i="7"/>
  <c r="DA15" i="7"/>
  <c r="CX15" i="7"/>
  <c r="CW15" i="7"/>
  <c r="CV15" i="7"/>
  <c r="CR15" i="7"/>
  <c r="CN15" i="7"/>
  <c r="CK15" i="7"/>
  <c r="CH15" i="7"/>
  <c r="CE15" i="7"/>
  <c r="CB15" i="7"/>
  <c r="BY15" i="7"/>
  <c r="BV15" i="7"/>
  <c r="BQ15" i="7"/>
  <c r="BM15" i="7"/>
  <c r="BJ15" i="7"/>
  <c r="BG15" i="7"/>
  <c r="BD15" i="7"/>
  <c r="BA15" i="7"/>
  <c r="AX15" i="7"/>
  <c r="AO15" i="7"/>
  <c r="AL15" i="7"/>
  <c r="AI15" i="7"/>
  <c r="AE15" i="7"/>
  <c r="AB15" i="7"/>
  <c r="Y15" i="7"/>
  <c r="O15" i="7"/>
  <c r="DJ15" i="7" s="1"/>
  <c r="B15" i="7"/>
  <c r="DH15" i="7" s="1"/>
  <c r="DD14" i="7"/>
  <c r="DA14" i="7"/>
  <c r="CX14" i="7"/>
  <c r="CW14" i="7"/>
  <c r="CU14" i="7" s="1"/>
  <c r="CV14" i="7"/>
  <c r="CR14" i="7"/>
  <c r="CN14" i="7"/>
  <c r="CK14" i="7"/>
  <c r="CH14" i="7"/>
  <c r="CE14" i="7"/>
  <c r="CB14" i="7"/>
  <c r="BY14" i="7"/>
  <c r="BV14" i="7"/>
  <c r="BQ14" i="7"/>
  <c r="BM14" i="7"/>
  <c r="BJ14" i="7"/>
  <c r="BG14" i="7"/>
  <c r="BD14" i="7"/>
  <c r="BA14" i="7"/>
  <c r="AX14" i="7"/>
  <c r="AO14" i="7"/>
  <c r="AL14" i="7"/>
  <c r="AI14" i="7"/>
  <c r="AE14" i="7"/>
  <c r="AB14" i="7"/>
  <c r="Y14" i="7"/>
  <c r="O14" i="7"/>
  <c r="DJ14" i="7" s="1"/>
  <c r="B14" i="7"/>
  <c r="DH14" i="7" s="1"/>
  <c r="DD13" i="7"/>
  <c r="DA13" i="7"/>
  <c r="CX13" i="7"/>
  <c r="CW13" i="7"/>
  <c r="CV13" i="7"/>
  <c r="CR13" i="7"/>
  <c r="CN13" i="7"/>
  <c r="CK13" i="7"/>
  <c r="CH13" i="7"/>
  <c r="CE13" i="7"/>
  <c r="CB13" i="7"/>
  <c r="BY13" i="7"/>
  <c r="BV13" i="7"/>
  <c r="BQ13" i="7"/>
  <c r="BM13" i="7"/>
  <c r="BJ13" i="7"/>
  <c r="BG13" i="7"/>
  <c r="BD13" i="7"/>
  <c r="BA13" i="7"/>
  <c r="AX13" i="7"/>
  <c r="AO13" i="7"/>
  <c r="AL13" i="7"/>
  <c r="AI13" i="7"/>
  <c r="AE13" i="7"/>
  <c r="AB13" i="7"/>
  <c r="Y13" i="7"/>
  <c r="X13" i="7" s="1"/>
  <c r="O13" i="7"/>
  <c r="B13" i="7"/>
  <c r="DH13" i="7" s="1"/>
  <c r="DD12" i="7"/>
  <c r="DA12" i="7"/>
  <c r="CX12" i="7"/>
  <c r="CW12" i="7"/>
  <c r="CV12" i="7"/>
  <c r="CR12" i="7"/>
  <c r="CN12" i="7"/>
  <c r="CK12" i="7"/>
  <c r="CH12" i="7"/>
  <c r="CE12" i="7"/>
  <c r="CB12" i="7"/>
  <c r="BY12" i="7"/>
  <c r="BV12" i="7"/>
  <c r="BQ12" i="7"/>
  <c r="BM12" i="7"/>
  <c r="BJ12" i="7"/>
  <c r="BG12" i="7"/>
  <c r="BD12" i="7"/>
  <c r="BA12" i="7"/>
  <c r="AX12" i="7"/>
  <c r="AO12" i="7"/>
  <c r="AL12" i="7"/>
  <c r="AI12" i="7"/>
  <c r="AE12" i="7"/>
  <c r="AB12" i="7"/>
  <c r="Y12" i="7"/>
  <c r="X12" i="7" s="1"/>
  <c r="O12" i="7"/>
  <c r="DJ12" i="7" s="1"/>
  <c r="B12" i="7"/>
  <c r="DD11" i="7"/>
  <c r="DA11" i="7"/>
  <c r="CX11" i="7"/>
  <c r="CW11" i="7"/>
  <c r="CV11" i="7"/>
  <c r="CR11" i="7"/>
  <c r="CN11" i="7"/>
  <c r="CK11" i="7"/>
  <c r="CH11" i="7"/>
  <c r="CE11" i="7"/>
  <c r="CB11" i="7"/>
  <c r="BY11" i="7"/>
  <c r="BV11" i="7"/>
  <c r="BQ11" i="7"/>
  <c r="BM11" i="7"/>
  <c r="BJ11" i="7"/>
  <c r="BG11" i="7"/>
  <c r="BD11" i="7"/>
  <c r="BA11" i="7"/>
  <c r="AX11" i="7"/>
  <c r="AO11" i="7"/>
  <c r="AL11" i="7"/>
  <c r="AI11" i="7"/>
  <c r="AE11" i="7"/>
  <c r="AB11" i="7"/>
  <c r="Y11" i="7"/>
  <c r="X11" i="7" s="1"/>
  <c r="O11" i="7"/>
  <c r="DJ11" i="7" s="1"/>
  <c r="B11" i="7"/>
  <c r="DH11" i="7" s="1"/>
  <c r="DD10" i="7"/>
  <c r="DA10" i="7"/>
  <c r="CX10" i="7"/>
  <c r="CW10" i="7"/>
  <c r="CV10" i="7"/>
  <c r="CR10" i="7"/>
  <c r="CN10" i="7"/>
  <c r="CK10" i="7"/>
  <c r="CH10" i="7"/>
  <c r="CE10" i="7"/>
  <c r="CB10" i="7"/>
  <c r="BY10" i="7"/>
  <c r="BV10" i="7"/>
  <c r="BQ10" i="7"/>
  <c r="BM10" i="7"/>
  <c r="BJ10" i="7"/>
  <c r="BG10" i="7"/>
  <c r="BD10" i="7"/>
  <c r="BA10" i="7"/>
  <c r="AX10" i="7"/>
  <c r="AO10" i="7"/>
  <c r="AL10" i="7"/>
  <c r="AI10" i="7"/>
  <c r="AE10" i="7"/>
  <c r="AB10" i="7"/>
  <c r="Y10" i="7"/>
  <c r="O10" i="7"/>
  <c r="DJ10" i="7" s="1"/>
  <c r="B10" i="7"/>
  <c r="DH10" i="7" s="1"/>
  <c r="DD9" i="7"/>
  <c r="DA9" i="7"/>
  <c r="CX9" i="7"/>
  <c r="CW9" i="7"/>
  <c r="CU9" i="7" s="1"/>
  <c r="CV9" i="7"/>
  <c r="CR9" i="7"/>
  <c r="CN9" i="7"/>
  <c r="CK9" i="7"/>
  <c r="CH9" i="7"/>
  <c r="CE9" i="7"/>
  <c r="CB9" i="7"/>
  <c r="BY9" i="7"/>
  <c r="BV9" i="7"/>
  <c r="BQ9" i="7"/>
  <c r="BM9" i="7"/>
  <c r="BJ9" i="7"/>
  <c r="BG9" i="7"/>
  <c r="BD9" i="7"/>
  <c r="BA9" i="7"/>
  <c r="AX9" i="7"/>
  <c r="AO9" i="7"/>
  <c r="AL9" i="7"/>
  <c r="AI9" i="7"/>
  <c r="AE9" i="7"/>
  <c r="AB9" i="7"/>
  <c r="Y9" i="7"/>
  <c r="X9" i="7" s="1"/>
  <c r="O9" i="7"/>
  <c r="DJ9" i="7" s="1"/>
  <c r="B9" i="7"/>
  <c r="DH9" i="7" s="1"/>
  <c r="DD8" i="7"/>
  <c r="DA8" i="7"/>
  <c r="CX8" i="7"/>
  <c r="CW8" i="7"/>
  <c r="CV8" i="7"/>
  <c r="CU8" i="7"/>
  <c r="CR8" i="7"/>
  <c r="CN8" i="7"/>
  <c r="CK8" i="7"/>
  <c r="CH8" i="7"/>
  <c r="CE8" i="7"/>
  <c r="CB8" i="7"/>
  <c r="BY8" i="7"/>
  <c r="BV8" i="7"/>
  <c r="BQ8" i="7"/>
  <c r="BM8" i="7"/>
  <c r="BJ8" i="7"/>
  <c r="BG8" i="7"/>
  <c r="BD8" i="7"/>
  <c r="BA8" i="7"/>
  <c r="AX8" i="7"/>
  <c r="AO8" i="7"/>
  <c r="AL8" i="7"/>
  <c r="AI8" i="7"/>
  <c r="AE8" i="7"/>
  <c r="AB8" i="7"/>
  <c r="Y8" i="7"/>
  <c r="O8" i="7"/>
  <c r="B8" i="7"/>
  <c r="DH8" i="7" s="1"/>
  <c r="DD7" i="7"/>
  <c r="DA7" i="7"/>
  <c r="CX7" i="7"/>
  <c r="CW7" i="7"/>
  <c r="CV7" i="7"/>
  <c r="CR7" i="7"/>
  <c r="CN7" i="7"/>
  <c r="CK7" i="7"/>
  <c r="CH7" i="7"/>
  <c r="CE7" i="7"/>
  <c r="CB7" i="7"/>
  <c r="BY7" i="7"/>
  <c r="BV7" i="7"/>
  <c r="BP7" i="7" s="1"/>
  <c r="BQ7" i="7"/>
  <c r="BM7" i="7"/>
  <c r="BJ7" i="7"/>
  <c r="BG7" i="7"/>
  <c r="BD7" i="7"/>
  <c r="BA7" i="7"/>
  <c r="AX7" i="7"/>
  <c r="AO7" i="7"/>
  <c r="AL7" i="7"/>
  <c r="AI7" i="7"/>
  <c r="AE7" i="7"/>
  <c r="AB7" i="7"/>
  <c r="Y7" i="7"/>
  <c r="O7" i="7"/>
  <c r="B7" i="7"/>
  <c r="BP34" i="7" l="1"/>
  <c r="CU34" i="7"/>
  <c r="DH36" i="7"/>
  <c r="BP36" i="7"/>
  <c r="CU36" i="7"/>
  <c r="BP37" i="7"/>
  <c r="DH38" i="7"/>
  <c r="CU38" i="7"/>
  <c r="DH22" i="7"/>
  <c r="BP26" i="7"/>
  <c r="X32" i="7"/>
  <c r="DJ38" i="7"/>
  <c r="DH46" i="7"/>
  <c r="CU46" i="7"/>
  <c r="CU49" i="7"/>
  <c r="X51" i="7"/>
  <c r="DJ53" i="7"/>
  <c r="DJ54" i="7"/>
  <c r="DG54" i="7" s="1"/>
  <c r="DJ55" i="7"/>
  <c r="DJ58" i="7"/>
  <c r="DJ59" i="7"/>
  <c r="DJ61" i="7"/>
  <c r="X69" i="7"/>
  <c r="X73" i="7"/>
  <c r="BP73" i="7"/>
  <c r="X79" i="7"/>
  <c r="X81" i="7"/>
  <c r="BP11" i="7"/>
  <c r="AR23" i="7"/>
  <c r="CN23" i="7"/>
  <c r="X37" i="7"/>
  <c r="X41" i="7"/>
  <c r="DJ47" i="7"/>
  <c r="AR47" i="7"/>
  <c r="X53" i="7"/>
  <c r="DA53" i="7"/>
  <c r="X56" i="7"/>
  <c r="X57" i="7"/>
  <c r="X60" i="7"/>
  <c r="AR72" i="7"/>
  <c r="CU80" i="7"/>
  <c r="X90" i="7"/>
  <c r="DG91" i="7"/>
  <c r="DJ29" i="7"/>
  <c r="DH34" i="7"/>
  <c r="DH35" i="7"/>
  <c r="DH39" i="7"/>
  <c r="CU56" i="7"/>
  <c r="DH57" i="7"/>
  <c r="CU57" i="7"/>
  <c r="DH58" i="7"/>
  <c r="CU60" i="7"/>
  <c r="DH61" i="7"/>
  <c r="AR61" i="7"/>
  <c r="DH62" i="7"/>
  <c r="CU62" i="7"/>
  <c r="DH63" i="7"/>
  <c r="DJ80" i="7"/>
  <c r="DJ81" i="7"/>
  <c r="AR83" i="7"/>
  <c r="DJ84" i="7"/>
  <c r="AR91" i="7"/>
  <c r="X28" i="7"/>
  <c r="DH29" i="7"/>
  <c r="DG29" i="7" s="1"/>
  <c r="AR29" i="7"/>
  <c r="CU33" i="7"/>
  <c r="CU35" i="7"/>
  <c r="X38" i="7"/>
  <c r="BP38" i="7"/>
  <c r="X39" i="7"/>
  <c r="DJ40" i="7"/>
  <c r="CU42" i="7"/>
  <c r="DH43" i="7"/>
  <c r="DG43" i="7" s="1"/>
  <c r="DH44" i="7"/>
  <c r="DG44" i="7" s="1"/>
  <c r="BP44" i="7"/>
  <c r="CU44" i="7"/>
  <c r="DH45" i="7"/>
  <c r="BP45" i="7"/>
  <c r="CU45" i="7"/>
  <c r="X48" i="7"/>
  <c r="CU50" i="7"/>
  <c r="DH51" i="7"/>
  <c r="DG51" i="7" s="1"/>
  <c r="CU51" i="7"/>
  <c r="X54" i="7"/>
  <c r="BP54" i="7"/>
  <c r="X58" i="7"/>
  <c r="BP58" i="7"/>
  <c r="DJ63" i="7"/>
  <c r="X65" i="7"/>
  <c r="BP65" i="7"/>
  <c r="BP67" i="7"/>
  <c r="BP69" i="7"/>
  <c r="X70" i="7"/>
  <c r="DJ72" i="7"/>
  <c r="DG72" i="7" s="1"/>
  <c r="DJ73" i="7"/>
  <c r="DJ75" i="7"/>
  <c r="BP76" i="7"/>
  <c r="CU76" i="7"/>
  <c r="X78" i="7"/>
  <c r="AR80" i="7"/>
  <c r="DG82" i="7"/>
  <c r="BP84" i="7"/>
  <c r="BP85" i="7"/>
  <c r="CU85" i="7"/>
  <c r="BP47" i="7"/>
  <c r="AR52" i="7"/>
  <c r="AR53" i="7"/>
  <c r="AR57" i="7"/>
  <c r="DG58" i="7"/>
  <c r="AR58" i="7"/>
  <c r="BP61" i="7"/>
  <c r="CU61" i="7"/>
  <c r="BP66" i="7"/>
  <c r="X75" i="7"/>
  <c r="DG85" i="7"/>
  <c r="DG86" i="7"/>
  <c r="BP88" i="7"/>
  <c r="BP89" i="7"/>
  <c r="AR18" i="7"/>
  <c r="DH19" i="7"/>
  <c r="AR22" i="7"/>
  <c r="BP22" i="7"/>
  <c r="DJ8" i="7"/>
  <c r="X10" i="7"/>
  <c r="BP10" i="7"/>
  <c r="CU13" i="7"/>
  <c r="BP15" i="7"/>
  <c r="CU16" i="7"/>
  <c r="DJ18" i="7"/>
  <c r="DJ19" i="7"/>
  <c r="BP19" i="7"/>
  <c r="DJ20" i="7"/>
  <c r="X22" i="7"/>
  <c r="DH25" i="7"/>
  <c r="AR25" i="7"/>
  <c r="DH27" i="7"/>
  <c r="DJ27" i="7"/>
  <c r="X30" i="7"/>
  <c r="DJ31" i="7"/>
  <c r="AR31" i="7"/>
  <c r="X33" i="7"/>
  <c r="DJ35" i="7"/>
  <c r="DJ36" i="7"/>
  <c r="AR39" i="7"/>
  <c r="X40" i="7"/>
  <c r="BP40" i="7"/>
  <c r="AR43" i="7"/>
  <c r="DJ67" i="7"/>
  <c r="AR68" i="7"/>
  <c r="DG88" i="7"/>
  <c r="AR88" i="7"/>
  <c r="BP97" i="7"/>
  <c r="CU12" i="7"/>
  <c r="DH18" i="7"/>
  <c r="CU19" i="7"/>
  <c r="X8" i="7"/>
  <c r="DG10" i="7"/>
  <c r="AR14" i="7"/>
  <c r="DJ16" i="7"/>
  <c r="X19" i="7"/>
  <c r="X20" i="7"/>
  <c r="X21" i="7"/>
  <c r="BP23" i="7"/>
  <c r="CU23" i="7"/>
  <c r="AR35" i="7"/>
  <c r="DJ39" i="7"/>
  <c r="DH40" i="7"/>
  <c r="X46" i="7"/>
  <c r="BP46" i="7"/>
  <c r="BP64" i="7"/>
  <c r="DJ71" i="7"/>
  <c r="CU73" i="7"/>
  <c r="BP74" i="7"/>
  <c r="CU74" i="7"/>
  <c r="AR78" i="7"/>
  <c r="AR79" i="7"/>
  <c r="CU79" i="7"/>
  <c r="DJ83" i="7"/>
  <c r="AR9" i="7"/>
  <c r="CU10" i="7"/>
  <c r="DJ13" i="7"/>
  <c r="X14" i="7"/>
  <c r="BP14" i="7"/>
  <c r="DG15" i="7"/>
  <c r="AR15" i="7"/>
  <c r="CU15" i="7"/>
  <c r="DH16" i="7"/>
  <c r="DG16" i="7" s="1"/>
  <c r="AR16" i="7"/>
  <c r="X18" i="7"/>
  <c r="BP18" i="7"/>
  <c r="DH26" i="7"/>
  <c r="BY98" i="7"/>
  <c r="CK98" i="7"/>
  <c r="BP8" i="7"/>
  <c r="BD98" i="7"/>
  <c r="CB98" i="7"/>
  <c r="CN98" i="7"/>
  <c r="AR10" i="7"/>
  <c r="DG11" i="7"/>
  <c r="BP17" i="7"/>
  <c r="AR7" i="7"/>
  <c r="AB98" i="7"/>
  <c r="AO98" i="7"/>
  <c r="DH12" i="7"/>
  <c r="DG12" i="7" s="1"/>
  <c r="BP12" i="7"/>
  <c r="AR13" i="7"/>
  <c r="X16" i="7"/>
  <c r="AR17" i="7"/>
  <c r="DG19" i="7"/>
  <c r="CU24" i="7"/>
  <c r="DJ24" i="7"/>
  <c r="CU27" i="7"/>
  <c r="X29" i="7"/>
  <c r="AR32" i="7"/>
  <c r="AR33" i="7"/>
  <c r="X35" i="7"/>
  <c r="CU39" i="7"/>
  <c r="DJ41" i="7"/>
  <c r="AR41" i="7"/>
  <c r="AR42" i="7"/>
  <c r="X43" i="7"/>
  <c r="AR44" i="7"/>
  <c r="AR48" i="7"/>
  <c r="X49" i="7"/>
  <c r="DG50" i="7"/>
  <c r="AR50" i="7"/>
  <c r="BP53" i="7"/>
  <c r="CU53" i="7"/>
  <c r="AR54" i="7"/>
  <c r="AR55" i="7"/>
  <c r="AR56" i="7"/>
  <c r="AR59" i="7"/>
  <c r="AR60" i="7"/>
  <c r="X61" i="7"/>
  <c r="AR62" i="7"/>
  <c r="BP63" i="7"/>
  <c r="CU63" i="7"/>
  <c r="X64" i="7"/>
  <c r="X66" i="7"/>
  <c r="DG70" i="7"/>
  <c r="BP70" i="7"/>
  <c r="DH71" i="7"/>
  <c r="DG71" i="7" s="1"/>
  <c r="BP71" i="7"/>
  <c r="CU71" i="7"/>
  <c r="X74" i="7"/>
  <c r="DG78" i="7"/>
  <c r="BP78" i="7"/>
  <c r="DH79" i="7"/>
  <c r="DG79" i="7" s="1"/>
  <c r="BP79" i="7"/>
  <c r="DH81" i="7"/>
  <c r="DG81" i="7" s="1"/>
  <c r="BP81" i="7"/>
  <c r="X82" i="7"/>
  <c r="X85" i="7"/>
  <c r="DG87" i="7"/>
  <c r="X89" i="7"/>
  <c r="AR90" i="7"/>
  <c r="DG97" i="7"/>
  <c r="CU97" i="7"/>
  <c r="BP21" i="7"/>
  <c r="X25" i="7"/>
  <c r="BP25" i="7"/>
  <c r="DG26" i="7"/>
  <c r="AR26" i="7"/>
  <c r="CU26" i="7"/>
  <c r="DJ34" i="7"/>
  <c r="DG34" i="7" s="1"/>
  <c r="DJ42" i="7"/>
  <c r="DG42" i="7" s="1"/>
  <c r="DG46" i="7"/>
  <c r="DJ48" i="7"/>
  <c r="BP51" i="7"/>
  <c r="DH52" i="7"/>
  <c r="DG52" i="7" s="1"/>
  <c r="BP52" i="7"/>
  <c r="X55" i="7"/>
  <c r="DJ56" i="7"/>
  <c r="X59" i="7"/>
  <c r="DJ60" i="7"/>
  <c r="DG63" i="7"/>
  <c r="DG65" i="7"/>
  <c r="CU68" i="7"/>
  <c r="AR70" i="7"/>
  <c r="AR71" i="7"/>
  <c r="X72" i="7"/>
  <c r="AR73" i="7"/>
  <c r="X80" i="7"/>
  <c r="AR81" i="7"/>
  <c r="BP83" i="7"/>
  <c r="DG84" i="7"/>
  <c r="AR84" i="7"/>
  <c r="AR97" i="7"/>
  <c r="AR21" i="7"/>
  <c r="CU22" i="7"/>
  <c r="BP24" i="7"/>
  <c r="BP28" i="7"/>
  <c r="X31" i="7"/>
  <c r="DJ32" i="7"/>
  <c r="DH33" i="7"/>
  <c r="BP35" i="7"/>
  <c r="DJ37" i="7"/>
  <c r="AR37" i="7"/>
  <c r="AR38" i="7"/>
  <c r="AR40" i="7"/>
  <c r="DJ45" i="7"/>
  <c r="AR45" i="7"/>
  <c r="AR46" i="7"/>
  <c r="DG75" i="7"/>
  <c r="BP75" i="7"/>
  <c r="X77" i="7"/>
  <c r="AR85" i="7"/>
  <c r="BP86" i="7"/>
  <c r="CU88" i="7"/>
  <c r="DG89" i="7"/>
  <c r="AR89" i="7"/>
  <c r="CU18" i="7"/>
  <c r="BP20" i="7"/>
  <c r="CU20" i="7"/>
  <c r="AR24" i="7"/>
  <c r="CU25" i="7"/>
  <c r="X27" i="7"/>
  <c r="AR28" i="7"/>
  <c r="BP29" i="7"/>
  <c r="BP32" i="7"/>
  <c r="BP33" i="7"/>
  <c r="X36" i="7"/>
  <c r="DG40" i="7"/>
  <c r="CU40" i="7"/>
  <c r="BP41" i="7"/>
  <c r="BP42" i="7"/>
  <c r="X44" i="7"/>
  <c r="BP48" i="7"/>
  <c r="X50" i="7"/>
  <c r="CU54" i="7"/>
  <c r="DH55" i="7"/>
  <c r="DG55" i="7" s="1"/>
  <c r="BP55" i="7"/>
  <c r="CU55" i="7"/>
  <c r="DG56" i="7"/>
  <c r="BP56" i="7"/>
  <c r="DJ57" i="7"/>
  <c r="CU58" i="7"/>
  <c r="DH59" i="7"/>
  <c r="BP59" i="7"/>
  <c r="DH60" i="7"/>
  <c r="BP60" i="7"/>
  <c r="X62" i="7"/>
  <c r="DJ64" i="7"/>
  <c r="DG64" i="7" s="1"/>
  <c r="DJ66" i="7"/>
  <c r="AR66" i="7"/>
  <c r="AR67" i="7"/>
  <c r="X68" i="7"/>
  <c r="AR69" i="7"/>
  <c r="BP72" i="7"/>
  <c r="CU72" i="7"/>
  <c r="DJ74" i="7"/>
  <c r="DG74" i="7" s="1"/>
  <c r="AR74" i="7"/>
  <c r="AR75" i="7"/>
  <c r="X76" i="7"/>
  <c r="AR77" i="7"/>
  <c r="BP80" i="7"/>
  <c r="BP82" i="7"/>
  <c r="CU82" i="7"/>
  <c r="B83" i="7"/>
  <c r="AR86" i="7"/>
  <c r="BP87" i="7"/>
  <c r="BP90" i="7"/>
  <c r="X91" i="7"/>
  <c r="CU91" i="7"/>
  <c r="DG22" i="7"/>
  <c r="DH7" i="7"/>
  <c r="AE98" i="7"/>
  <c r="BG98" i="7"/>
  <c r="BQ98" i="7"/>
  <c r="DG9" i="7"/>
  <c r="AR11" i="7"/>
  <c r="CU11" i="7"/>
  <c r="AR12" i="7"/>
  <c r="BP13" i="7"/>
  <c r="X15" i="7"/>
  <c r="BP16" i="7"/>
  <c r="DG18" i="7"/>
  <c r="DH20" i="7"/>
  <c r="AR20" i="7"/>
  <c r="DG21" i="7"/>
  <c r="DH23" i="7"/>
  <c r="DG23" i="7" s="1"/>
  <c r="X26" i="7"/>
  <c r="BP27" i="7"/>
  <c r="DG32" i="7"/>
  <c r="DG53" i="7"/>
  <c r="O98" i="7"/>
  <c r="DJ98" i="7" s="1"/>
  <c r="DJ7" i="7"/>
  <c r="DG14" i="7"/>
  <c r="DG17" i="7"/>
  <c r="DG25" i="7"/>
  <c r="AR27" i="7"/>
  <c r="DG28" i="7"/>
  <c r="X34" i="7"/>
  <c r="DG8" i="7"/>
  <c r="Y98" i="7"/>
  <c r="X7" i="7"/>
  <c r="AL98" i="7"/>
  <c r="BA98" i="7"/>
  <c r="BM98" i="7"/>
  <c r="CW98" i="7"/>
  <c r="CU7" i="7"/>
  <c r="AR8" i="7"/>
  <c r="BP9" i="7"/>
  <c r="DG13" i="7"/>
  <c r="AR19" i="7"/>
  <c r="X23" i="7"/>
  <c r="DG24" i="7"/>
  <c r="CU30" i="7"/>
  <c r="DJ30" i="7"/>
  <c r="DG61" i="7"/>
  <c r="CU29" i="7"/>
  <c r="DH30" i="7"/>
  <c r="BP31" i="7"/>
  <c r="AR34" i="7"/>
  <c r="DG35" i="7"/>
  <c r="DH37" i="7"/>
  <c r="DG37" i="7" s="1"/>
  <c r="CU37" i="7"/>
  <c r="BP39" i="7"/>
  <c r="BP57" i="7"/>
  <c r="CR98" i="7"/>
  <c r="CX98" i="7"/>
  <c r="AI98" i="7"/>
  <c r="AX98" i="7"/>
  <c r="BJ98" i="7"/>
  <c r="BV98" i="7"/>
  <c r="CH98" i="7"/>
  <c r="DA98" i="7"/>
  <c r="AR30" i="7"/>
  <c r="AR36" i="7"/>
  <c r="DG38" i="7"/>
  <c r="DG39" i="7"/>
  <c r="DH41" i="7"/>
  <c r="DG41" i="7" s="1"/>
  <c r="CU41" i="7"/>
  <c r="BP43" i="7"/>
  <c r="CU47" i="7"/>
  <c r="BP49" i="7"/>
  <c r="DG31" i="7"/>
  <c r="DJ33" i="7"/>
  <c r="DG33" i="7" s="1"/>
  <c r="DG48" i="7"/>
  <c r="DG49" i="7"/>
  <c r="DG57" i="7"/>
  <c r="DG59" i="7"/>
  <c r="CU59" i="7"/>
  <c r="CE47" i="7"/>
  <c r="CE98" i="7" s="1"/>
  <c r="DJ62" i="7"/>
  <c r="DG62" i="7" s="1"/>
  <c r="AR63" i="7"/>
  <c r="DH66" i="7"/>
  <c r="CU66" i="7"/>
  <c r="BP68" i="7"/>
  <c r="DG73" i="7"/>
  <c r="B98" i="7"/>
  <c r="DH47" i="7"/>
  <c r="DG47" i="7" s="1"/>
  <c r="AR65" i="7"/>
  <c r="DG67" i="7"/>
  <c r="DG68" i="7"/>
  <c r="DG76" i="7"/>
  <c r="DG69" i="7"/>
  <c r="DG77" i="7"/>
  <c r="DG90" i="7"/>
  <c r="CV83" i="7"/>
  <c r="CU83" i="7" s="1"/>
  <c r="DD83" i="7"/>
  <c r="DD98" i="7" s="1"/>
  <c r="DH80" i="7"/>
  <c r="DG80" i="7" s="1"/>
  <c r="DG66" i="7" l="1"/>
  <c r="DH83" i="7"/>
  <c r="DG83" i="7" s="1"/>
  <c r="DG36" i="7"/>
  <c r="DG27" i="7"/>
  <c r="DG45" i="7"/>
  <c r="BP98" i="7"/>
  <c r="DG20" i="7"/>
  <c r="DG60" i="7"/>
  <c r="AR98" i="7"/>
  <c r="DG7" i="7"/>
  <c r="CU98" i="7"/>
  <c r="X98" i="7"/>
  <c r="CV98" i="7"/>
  <c r="DH98" i="7" s="1"/>
  <c r="DG98" i="7" s="1"/>
  <c r="DG30" i="7"/>
  <c r="DL98" i="5" l="1"/>
  <c r="DK98" i="5"/>
  <c r="DF98" i="5"/>
  <c r="DE98" i="5"/>
  <c r="DC98" i="5"/>
  <c r="DB98" i="5"/>
  <c r="CZ98" i="5"/>
  <c r="CY98" i="5"/>
  <c r="CT98" i="5"/>
  <c r="CS98" i="5"/>
  <c r="CQ98" i="5"/>
  <c r="CP98" i="5"/>
  <c r="CO98" i="5"/>
  <c r="CM98" i="5"/>
  <c r="CL98" i="5"/>
  <c r="CJ98" i="5"/>
  <c r="CI98" i="5"/>
  <c r="CG98" i="5"/>
  <c r="CF98" i="5"/>
  <c r="CD98" i="5"/>
  <c r="CC98" i="5"/>
  <c r="CA98" i="5"/>
  <c r="BZ98" i="5"/>
  <c r="BX98" i="5"/>
  <c r="BW98" i="5"/>
  <c r="BU98" i="5"/>
  <c r="BT98" i="5"/>
  <c r="BS98" i="5"/>
  <c r="BR98" i="5"/>
  <c r="BO98" i="5"/>
  <c r="BN98" i="5"/>
  <c r="BL98" i="5"/>
  <c r="BK98" i="5"/>
  <c r="BI98" i="5"/>
  <c r="BH98" i="5"/>
  <c r="BF98" i="5"/>
  <c r="BE98" i="5"/>
  <c r="BC98" i="5"/>
  <c r="BB98" i="5"/>
  <c r="AZ98" i="5"/>
  <c r="AY98" i="5"/>
  <c r="AW98" i="5"/>
  <c r="AV98" i="5"/>
  <c r="AU98" i="5"/>
  <c r="AT98" i="5"/>
  <c r="AS98" i="5"/>
  <c r="AQ98" i="5"/>
  <c r="AP98" i="5"/>
  <c r="AN98" i="5"/>
  <c r="AM98" i="5"/>
  <c r="AK98" i="5"/>
  <c r="AJ98" i="5"/>
  <c r="AH98" i="5"/>
  <c r="AG98" i="5"/>
  <c r="AF98" i="5"/>
  <c r="AD98" i="5"/>
  <c r="AC98" i="5"/>
  <c r="AA98" i="5"/>
  <c r="Z98" i="5"/>
  <c r="W98" i="5"/>
  <c r="V98" i="5"/>
  <c r="U98" i="5"/>
  <c r="T98" i="5"/>
  <c r="S98" i="5"/>
  <c r="R98" i="5"/>
  <c r="Q98" i="5"/>
  <c r="P98" i="5"/>
  <c r="N98" i="5"/>
  <c r="M98" i="5"/>
  <c r="L98" i="5"/>
  <c r="K98" i="5"/>
  <c r="J98" i="5"/>
  <c r="I98" i="5"/>
  <c r="H98" i="5"/>
  <c r="G98" i="5"/>
  <c r="F98" i="5"/>
  <c r="E98" i="5"/>
  <c r="D98" i="5"/>
  <c r="C98" i="5"/>
  <c r="B98" i="5" s="1"/>
  <c r="DD97" i="5"/>
  <c r="DA97" i="5"/>
  <c r="CX97" i="5"/>
  <c r="CW97" i="5"/>
  <c r="CU97" i="5" s="1"/>
  <c r="CV97" i="5"/>
  <c r="CR97" i="5"/>
  <c r="CN97" i="5"/>
  <c r="CK97" i="5"/>
  <c r="CH97" i="5"/>
  <c r="CE97" i="5"/>
  <c r="CB97" i="5"/>
  <c r="BY97" i="5"/>
  <c r="BV97" i="5"/>
  <c r="BQ97" i="5"/>
  <c r="BM97" i="5"/>
  <c r="BJ97" i="5"/>
  <c r="BG97" i="5"/>
  <c r="BD97" i="5"/>
  <c r="BA97" i="5"/>
  <c r="AX97" i="5"/>
  <c r="AO97" i="5"/>
  <c r="AL97" i="5"/>
  <c r="AI97" i="5"/>
  <c r="AE97" i="5"/>
  <c r="AB97" i="5"/>
  <c r="Y97" i="5"/>
  <c r="X97" i="5"/>
  <c r="O97" i="5"/>
  <c r="B97" i="5"/>
  <c r="DH97" i="5" s="1"/>
  <c r="DD91" i="5"/>
  <c r="DA91" i="5"/>
  <c r="CX91" i="5"/>
  <c r="CW91" i="5"/>
  <c r="CV91" i="5"/>
  <c r="CR91" i="5"/>
  <c r="CN91" i="5"/>
  <c r="CK91" i="5"/>
  <c r="CH91" i="5"/>
  <c r="CE91" i="5"/>
  <c r="CB91" i="5"/>
  <c r="BY91" i="5"/>
  <c r="BV91" i="5"/>
  <c r="BQ91" i="5"/>
  <c r="BM91" i="5"/>
  <c r="BJ91" i="5"/>
  <c r="BG91" i="5"/>
  <c r="BD91" i="5"/>
  <c r="BA91" i="5"/>
  <c r="AX91" i="5"/>
  <c r="AO91" i="5"/>
  <c r="AL91" i="5"/>
  <c r="AI91" i="5"/>
  <c r="AE91" i="5"/>
  <c r="AB91" i="5"/>
  <c r="Y91" i="5"/>
  <c r="X91" i="5" s="1"/>
  <c r="O91" i="5"/>
  <c r="DJ91" i="5" s="1"/>
  <c r="B91" i="5"/>
  <c r="DH91" i="5" s="1"/>
  <c r="DD90" i="5"/>
  <c r="DA90" i="5"/>
  <c r="CX90" i="5"/>
  <c r="CW90" i="5"/>
  <c r="CV90" i="5"/>
  <c r="CR90" i="5"/>
  <c r="CN90" i="5"/>
  <c r="CK90" i="5"/>
  <c r="CH90" i="5"/>
  <c r="CE90" i="5"/>
  <c r="CB90" i="5"/>
  <c r="BY90" i="5"/>
  <c r="BV90" i="5"/>
  <c r="BQ90" i="5"/>
  <c r="BP90" i="5"/>
  <c r="BM90" i="5"/>
  <c r="BJ90" i="5"/>
  <c r="BG90" i="5"/>
  <c r="BD90" i="5"/>
  <c r="BA90" i="5"/>
  <c r="AX90" i="5"/>
  <c r="AO90" i="5"/>
  <c r="AL90" i="5"/>
  <c r="AI90" i="5"/>
  <c r="AE90" i="5"/>
  <c r="AB90" i="5"/>
  <c r="Y90" i="5"/>
  <c r="X90" i="5" s="1"/>
  <c r="O90" i="5"/>
  <c r="B90" i="5"/>
  <c r="DH90" i="5" s="1"/>
  <c r="DD89" i="5"/>
  <c r="DA89" i="5"/>
  <c r="CX89" i="5"/>
  <c r="CW89" i="5"/>
  <c r="CU89" i="5" s="1"/>
  <c r="CV89" i="5"/>
  <c r="CR89" i="5"/>
  <c r="CN89" i="5"/>
  <c r="CK89" i="5"/>
  <c r="CH89" i="5"/>
  <c r="CE89" i="5"/>
  <c r="CB89" i="5"/>
  <c r="BY89" i="5"/>
  <c r="BV89" i="5"/>
  <c r="BQ89" i="5"/>
  <c r="BM89" i="5"/>
  <c r="BJ89" i="5"/>
  <c r="BG89" i="5"/>
  <c r="BD89" i="5"/>
  <c r="BA89" i="5"/>
  <c r="AX89" i="5"/>
  <c r="AR89" i="5" s="1"/>
  <c r="AO89" i="5"/>
  <c r="AL89" i="5"/>
  <c r="AI89" i="5"/>
  <c r="AE89" i="5"/>
  <c r="AB89" i="5"/>
  <c r="Y89" i="5"/>
  <c r="O89" i="5"/>
  <c r="DJ89" i="5" s="1"/>
  <c r="B89" i="5"/>
  <c r="DH89" i="5" s="1"/>
  <c r="DD88" i="5"/>
  <c r="DA88" i="5"/>
  <c r="CX88" i="5"/>
  <c r="CW88" i="5"/>
  <c r="CV88" i="5"/>
  <c r="CR88" i="5"/>
  <c r="CN88" i="5"/>
  <c r="CK88" i="5"/>
  <c r="CH88" i="5"/>
  <c r="CE88" i="5"/>
  <c r="CB88" i="5"/>
  <c r="BY88" i="5"/>
  <c r="BV88" i="5"/>
  <c r="BQ88" i="5"/>
  <c r="BM88" i="5"/>
  <c r="BJ88" i="5"/>
  <c r="BG88" i="5"/>
  <c r="BD88" i="5"/>
  <c r="BA88" i="5"/>
  <c r="AX88" i="5"/>
  <c r="AO88" i="5"/>
  <c r="AL88" i="5"/>
  <c r="AI88" i="5"/>
  <c r="AE88" i="5"/>
  <c r="AB88" i="5"/>
  <c r="Y88" i="5"/>
  <c r="X88" i="5" s="1"/>
  <c r="O88" i="5"/>
  <c r="DJ88" i="5" s="1"/>
  <c r="B88" i="5"/>
  <c r="DH88" i="5" s="1"/>
  <c r="DD87" i="5"/>
  <c r="DA87" i="5"/>
  <c r="CX87" i="5"/>
  <c r="CW87" i="5"/>
  <c r="CV87" i="5"/>
  <c r="CU87" i="5" s="1"/>
  <c r="CR87" i="5"/>
  <c r="CN87" i="5"/>
  <c r="CK87" i="5"/>
  <c r="CH87" i="5"/>
  <c r="CE87" i="5"/>
  <c r="CB87" i="5"/>
  <c r="BY87" i="5"/>
  <c r="BV87" i="5"/>
  <c r="BQ87" i="5"/>
  <c r="BM87" i="5"/>
  <c r="BJ87" i="5"/>
  <c r="BG87" i="5"/>
  <c r="BD87" i="5"/>
  <c r="BA87" i="5"/>
  <c r="AX87" i="5"/>
  <c r="AO87" i="5"/>
  <c r="AL87" i="5"/>
  <c r="AI87" i="5"/>
  <c r="AE87" i="5"/>
  <c r="AB87" i="5"/>
  <c r="Y87" i="5"/>
  <c r="O87" i="5"/>
  <c r="DJ87" i="5" s="1"/>
  <c r="B87" i="5"/>
  <c r="DD86" i="5"/>
  <c r="DA86" i="5"/>
  <c r="CX86" i="5"/>
  <c r="CW86" i="5"/>
  <c r="CV86" i="5"/>
  <c r="CR86" i="5"/>
  <c r="CN86" i="5"/>
  <c r="CK86" i="5"/>
  <c r="CH86" i="5"/>
  <c r="CE86" i="5"/>
  <c r="CB86" i="5"/>
  <c r="BY86" i="5"/>
  <c r="BV86" i="5"/>
  <c r="BQ86" i="5"/>
  <c r="BM86" i="5"/>
  <c r="BJ86" i="5"/>
  <c r="BG86" i="5"/>
  <c r="BD86" i="5"/>
  <c r="BA86" i="5"/>
  <c r="AX86" i="5"/>
  <c r="AO86" i="5"/>
  <c r="AL86" i="5"/>
  <c r="AI86" i="5"/>
  <c r="AE86" i="5"/>
  <c r="AB86" i="5"/>
  <c r="Y86" i="5"/>
  <c r="O86" i="5"/>
  <c r="B86" i="5"/>
  <c r="DH86" i="5" s="1"/>
  <c r="DD85" i="5"/>
  <c r="DA85" i="5"/>
  <c r="CX85" i="5"/>
  <c r="CW85" i="5"/>
  <c r="CV85" i="5"/>
  <c r="CR85" i="5"/>
  <c r="CN85" i="5"/>
  <c r="CK85" i="5"/>
  <c r="CH85" i="5"/>
  <c r="CE85" i="5"/>
  <c r="CB85" i="5"/>
  <c r="BY85" i="5"/>
  <c r="BV85" i="5"/>
  <c r="BQ85" i="5"/>
  <c r="BM85" i="5"/>
  <c r="BJ85" i="5"/>
  <c r="BG85" i="5"/>
  <c r="BD85" i="5"/>
  <c r="BA85" i="5"/>
  <c r="AX85" i="5"/>
  <c r="AR85" i="5" s="1"/>
  <c r="AO85" i="5"/>
  <c r="AL85" i="5"/>
  <c r="AI85" i="5"/>
  <c r="AE85" i="5"/>
  <c r="AB85" i="5"/>
  <c r="Y85" i="5"/>
  <c r="O85" i="5"/>
  <c r="DJ85" i="5" s="1"/>
  <c r="B85" i="5"/>
  <c r="DH85" i="5" s="1"/>
  <c r="DD84" i="5"/>
  <c r="DA84" i="5"/>
  <c r="CX84" i="5"/>
  <c r="CW84" i="5"/>
  <c r="CV84" i="5"/>
  <c r="CR84" i="5"/>
  <c r="CN84" i="5"/>
  <c r="CK84" i="5"/>
  <c r="CH84" i="5"/>
  <c r="CE84" i="5"/>
  <c r="CB84" i="5"/>
  <c r="BY84" i="5"/>
  <c r="BV84" i="5"/>
  <c r="BQ84" i="5"/>
  <c r="BM84" i="5"/>
  <c r="BJ84" i="5"/>
  <c r="BG84" i="5"/>
  <c r="BD84" i="5"/>
  <c r="BA84" i="5"/>
  <c r="AX84" i="5"/>
  <c r="AO84" i="5"/>
  <c r="AL84" i="5"/>
  <c r="AI84" i="5"/>
  <c r="AE84" i="5"/>
  <c r="AB84" i="5"/>
  <c r="Y84" i="5"/>
  <c r="O84" i="5"/>
  <c r="DJ84" i="5" s="1"/>
  <c r="B84" i="5"/>
  <c r="DH84" i="5" s="1"/>
  <c r="DD83" i="5"/>
  <c r="DA83" i="5"/>
  <c r="CX83" i="5"/>
  <c r="CW83" i="5"/>
  <c r="CV83" i="5"/>
  <c r="CR83" i="5"/>
  <c r="CN83" i="5"/>
  <c r="CK83" i="5"/>
  <c r="CH83" i="5"/>
  <c r="CE83" i="5"/>
  <c r="CB83" i="5"/>
  <c r="BY83" i="5"/>
  <c r="BV83" i="5"/>
  <c r="BQ83" i="5"/>
  <c r="BM83" i="5"/>
  <c r="BJ83" i="5"/>
  <c r="BG83" i="5"/>
  <c r="BD83" i="5"/>
  <c r="BA83" i="5"/>
  <c r="AX83" i="5"/>
  <c r="AO83" i="5"/>
  <c r="AL83" i="5"/>
  <c r="AI83" i="5"/>
  <c r="AE83" i="5"/>
  <c r="AB83" i="5"/>
  <c r="Y83" i="5"/>
  <c r="X83" i="5" s="1"/>
  <c r="O83" i="5"/>
  <c r="DJ83" i="5" s="1"/>
  <c r="B83" i="5"/>
  <c r="DD82" i="5"/>
  <c r="DA82" i="5"/>
  <c r="CX82" i="5"/>
  <c r="CW82" i="5"/>
  <c r="CV82" i="5"/>
  <c r="CR82" i="5"/>
  <c r="CN82" i="5"/>
  <c r="CK82" i="5"/>
  <c r="CH82" i="5"/>
  <c r="CE82" i="5"/>
  <c r="CB82" i="5"/>
  <c r="BY82" i="5"/>
  <c r="BV82" i="5"/>
  <c r="BQ82" i="5"/>
  <c r="BM82" i="5"/>
  <c r="BJ82" i="5"/>
  <c r="BG82" i="5"/>
  <c r="BD82" i="5"/>
  <c r="BA82" i="5"/>
  <c r="AX82" i="5"/>
  <c r="AO82" i="5"/>
  <c r="AL82" i="5"/>
  <c r="AI82" i="5"/>
  <c r="AE82" i="5"/>
  <c r="AB82" i="5"/>
  <c r="Y82" i="5"/>
  <c r="O82" i="5"/>
  <c r="B82" i="5"/>
  <c r="DH82" i="5" s="1"/>
  <c r="DD81" i="5"/>
  <c r="DA81" i="5"/>
  <c r="CX81" i="5"/>
  <c r="CW81" i="5"/>
  <c r="CV81" i="5"/>
  <c r="CR81" i="5"/>
  <c r="CN81" i="5"/>
  <c r="CK81" i="5"/>
  <c r="CH81" i="5"/>
  <c r="CE81" i="5"/>
  <c r="CB81" i="5"/>
  <c r="BY81" i="5"/>
  <c r="BV81" i="5"/>
  <c r="BQ81" i="5"/>
  <c r="BM81" i="5"/>
  <c r="BJ81" i="5"/>
  <c r="BG81" i="5"/>
  <c r="BD81" i="5"/>
  <c r="BA81" i="5"/>
  <c r="AX81" i="5"/>
  <c r="AO81" i="5"/>
  <c r="AL81" i="5"/>
  <c r="AI81" i="5"/>
  <c r="AE81" i="5"/>
  <c r="AB81" i="5"/>
  <c r="Y81" i="5"/>
  <c r="O81" i="5"/>
  <c r="DJ81" i="5" s="1"/>
  <c r="B81" i="5"/>
  <c r="DH81" i="5" s="1"/>
  <c r="DD80" i="5"/>
  <c r="DA80" i="5"/>
  <c r="CX80" i="5"/>
  <c r="CW80" i="5"/>
  <c r="CV80" i="5"/>
  <c r="CU80" i="5"/>
  <c r="CR80" i="5"/>
  <c r="CN80" i="5"/>
  <c r="CK80" i="5"/>
  <c r="CH80" i="5"/>
  <c r="CE80" i="5"/>
  <c r="CB80" i="5"/>
  <c r="BY80" i="5"/>
  <c r="BV80" i="5"/>
  <c r="BQ80" i="5"/>
  <c r="BM80" i="5"/>
  <c r="BJ80" i="5"/>
  <c r="BG80" i="5"/>
  <c r="BD80" i="5"/>
  <c r="BA80" i="5"/>
  <c r="AX80" i="5"/>
  <c r="AO80" i="5"/>
  <c r="AL80" i="5"/>
  <c r="AI80" i="5"/>
  <c r="AE80" i="5"/>
  <c r="AB80" i="5"/>
  <c r="Y80" i="5"/>
  <c r="O80" i="5"/>
  <c r="DJ80" i="5" s="1"/>
  <c r="B80" i="5"/>
  <c r="DH80" i="5" s="1"/>
  <c r="DD79" i="5"/>
  <c r="DA79" i="5"/>
  <c r="CX79" i="5"/>
  <c r="CW79" i="5"/>
  <c r="CV79" i="5"/>
  <c r="CR79" i="5"/>
  <c r="CN79" i="5"/>
  <c r="CK79" i="5"/>
  <c r="CH79" i="5"/>
  <c r="CE79" i="5"/>
  <c r="CB79" i="5"/>
  <c r="BY79" i="5"/>
  <c r="BV79" i="5"/>
  <c r="BQ79" i="5"/>
  <c r="BM79" i="5"/>
  <c r="BJ79" i="5"/>
  <c r="BG79" i="5"/>
  <c r="BD79" i="5"/>
  <c r="BA79" i="5"/>
  <c r="AX79" i="5"/>
  <c r="AO79" i="5"/>
  <c r="AL79" i="5"/>
  <c r="AI79" i="5"/>
  <c r="AE79" i="5"/>
  <c r="AB79" i="5"/>
  <c r="Y79" i="5"/>
  <c r="O79" i="5"/>
  <c r="B79" i="5"/>
  <c r="DH79" i="5" s="1"/>
  <c r="DD78" i="5"/>
  <c r="DA78" i="5"/>
  <c r="CX78" i="5"/>
  <c r="CW78" i="5"/>
  <c r="CV78" i="5"/>
  <c r="CR78" i="5"/>
  <c r="CN78" i="5"/>
  <c r="CK78" i="5"/>
  <c r="CH78" i="5"/>
  <c r="CE78" i="5"/>
  <c r="CB78" i="5"/>
  <c r="BY78" i="5"/>
  <c r="BV78" i="5"/>
  <c r="BQ78" i="5"/>
  <c r="BM78" i="5"/>
  <c r="BJ78" i="5"/>
  <c r="BG78" i="5"/>
  <c r="BD78" i="5"/>
  <c r="BA78" i="5"/>
  <c r="AX78" i="5"/>
  <c r="AO78" i="5"/>
  <c r="AL78" i="5"/>
  <c r="AI78" i="5"/>
  <c r="AE78" i="5"/>
  <c r="AB78" i="5"/>
  <c r="Y78" i="5"/>
  <c r="O78" i="5"/>
  <c r="B78" i="5"/>
  <c r="DH78" i="5" s="1"/>
  <c r="DD77" i="5"/>
  <c r="DA77" i="5"/>
  <c r="CX77" i="5"/>
  <c r="CW77" i="5"/>
  <c r="CV77" i="5"/>
  <c r="CR77" i="5"/>
  <c r="CN77" i="5"/>
  <c r="CK77" i="5"/>
  <c r="CH77" i="5"/>
  <c r="CE77" i="5"/>
  <c r="CB77" i="5"/>
  <c r="BY77" i="5"/>
  <c r="BV77" i="5"/>
  <c r="BQ77" i="5"/>
  <c r="BM77" i="5"/>
  <c r="BJ77" i="5"/>
  <c r="BG77" i="5"/>
  <c r="BD77" i="5"/>
  <c r="BA77" i="5"/>
  <c r="AX77" i="5"/>
  <c r="AO77" i="5"/>
  <c r="AL77" i="5"/>
  <c r="AI77" i="5"/>
  <c r="AE77" i="5"/>
  <c r="AB77" i="5"/>
  <c r="Y77" i="5"/>
  <c r="O77" i="5"/>
  <c r="DJ77" i="5" s="1"/>
  <c r="B77" i="5"/>
  <c r="DH77" i="5" s="1"/>
  <c r="DD76" i="5"/>
  <c r="DA76" i="5"/>
  <c r="CX76" i="5"/>
  <c r="CW76" i="5"/>
  <c r="CV76" i="5"/>
  <c r="CR76" i="5"/>
  <c r="CN76" i="5"/>
  <c r="CK76" i="5"/>
  <c r="CH76" i="5"/>
  <c r="CE76" i="5"/>
  <c r="CB76" i="5"/>
  <c r="BY76" i="5"/>
  <c r="BV76" i="5"/>
  <c r="BQ76" i="5"/>
  <c r="BM76" i="5"/>
  <c r="BJ76" i="5"/>
  <c r="BG76" i="5"/>
  <c r="BD76" i="5"/>
  <c r="BA76" i="5"/>
  <c r="AX76" i="5"/>
  <c r="AO76" i="5"/>
  <c r="AL76" i="5"/>
  <c r="AI76" i="5"/>
  <c r="AE76" i="5"/>
  <c r="AB76" i="5"/>
  <c r="Y76" i="5"/>
  <c r="O76" i="5"/>
  <c r="B76" i="5"/>
  <c r="DH76" i="5" s="1"/>
  <c r="DD75" i="5"/>
  <c r="DA75" i="5"/>
  <c r="CX75" i="5"/>
  <c r="CW75" i="5"/>
  <c r="CV75" i="5"/>
  <c r="CR75" i="5"/>
  <c r="CN75" i="5"/>
  <c r="CK75" i="5"/>
  <c r="CH75" i="5"/>
  <c r="CE75" i="5"/>
  <c r="CB75" i="5"/>
  <c r="BY75" i="5"/>
  <c r="BV75" i="5"/>
  <c r="BQ75" i="5"/>
  <c r="BM75" i="5"/>
  <c r="BJ75" i="5"/>
  <c r="BG75" i="5"/>
  <c r="BD75" i="5"/>
  <c r="BA75" i="5"/>
  <c r="AX75" i="5"/>
  <c r="AO75" i="5"/>
  <c r="AL75" i="5"/>
  <c r="AI75" i="5"/>
  <c r="AE75" i="5"/>
  <c r="AB75" i="5"/>
  <c r="Y75" i="5"/>
  <c r="O75" i="5"/>
  <c r="DJ75" i="5" s="1"/>
  <c r="B75" i="5"/>
  <c r="DH75" i="5" s="1"/>
  <c r="DD74" i="5"/>
  <c r="DA74" i="5"/>
  <c r="CX74" i="5"/>
  <c r="CW74" i="5"/>
  <c r="CV74" i="5"/>
  <c r="CR74" i="5"/>
  <c r="CN74" i="5"/>
  <c r="CK74" i="5"/>
  <c r="CH74" i="5"/>
  <c r="CE74" i="5"/>
  <c r="CB74" i="5"/>
  <c r="BY74" i="5"/>
  <c r="BV74" i="5"/>
  <c r="BQ74" i="5"/>
  <c r="BM74" i="5"/>
  <c r="BJ74" i="5"/>
  <c r="BG74" i="5"/>
  <c r="BD74" i="5"/>
  <c r="BA74" i="5"/>
  <c r="AX74" i="5"/>
  <c r="AO74" i="5"/>
  <c r="AL74" i="5"/>
  <c r="AI74" i="5"/>
  <c r="AE74" i="5"/>
  <c r="AB74" i="5"/>
  <c r="Y74" i="5"/>
  <c r="X74" i="5" s="1"/>
  <c r="O74" i="5"/>
  <c r="B74" i="5"/>
  <c r="DH74" i="5" s="1"/>
  <c r="DD73" i="5"/>
  <c r="DA73" i="5"/>
  <c r="CX73" i="5"/>
  <c r="CW73" i="5"/>
  <c r="CV73" i="5"/>
  <c r="CR73" i="5"/>
  <c r="CN73" i="5"/>
  <c r="CK73" i="5"/>
  <c r="CH73" i="5"/>
  <c r="CE73" i="5"/>
  <c r="CB73" i="5"/>
  <c r="BY73" i="5"/>
  <c r="BV73" i="5"/>
  <c r="BQ73" i="5"/>
  <c r="BM73" i="5"/>
  <c r="BJ73" i="5"/>
  <c r="BG73" i="5"/>
  <c r="BD73" i="5"/>
  <c r="BA73" i="5"/>
  <c r="AX73" i="5"/>
  <c r="AO73" i="5"/>
  <c r="AL73" i="5"/>
  <c r="AI73" i="5"/>
  <c r="AE73" i="5"/>
  <c r="AB73" i="5"/>
  <c r="Y73" i="5"/>
  <c r="O73" i="5"/>
  <c r="DJ73" i="5" s="1"/>
  <c r="B73" i="5"/>
  <c r="DH73" i="5" s="1"/>
  <c r="DD72" i="5"/>
  <c r="DA72" i="5"/>
  <c r="CX72" i="5"/>
  <c r="CW72" i="5"/>
  <c r="CV72" i="5"/>
  <c r="CU72" i="5" s="1"/>
  <c r="CR72" i="5"/>
  <c r="CN72" i="5"/>
  <c r="CK72" i="5"/>
  <c r="CH72" i="5"/>
  <c r="CE72" i="5"/>
  <c r="CB72" i="5"/>
  <c r="BY72" i="5"/>
  <c r="BV72" i="5"/>
  <c r="BQ72" i="5"/>
  <c r="BM72" i="5"/>
  <c r="BJ72" i="5"/>
  <c r="BG72" i="5"/>
  <c r="BD72" i="5"/>
  <c r="BA72" i="5"/>
  <c r="AX72" i="5"/>
  <c r="AO72" i="5"/>
  <c r="AL72" i="5"/>
  <c r="AI72" i="5"/>
  <c r="AE72" i="5"/>
  <c r="AB72" i="5"/>
  <c r="Y72" i="5"/>
  <c r="X72" i="5" s="1"/>
  <c r="O72" i="5"/>
  <c r="DJ72" i="5" s="1"/>
  <c r="B72" i="5"/>
  <c r="DH72" i="5" s="1"/>
  <c r="DD71" i="5"/>
  <c r="DA71" i="5"/>
  <c r="CX71" i="5"/>
  <c r="CW71" i="5"/>
  <c r="CV71" i="5"/>
  <c r="CU71" i="5" s="1"/>
  <c r="CR71" i="5"/>
  <c r="CN71" i="5"/>
  <c r="CK71" i="5"/>
  <c r="CH71" i="5"/>
  <c r="CE71" i="5"/>
  <c r="CB71" i="5"/>
  <c r="BY71" i="5"/>
  <c r="BV71" i="5"/>
  <c r="BQ71" i="5"/>
  <c r="BM71" i="5"/>
  <c r="BJ71" i="5"/>
  <c r="BG71" i="5"/>
  <c r="BD71" i="5"/>
  <c r="BA71" i="5"/>
  <c r="AX71" i="5"/>
  <c r="AO71" i="5"/>
  <c r="AL71" i="5"/>
  <c r="AI71" i="5"/>
  <c r="AE71" i="5"/>
  <c r="AB71" i="5"/>
  <c r="Y71" i="5"/>
  <c r="O71" i="5"/>
  <c r="DJ71" i="5" s="1"/>
  <c r="B71" i="5"/>
  <c r="DD70" i="5"/>
  <c r="DA70" i="5"/>
  <c r="CX70" i="5"/>
  <c r="CW70" i="5"/>
  <c r="CV70" i="5"/>
  <c r="CR70" i="5"/>
  <c r="CN70" i="5"/>
  <c r="CK70" i="5"/>
  <c r="CH70" i="5"/>
  <c r="CE70" i="5"/>
  <c r="CB70" i="5"/>
  <c r="BY70" i="5"/>
  <c r="BV70" i="5"/>
  <c r="BQ70" i="5"/>
  <c r="BM70" i="5"/>
  <c r="BJ70" i="5"/>
  <c r="BG70" i="5"/>
  <c r="BD70" i="5"/>
  <c r="BA70" i="5"/>
  <c r="AX70" i="5"/>
  <c r="AO70" i="5"/>
  <c r="AL70" i="5"/>
  <c r="AI70" i="5"/>
  <c r="AE70" i="5"/>
  <c r="AB70" i="5"/>
  <c r="Y70" i="5"/>
  <c r="X70" i="5" s="1"/>
  <c r="O70" i="5"/>
  <c r="B70" i="5"/>
  <c r="DH70" i="5" s="1"/>
  <c r="DD69" i="5"/>
  <c r="DA69" i="5"/>
  <c r="CX69" i="5"/>
  <c r="CW69" i="5"/>
  <c r="CV69" i="5"/>
  <c r="CR69" i="5"/>
  <c r="CN69" i="5"/>
  <c r="CK69" i="5"/>
  <c r="CH69" i="5"/>
  <c r="CE69" i="5"/>
  <c r="CB69" i="5"/>
  <c r="BY69" i="5"/>
  <c r="BV69" i="5"/>
  <c r="BQ69" i="5"/>
  <c r="BM69" i="5"/>
  <c r="BJ69" i="5"/>
  <c r="BG69" i="5"/>
  <c r="BD69" i="5"/>
  <c r="BA69" i="5"/>
  <c r="AR69" i="5" s="1"/>
  <c r="AX69" i="5"/>
  <c r="AO69" i="5"/>
  <c r="AL69" i="5"/>
  <c r="AI69" i="5"/>
  <c r="AE69" i="5"/>
  <c r="AB69" i="5"/>
  <c r="Y69" i="5"/>
  <c r="O69" i="5"/>
  <c r="DJ69" i="5" s="1"/>
  <c r="B69" i="5"/>
  <c r="DH69" i="5" s="1"/>
  <c r="DD68" i="5"/>
  <c r="DA68" i="5"/>
  <c r="CX68" i="5"/>
  <c r="CW68" i="5"/>
  <c r="CV68" i="5"/>
  <c r="CU68" i="5"/>
  <c r="CR68" i="5"/>
  <c r="CN68" i="5"/>
  <c r="CK68" i="5"/>
  <c r="CH68" i="5"/>
  <c r="CE68" i="5"/>
  <c r="CB68" i="5"/>
  <c r="BY68" i="5"/>
  <c r="BV68" i="5"/>
  <c r="BQ68" i="5"/>
  <c r="BM68" i="5"/>
  <c r="BJ68" i="5"/>
  <c r="BG68" i="5"/>
  <c r="BD68" i="5"/>
  <c r="BA68" i="5"/>
  <c r="AX68" i="5"/>
  <c r="AO68" i="5"/>
  <c r="AL68" i="5"/>
  <c r="AI68" i="5"/>
  <c r="AE68" i="5"/>
  <c r="AB68" i="5"/>
  <c r="Y68" i="5"/>
  <c r="O68" i="5"/>
  <c r="DJ68" i="5" s="1"/>
  <c r="B68" i="5"/>
  <c r="DH68" i="5" s="1"/>
  <c r="DD67" i="5"/>
  <c r="DA67" i="5"/>
  <c r="CX67" i="5"/>
  <c r="CW67" i="5"/>
  <c r="CV67" i="5"/>
  <c r="CR67" i="5"/>
  <c r="CN67" i="5"/>
  <c r="CK67" i="5"/>
  <c r="CH67" i="5"/>
  <c r="CE67" i="5"/>
  <c r="CB67" i="5"/>
  <c r="BY67" i="5"/>
  <c r="BV67" i="5"/>
  <c r="BQ67" i="5"/>
  <c r="BM67" i="5"/>
  <c r="BJ67" i="5"/>
  <c r="BG67" i="5"/>
  <c r="BD67" i="5"/>
  <c r="BA67" i="5"/>
  <c r="AX67" i="5"/>
  <c r="AO67" i="5"/>
  <c r="AL67" i="5"/>
  <c r="AI67" i="5"/>
  <c r="AE67" i="5"/>
  <c r="AB67" i="5"/>
  <c r="Y67" i="5"/>
  <c r="X67" i="5" s="1"/>
  <c r="O67" i="5"/>
  <c r="B67" i="5"/>
  <c r="DH67" i="5" s="1"/>
  <c r="DD66" i="5"/>
  <c r="DA66" i="5"/>
  <c r="CX66" i="5"/>
  <c r="CW66" i="5"/>
  <c r="CV66" i="5"/>
  <c r="CR66" i="5"/>
  <c r="CN66" i="5"/>
  <c r="CK66" i="5"/>
  <c r="CH66" i="5"/>
  <c r="CE66" i="5"/>
  <c r="CB66" i="5"/>
  <c r="BY66" i="5"/>
  <c r="BV66" i="5"/>
  <c r="BQ66" i="5"/>
  <c r="BM66" i="5"/>
  <c r="BJ66" i="5"/>
  <c r="BG66" i="5"/>
  <c r="BD66" i="5"/>
  <c r="BA66" i="5"/>
  <c r="AX66" i="5"/>
  <c r="AO66" i="5"/>
  <c r="AL66" i="5"/>
  <c r="AI66" i="5"/>
  <c r="AE66" i="5"/>
  <c r="AB66" i="5"/>
  <c r="Y66" i="5"/>
  <c r="O66" i="5"/>
  <c r="B66" i="5"/>
  <c r="DH66" i="5" s="1"/>
  <c r="DD65" i="5"/>
  <c r="DA65" i="5"/>
  <c r="CX65" i="5"/>
  <c r="CW65" i="5"/>
  <c r="CV65" i="5"/>
  <c r="CR65" i="5"/>
  <c r="CN65" i="5"/>
  <c r="CK65" i="5"/>
  <c r="CH65" i="5"/>
  <c r="CE65" i="5"/>
  <c r="CB65" i="5"/>
  <c r="BY65" i="5"/>
  <c r="BV65" i="5"/>
  <c r="BQ65" i="5"/>
  <c r="BM65" i="5"/>
  <c r="BJ65" i="5"/>
  <c r="BG65" i="5"/>
  <c r="BD65" i="5"/>
  <c r="BA65" i="5"/>
  <c r="AX65" i="5"/>
  <c r="AO65" i="5"/>
  <c r="AL65" i="5"/>
  <c r="AI65" i="5"/>
  <c r="AE65" i="5"/>
  <c r="AB65" i="5"/>
  <c r="Y65" i="5"/>
  <c r="O65" i="5"/>
  <c r="DJ65" i="5" s="1"/>
  <c r="B65" i="5"/>
  <c r="DH65" i="5" s="1"/>
  <c r="DD64" i="5"/>
  <c r="DA64" i="5"/>
  <c r="CX64" i="5"/>
  <c r="CW64" i="5"/>
  <c r="CV64" i="5"/>
  <c r="CR64" i="5"/>
  <c r="CN64" i="5"/>
  <c r="CK64" i="5"/>
  <c r="CH64" i="5"/>
  <c r="CE64" i="5"/>
  <c r="CB64" i="5"/>
  <c r="BY64" i="5"/>
  <c r="BV64" i="5"/>
  <c r="BQ64" i="5"/>
  <c r="BM64" i="5"/>
  <c r="BJ64" i="5"/>
  <c r="BG64" i="5"/>
  <c r="BD64" i="5"/>
  <c r="BA64" i="5"/>
  <c r="AX64" i="5"/>
  <c r="AO64" i="5"/>
  <c r="AL64" i="5"/>
  <c r="AI64" i="5"/>
  <c r="AE64" i="5"/>
  <c r="AB64" i="5"/>
  <c r="Y64" i="5"/>
  <c r="O64" i="5"/>
  <c r="DJ64" i="5" s="1"/>
  <c r="B64" i="5"/>
  <c r="DH64" i="5" s="1"/>
  <c r="DD63" i="5"/>
  <c r="DA63" i="5"/>
  <c r="CX63" i="5"/>
  <c r="CW63" i="5"/>
  <c r="CV63" i="5"/>
  <c r="CR63" i="5"/>
  <c r="CN63" i="5"/>
  <c r="CK63" i="5"/>
  <c r="CH63" i="5"/>
  <c r="CE63" i="5"/>
  <c r="CB63" i="5"/>
  <c r="BY63" i="5"/>
  <c r="BV63" i="5"/>
  <c r="BQ63" i="5"/>
  <c r="BM63" i="5"/>
  <c r="BJ63" i="5"/>
  <c r="BG63" i="5"/>
  <c r="BD63" i="5"/>
  <c r="BA63" i="5"/>
  <c r="AX63" i="5"/>
  <c r="AO63" i="5"/>
  <c r="AL63" i="5"/>
  <c r="AI63" i="5"/>
  <c r="AE63" i="5"/>
  <c r="AB63" i="5"/>
  <c r="Y63" i="5"/>
  <c r="O63" i="5"/>
  <c r="DJ63" i="5" s="1"/>
  <c r="B63" i="5"/>
  <c r="DH63" i="5" s="1"/>
  <c r="DD62" i="5"/>
  <c r="DA62" i="5"/>
  <c r="CX62" i="5"/>
  <c r="CW62" i="5"/>
  <c r="CV62" i="5"/>
  <c r="CR62" i="5"/>
  <c r="CN62" i="5"/>
  <c r="CK62" i="5"/>
  <c r="CH62" i="5"/>
  <c r="CE62" i="5"/>
  <c r="CB62" i="5"/>
  <c r="BY62" i="5"/>
  <c r="BV62" i="5"/>
  <c r="BQ62" i="5"/>
  <c r="BM62" i="5"/>
  <c r="BJ62" i="5"/>
  <c r="BG62" i="5"/>
  <c r="BD62" i="5"/>
  <c r="BA62" i="5"/>
  <c r="AX62" i="5"/>
  <c r="AO62" i="5"/>
  <c r="AL62" i="5"/>
  <c r="AI62" i="5"/>
  <c r="AE62" i="5"/>
  <c r="AB62" i="5"/>
  <c r="Y62" i="5"/>
  <c r="O62" i="5"/>
  <c r="B62" i="5"/>
  <c r="DH62" i="5" s="1"/>
  <c r="DD61" i="5"/>
  <c r="DA61" i="5"/>
  <c r="CX61" i="5"/>
  <c r="CW61" i="5"/>
  <c r="CV61" i="5"/>
  <c r="CR61" i="5"/>
  <c r="CN61" i="5"/>
  <c r="CK61" i="5"/>
  <c r="CH61" i="5"/>
  <c r="CE61" i="5"/>
  <c r="CB61" i="5"/>
  <c r="BY61" i="5"/>
  <c r="BV61" i="5"/>
  <c r="BQ61" i="5"/>
  <c r="BP61" i="5"/>
  <c r="BM61" i="5"/>
  <c r="BJ61" i="5"/>
  <c r="BG61" i="5"/>
  <c r="BD61" i="5"/>
  <c r="AR61" i="5" s="1"/>
  <c r="BA61" i="5"/>
  <c r="AX61" i="5"/>
  <c r="AO61" i="5"/>
  <c r="AL61" i="5"/>
  <c r="AI61" i="5"/>
  <c r="AE61" i="5"/>
  <c r="AB61" i="5"/>
  <c r="Y61" i="5"/>
  <c r="O61" i="5"/>
  <c r="B61" i="5"/>
  <c r="DH61" i="5" s="1"/>
  <c r="DD60" i="5"/>
  <c r="DA60" i="5"/>
  <c r="CX60" i="5"/>
  <c r="CW60" i="5"/>
  <c r="CV60" i="5"/>
  <c r="CR60" i="5"/>
  <c r="CN60" i="5"/>
  <c r="CK60" i="5"/>
  <c r="CH60" i="5"/>
  <c r="CE60" i="5"/>
  <c r="CB60" i="5"/>
  <c r="BY60" i="5"/>
  <c r="BV60" i="5"/>
  <c r="BQ60" i="5"/>
  <c r="BM60" i="5"/>
  <c r="BJ60" i="5"/>
  <c r="BG60" i="5"/>
  <c r="BD60" i="5"/>
  <c r="BA60" i="5"/>
  <c r="AX60" i="5"/>
  <c r="AR60" i="5" s="1"/>
  <c r="AO60" i="5"/>
  <c r="AL60" i="5"/>
  <c r="AI60" i="5"/>
  <c r="AE60" i="5"/>
  <c r="AB60" i="5"/>
  <c r="Y60" i="5"/>
  <c r="O60" i="5"/>
  <c r="B60" i="5"/>
  <c r="DH60" i="5" s="1"/>
  <c r="DD59" i="5"/>
  <c r="DA59" i="5"/>
  <c r="CX59" i="5"/>
  <c r="CW59" i="5"/>
  <c r="CV59" i="5"/>
  <c r="CR59" i="5"/>
  <c r="CN59" i="5"/>
  <c r="CK59" i="5"/>
  <c r="CH59" i="5"/>
  <c r="CE59" i="5"/>
  <c r="CB59" i="5"/>
  <c r="BY59" i="5"/>
  <c r="BV59" i="5"/>
  <c r="BQ59" i="5"/>
  <c r="BM59" i="5"/>
  <c r="BJ59" i="5"/>
  <c r="BG59" i="5"/>
  <c r="BD59" i="5"/>
  <c r="BA59" i="5"/>
  <c r="AX59" i="5"/>
  <c r="AO59" i="5"/>
  <c r="AL59" i="5"/>
  <c r="AI59" i="5"/>
  <c r="AE59" i="5"/>
  <c r="AB59" i="5"/>
  <c r="Y59" i="5"/>
  <c r="O59" i="5"/>
  <c r="DJ59" i="5" s="1"/>
  <c r="B59" i="5"/>
  <c r="DH59" i="5" s="1"/>
  <c r="DD58" i="5"/>
  <c r="DA58" i="5"/>
  <c r="CX58" i="5"/>
  <c r="CW58" i="5"/>
  <c r="CV58" i="5"/>
  <c r="CR58" i="5"/>
  <c r="CN58" i="5"/>
  <c r="CK58" i="5"/>
  <c r="CH58" i="5"/>
  <c r="CE58" i="5"/>
  <c r="CB58" i="5"/>
  <c r="BY58" i="5"/>
  <c r="BV58" i="5"/>
  <c r="BQ58" i="5"/>
  <c r="BM58" i="5"/>
  <c r="BJ58" i="5"/>
  <c r="BG58" i="5"/>
  <c r="BD58" i="5"/>
  <c r="BA58" i="5"/>
  <c r="AX58" i="5"/>
  <c r="AO58" i="5"/>
  <c r="AL58" i="5"/>
  <c r="AI58" i="5"/>
  <c r="AE58" i="5"/>
  <c r="AB58" i="5"/>
  <c r="Y58" i="5"/>
  <c r="X58" i="5" s="1"/>
  <c r="O58" i="5"/>
  <c r="B58" i="5"/>
  <c r="DH58" i="5" s="1"/>
  <c r="DD57" i="5"/>
  <c r="DA57" i="5"/>
  <c r="CX57" i="5"/>
  <c r="CW57" i="5"/>
  <c r="CV57" i="5"/>
  <c r="CR57" i="5"/>
  <c r="CN57" i="5"/>
  <c r="CK57" i="5"/>
  <c r="CH57" i="5"/>
  <c r="CE57" i="5"/>
  <c r="CB57" i="5"/>
  <c r="BY57" i="5"/>
  <c r="BV57" i="5"/>
  <c r="BP57" i="5" s="1"/>
  <c r="BQ57" i="5"/>
  <c r="BM57" i="5"/>
  <c r="BJ57" i="5"/>
  <c r="BG57" i="5"/>
  <c r="BD57" i="5"/>
  <c r="BA57" i="5"/>
  <c r="AX57" i="5"/>
  <c r="AO57" i="5"/>
  <c r="AL57" i="5"/>
  <c r="AI57" i="5"/>
  <c r="AE57" i="5"/>
  <c r="AB57" i="5"/>
  <c r="Y57" i="5"/>
  <c r="O57" i="5"/>
  <c r="B57" i="5"/>
  <c r="DH57" i="5" s="1"/>
  <c r="DD56" i="5"/>
  <c r="DA56" i="5"/>
  <c r="CX56" i="5"/>
  <c r="CW56" i="5"/>
  <c r="CV56" i="5"/>
  <c r="CR56" i="5"/>
  <c r="CN56" i="5"/>
  <c r="CK56" i="5"/>
  <c r="CH56" i="5"/>
  <c r="CE56" i="5"/>
  <c r="CB56" i="5"/>
  <c r="BY56" i="5"/>
  <c r="BV56" i="5"/>
  <c r="BQ56" i="5"/>
  <c r="BM56" i="5"/>
  <c r="BJ56" i="5"/>
  <c r="BG56" i="5"/>
  <c r="BD56" i="5"/>
  <c r="BA56" i="5"/>
  <c r="AX56" i="5"/>
  <c r="AO56" i="5"/>
  <c r="AL56" i="5"/>
  <c r="AI56" i="5"/>
  <c r="AE56" i="5"/>
  <c r="AB56" i="5"/>
  <c r="Y56" i="5"/>
  <c r="O56" i="5"/>
  <c r="DJ56" i="5" s="1"/>
  <c r="B56" i="5"/>
  <c r="DH56" i="5" s="1"/>
  <c r="DD55" i="5"/>
  <c r="DA55" i="5"/>
  <c r="CX55" i="5"/>
  <c r="CW55" i="5"/>
  <c r="CU55" i="5" s="1"/>
  <c r="CV55" i="5"/>
  <c r="CR55" i="5"/>
  <c r="CN55" i="5"/>
  <c r="CK55" i="5"/>
  <c r="CH55" i="5"/>
  <c r="CE55" i="5"/>
  <c r="CB55" i="5"/>
  <c r="BY55" i="5"/>
  <c r="BV55" i="5"/>
  <c r="BQ55" i="5"/>
  <c r="BM55" i="5"/>
  <c r="BJ55" i="5"/>
  <c r="BG55" i="5"/>
  <c r="BD55" i="5"/>
  <c r="BA55" i="5"/>
  <c r="AX55" i="5"/>
  <c r="AO55" i="5"/>
  <c r="AL55" i="5"/>
  <c r="AI55" i="5"/>
  <c r="AE55" i="5"/>
  <c r="AB55" i="5"/>
  <c r="Y55" i="5"/>
  <c r="X55" i="5" s="1"/>
  <c r="O55" i="5"/>
  <c r="DJ55" i="5" s="1"/>
  <c r="B55" i="5"/>
  <c r="DD54" i="5"/>
  <c r="DA54" i="5"/>
  <c r="CX54" i="5"/>
  <c r="CW54" i="5"/>
  <c r="CV54" i="5"/>
  <c r="CR54" i="5"/>
  <c r="CN54" i="5"/>
  <c r="CK54" i="5"/>
  <c r="CH54" i="5"/>
  <c r="CE54" i="5"/>
  <c r="CB54" i="5"/>
  <c r="BY54" i="5"/>
  <c r="BV54" i="5"/>
  <c r="BQ54" i="5"/>
  <c r="BM54" i="5"/>
  <c r="BJ54" i="5"/>
  <c r="BG54" i="5"/>
  <c r="BD54" i="5"/>
  <c r="BA54" i="5"/>
  <c r="AX54" i="5"/>
  <c r="AO54" i="5"/>
  <c r="AL54" i="5"/>
  <c r="AI54" i="5"/>
  <c r="AE54" i="5"/>
  <c r="AB54" i="5"/>
  <c r="Y54" i="5"/>
  <c r="O54" i="5"/>
  <c r="DJ54" i="5" s="1"/>
  <c r="B54" i="5"/>
  <c r="DD53" i="5"/>
  <c r="DA53" i="5"/>
  <c r="CX53" i="5"/>
  <c r="CW53" i="5"/>
  <c r="CV53" i="5"/>
  <c r="CR53" i="5"/>
  <c r="CN53" i="5"/>
  <c r="CK53" i="5"/>
  <c r="CH53" i="5"/>
  <c r="CE53" i="5"/>
  <c r="CB53" i="5"/>
  <c r="BY53" i="5"/>
  <c r="BV53" i="5"/>
  <c r="BP53" i="5" s="1"/>
  <c r="BQ53" i="5"/>
  <c r="BM53" i="5"/>
  <c r="BJ53" i="5"/>
  <c r="BG53" i="5"/>
  <c r="BD53" i="5"/>
  <c r="BA53" i="5"/>
  <c r="AX53" i="5"/>
  <c r="AO53" i="5"/>
  <c r="AL53" i="5"/>
  <c r="AI53" i="5"/>
  <c r="AE53" i="5"/>
  <c r="AB53" i="5"/>
  <c r="Y53" i="5"/>
  <c r="X53" i="5" s="1"/>
  <c r="O53" i="5"/>
  <c r="B53" i="5"/>
  <c r="DH53" i="5" s="1"/>
  <c r="DD52" i="5"/>
  <c r="DA52" i="5"/>
  <c r="CX52" i="5"/>
  <c r="CW52" i="5"/>
  <c r="CV52" i="5"/>
  <c r="CR52" i="5"/>
  <c r="CN52" i="5"/>
  <c r="CK52" i="5"/>
  <c r="CH52" i="5"/>
  <c r="CE52" i="5"/>
  <c r="CB52" i="5"/>
  <c r="BY52" i="5"/>
  <c r="BV52" i="5"/>
  <c r="BQ52" i="5"/>
  <c r="BM52" i="5"/>
  <c r="BJ52" i="5"/>
  <c r="BG52" i="5"/>
  <c r="BD52" i="5"/>
  <c r="BA52" i="5"/>
  <c r="AX52" i="5"/>
  <c r="AO52" i="5"/>
  <c r="AL52" i="5"/>
  <c r="AI52" i="5"/>
  <c r="AE52" i="5"/>
  <c r="AB52" i="5"/>
  <c r="Y52" i="5"/>
  <c r="O52" i="5"/>
  <c r="DJ52" i="5" s="1"/>
  <c r="B52" i="5"/>
  <c r="DH52" i="5" s="1"/>
  <c r="DD51" i="5"/>
  <c r="DA51" i="5"/>
  <c r="CX51" i="5"/>
  <c r="CW51" i="5"/>
  <c r="CV51" i="5"/>
  <c r="CU51" i="5" s="1"/>
  <c r="CR51" i="5"/>
  <c r="CN51" i="5"/>
  <c r="CK51" i="5"/>
  <c r="CH51" i="5"/>
  <c r="CE51" i="5"/>
  <c r="CB51" i="5"/>
  <c r="BY51" i="5"/>
  <c r="BV51" i="5"/>
  <c r="BQ51" i="5"/>
  <c r="BM51" i="5"/>
  <c r="BJ51" i="5"/>
  <c r="BG51" i="5"/>
  <c r="BD51" i="5"/>
  <c r="BA51" i="5"/>
  <c r="AX51" i="5"/>
  <c r="AO51" i="5"/>
  <c r="AL51" i="5"/>
  <c r="AI51" i="5"/>
  <c r="AE51" i="5"/>
  <c r="AB51" i="5"/>
  <c r="Y51" i="5"/>
  <c r="O51" i="5"/>
  <c r="DJ51" i="5" s="1"/>
  <c r="B51" i="5"/>
  <c r="DH51" i="5" s="1"/>
  <c r="DD50" i="5"/>
  <c r="DA50" i="5"/>
  <c r="CX50" i="5"/>
  <c r="CW50" i="5"/>
  <c r="CV50" i="5"/>
  <c r="CR50" i="5"/>
  <c r="CN50" i="5"/>
  <c r="CK50" i="5"/>
  <c r="CH50" i="5"/>
  <c r="CE50" i="5"/>
  <c r="CB50" i="5"/>
  <c r="BY50" i="5"/>
  <c r="BV50" i="5"/>
  <c r="BQ50" i="5"/>
  <c r="BM50" i="5"/>
  <c r="BJ50" i="5"/>
  <c r="BG50" i="5"/>
  <c r="BD50" i="5"/>
  <c r="BA50" i="5"/>
  <c r="AX50" i="5"/>
  <c r="AO50" i="5"/>
  <c r="AL50" i="5"/>
  <c r="AI50" i="5"/>
  <c r="AE50" i="5"/>
  <c r="AB50" i="5"/>
  <c r="Y50" i="5"/>
  <c r="O50" i="5"/>
  <c r="DJ50" i="5" s="1"/>
  <c r="B50" i="5"/>
  <c r="DD49" i="5"/>
  <c r="DA49" i="5"/>
  <c r="CX49" i="5"/>
  <c r="CW49" i="5"/>
  <c r="CV49" i="5"/>
  <c r="CR49" i="5"/>
  <c r="CN49" i="5"/>
  <c r="CK49" i="5"/>
  <c r="CH49" i="5"/>
  <c r="CE49" i="5"/>
  <c r="CB49" i="5"/>
  <c r="BY49" i="5"/>
  <c r="BV49" i="5"/>
  <c r="BQ49" i="5"/>
  <c r="BM49" i="5"/>
  <c r="BJ49" i="5"/>
  <c r="BG49" i="5"/>
  <c r="BD49" i="5"/>
  <c r="BA49" i="5"/>
  <c r="AX49" i="5"/>
  <c r="AO49" i="5"/>
  <c r="AL49" i="5"/>
  <c r="AI49" i="5"/>
  <c r="AE49" i="5"/>
  <c r="AB49" i="5"/>
  <c r="Y49" i="5"/>
  <c r="X49" i="5" s="1"/>
  <c r="O49" i="5"/>
  <c r="B49" i="5"/>
  <c r="DH49" i="5" s="1"/>
  <c r="DD48" i="5"/>
  <c r="DA48" i="5"/>
  <c r="CX48" i="5"/>
  <c r="CW48" i="5"/>
  <c r="CV48" i="5"/>
  <c r="CR48" i="5"/>
  <c r="CN48" i="5"/>
  <c r="CK48" i="5"/>
  <c r="CH48" i="5"/>
  <c r="CE48" i="5"/>
  <c r="CB48" i="5"/>
  <c r="BY48" i="5"/>
  <c r="BV48" i="5"/>
  <c r="BQ48" i="5"/>
  <c r="BM48" i="5"/>
  <c r="BJ48" i="5"/>
  <c r="BG48" i="5"/>
  <c r="BD48" i="5"/>
  <c r="BA48" i="5"/>
  <c r="AR48" i="5" s="1"/>
  <c r="AX48" i="5"/>
  <c r="AO48" i="5"/>
  <c r="AL48" i="5"/>
  <c r="AI48" i="5"/>
  <c r="AE48" i="5"/>
  <c r="AB48" i="5"/>
  <c r="Y48" i="5"/>
  <c r="O48" i="5"/>
  <c r="DJ48" i="5" s="1"/>
  <c r="B48" i="5"/>
  <c r="DH48" i="5" s="1"/>
  <c r="DD47" i="5"/>
  <c r="DA47" i="5"/>
  <c r="CX47" i="5"/>
  <c r="CW47" i="5"/>
  <c r="CV47" i="5"/>
  <c r="CU47" i="5"/>
  <c r="CR47" i="5"/>
  <c r="CN47" i="5"/>
  <c r="CK47" i="5"/>
  <c r="CH47" i="5"/>
  <c r="CE47" i="5"/>
  <c r="CB47" i="5"/>
  <c r="BY47" i="5"/>
  <c r="BV47" i="5"/>
  <c r="BQ47" i="5"/>
  <c r="BM47" i="5"/>
  <c r="BJ47" i="5"/>
  <c r="BG47" i="5"/>
  <c r="BD47" i="5"/>
  <c r="BA47" i="5"/>
  <c r="AX47" i="5"/>
  <c r="AO47" i="5"/>
  <c r="AL47" i="5"/>
  <c r="AI47" i="5"/>
  <c r="AE47" i="5"/>
  <c r="AB47" i="5"/>
  <c r="Y47" i="5"/>
  <c r="O47" i="5"/>
  <c r="DJ47" i="5" s="1"/>
  <c r="B47" i="5"/>
  <c r="DH47" i="5" s="1"/>
  <c r="DD46" i="5"/>
  <c r="DA46" i="5"/>
  <c r="CX46" i="5"/>
  <c r="CW46" i="5"/>
  <c r="CV46" i="5"/>
  <c r="CR46" i="5"/>
  <c r="CN46" i="5"/>
  <c r="CK46" i="5"/>
  <c r="CH46" i="5"/>
  <c r="CE46" i="5"/>
  <c r="CB46" i="5"/>
  <c r="BY46" i="5"/>
  <c r="BV46" i="5"/>
  <c r="BQ46" i="5"/>
  <c r="BM46" i="5"/>
  <c r="BJ46" i="5"/>
  <c r="BG46" i="5"/>
  <c r="BD46" i="5"/>
  <c r="BA46" i="5"/>
  <c r="AX46" i="5"/>
  <c r="AO46" i="5"/>
  <c r="AL46" i="5"/>
  <c r="AI46" i="5"/>
  <c r="AE46" i="5"/>
  <c r="AB46" i="5"/>
  <c r="Y46" i="5"/>
  <c r="O46" i="5"/>
  <c r="DJ46" i="5" s="1"/>
  <c r="B46" i="5"/>
  <c r="DH46" i="5" s="1"/>
  <c r="DD45" i="5"/>
  <c r="DA45" i="5"/>
  <c r="CX45" i="5"/>
  <c r="CW45" i="5"/>
  <c r="CV45" i="5"/>
  <c r="CR45" i="5"/>
  <c r="CN45" i="5"/>
  <c r="CK45" i="5"/>
  <c r="CH45" i="5"/>
  <c r="CE45" i="5"/>
  <c r="CB45" i="5"/>
  <c r="BY45" i="5"/>
  <c r="BV45" i="5"/>
  <c r="BQ45" i="5"/>
  <c r="BM45" i="5"/>
  <c r="BJ45" i="5"/>
  <c r="BG45" i="5"/>
  <c r="BD45" i="5"/>
  <c r="BA45" i="5"/>
  <c r="AX45" i="5"/>
  <c r="AO45" i="5"/>
  <c r="AL45" i="5"/>
  <c r="AI45" i="5"/>
  <c r="AE45" i="5"/>
  <c r="AB45" i="5"/>
  <c r="Y45" i="5"/>
  <c r="X45" i="5" s="1"/>
  <c r="O45" i="5"/>
  <c r="B45" i="5"/>
  <c r="DH45" i="5" s="1"/>
  <c r="DD44" i="5"/>
  <c r="DA44" i="5"/>
  <c r="CX44" i="5"/>
  <c r="CW44" i="5"/>
  <c r="CV44" i="5"/>
  <c r="CR44" i="5"/>
  <c r="CN44" i="5"/>
  <c r="CK44" i="5"/>
  <c r="CH44" i="5"/>
  <c r="CE44" i="5"/>
  <c r="CB44" i="5"/>
  <c r="BY44" i="5"/>
  <c r="BV44" i="5"/>
  <c r="BQ44" i="5"/>
  <c r="BM44" i="5"/>
  <c r="BJ44" i="5"/>
  <c r="BG44" i="5"/>
  <c r="BD44" i="5"/>
  <c r="BA44" i="5"/>
  <c r="AR44" i="5" s="1"/>
  <c r="AX44" i="5"/>
  <c r="AO44" i="5"/>
  <c r="AL44" i="5"/>
  <c r="AI44" i="5"/>
  <c r="AE44" i="5"/>
  <c r="AB44" i="5"/>
  <c r="Y44" i="5"/>
  <c r="O44" i="5"/>
  <c r="DJ44" i="5" s="1"/>
  <c r="B44" i="5"/>
  <c r="DH44" i="5" s="1"/>
  <c r="DD43" i="5"/>
  <c r="DA43" i="5"/>
  <c r="CX43" i="5"/>
  <c r="CW43" i="5"/>
  <c r="CU43" i="5" s="1"/>
  <c r="CV43" i="5"/>
  <c r="CR43" i="5"/>
  <c r="CN43" i="5"/>
  <c r="CK43" i="5"/>
  <c r="CH43" i="5"/>
  <c r="CE43" i="5"/>
  <c r="CB43" i="5"/>
  <c r="BY43" i="5"/>
  <c r="BV43" i="5"/>
  <c r="BQ43" i="5"/>
  <c r="BM43" i="5"/>
  <c r="BJ43" i="5"/>
  <c r="BG43" i="5"/>
  <c r="BD43" i="5"/>
  <c r="BA43" i="5"/>
  <c r="AX43" i="5"/>
  <c r="AO43" i="5"/>
  <c r="AL43" i="5"/>
  <c r="AI43" i="5"/>
  <c r="AE43" i="5"/>
  <c r="AB43" i="5"/>
  <c r="Y43" i="5"/>
  <c r="X43" i="5" s="1"/>
  <c r="O43" i="5"/>
  <c r="DJ43" i="5" s="1"/>
  <c r="B43" i="5"/>
  <c r="DH43" i="5" s="1"/>
  <c r="DD42" i="5"/>
  <c r="DA42" i="5"/>
  <c r="CX42" i="5"/>
  <c r="CW42" i="5"/>
  <c r="CV42" i="5"/>
  <c r="CR42" i="5"/>
  <c r="CN42" i="5"/>
  <c r="CK42" i="5"/>
  <c r="CH42" i="5"/>
  <c r="CE42" i="5"/>
  <c r="CB42" i="5"/>
  <c r="BY42" i="5"/>
  <c r="BV42" i="5"/>
  <c r="BQ42" i="5"/>
  <c r="BM42" i="5"/>
  <c r="BJ42" i="5"/>
  <c r="BG42" i="5"/>
  <c r="BD42" i="5"/>
  <c r="BA42" i="5"/>
  <c r="AX42" i="5"/>
  <c r="AO42" i="5"/>
  <c r="AL42" i="5"/>
  <c r="AI42" i="5"/>
  <c r="AE42" i="5"/>
  <c r="AB42" i="5"/>
  <c r="Y42" i="5"/>
  <c r="O42" i="5"/>
  <c r="DJ42" i="5" s="1"/>
  <c r="B42" i="5"/>
  <c r="DD41" i="5"/>
  <c r="DA41" i="5"/>
  <c r="CX41" i="5"/>
  <c r="CW41" i="5"/>
  <c r="CV41" i="5"/>
  <c r="CR41" i="5"/>
  <c r="CN41" i="5"/>
  <c r="CK41" i="5"/>
  <c r="CH41" i="5"/>
  <c r="CE41" i="5"/>
  <c r="CB41" i="5"/>
  <c r="BY41" i="5"/>
  <c r="BV41" i="5"/>
  <c r="BQ41" i="5"/>
  <c r="BM41" i="5"/>
  <c r="BJ41" i="5"/>
  <c r="BG41" i="5"/>
  <c r="BD41" i="5"/>
  <c r="BA41" i="5"/>
  <c r="AX41" i="5"/>
  <c r="AO41" i="5"/>
  <c r="AL41" i="5"/>
  <c r="AI41" i="5"/>
  <c r="AE41" i="5"/>
  <c r="AB41" i="5"/>
  <c r="Y41" i="5"/>
  <c r="X41" i="5" s="1"/>
  <c r="O41" i="5"/>
  <c r="B41" i="5"/>
  <c r="DH41" i="5" s="1"/>
  <c r="DD40" i="5"/>
  <c r="DA40" i="5"/>
  <c r="CX40" i="5"/>
  <c r="CW40" i="5"/>
  <c r="CV40" i="5"/>
  <c r="CR40" i="5"/>
  <c r="CN40" i="5"/>
  <c r="CK40" i="5"/>
  <c r="CH40" i="5"/>
  <c r="CE40" i="5"/>
  <c r="CB40" i="5"/>
  <c r="BY40" i="5"/>
  <c r="BV40" i="5"/>
  <c r="BQ40" i="5"/>
  <c r="BM40" i="5"/>
  <c r="BJ40" i="5"/>
  <c r="BG40" i="5"/>
  <c r="BD40" i="5"/>
  <c r="BA40" i="5"/>
  <c r="AR40" i="5" s="1"/>
  <c r="AX40" i="5"/>
  <c r="AO40" i="5"/>
  <c r="AL40" i="5"/>
  <c r="AI40" i="5"/>
  <c r="AE40" i="5"/>
  <c r="AB40" i="5"/>
  <c r="Y40" i="5"/>
  <c r="O40" i="5"/>
  <c r="DJ40" i="5" s="1"/>
  <c r="B40" i="5"/>
  <c r="DH40" i="5" s="1"/>
  <c r="DD39" i="5"/>
  <c r="DA39" i="5"/>
  <c r="CX39" i="5"/>
  <c r="CW39" i="5"/>
  <c r="CV39" i="5"/>
  <c r="CR39" i="5"/>
  <c r="CN39" i="5"/>
  <c r="CK39" i="5"/>
  <c r="CH39" i="5"/>
  <c r="CE39" i="5"/>
  <c r="CB39" i="5"/>
  <c r="BY39" i="5"/>
  <c r="BV39" i="5"/>
  <c r="BQ39" i="5"/>
  <c r="BM39" i="5"/>
  <c r="BJ39" i="5"/>
  <c r="BG39" i="5"/>
  <c r="BD39" i="5"/>
  <c r="BA39" i="5"/>
  <c r="AX39" i="5"/>
  <c r="AO39" i="5"/>
  <c r="AL39" i="5"/>
  <c r="AI39" i="5"/>
  <c r="AE39" i="5"/>
  <c r="AB39" i="5"/>
  <c r="Y39" i="5"/>
  <c r="O39" i="5"/>
  <c r="DJ39" i="5" s="1"/>
  <c r="B39" i="5"/>
  <c r="DD38" i="5"/>
  <c r="DA38" i="5"/>
  <c r="CX38" i="5"/>
  <c r="CW38" i="5"/>
  <c r="CV38" i="5"/>
  <c r="CR38" i="5"/>
  <c r="CN38" i="5"/>
  <c r="CK38" i="5"/>
  <c r="CH38" i="5"/>
  <c r="CE38" i="5"/>
  <c r="CB38" i="5"/>
  <c r="BY38" i="5"/>
  <c r="BV38" i="5"/>
  <c r="BQ38" i="5"/>
  <c r="BM38" i="5"/>
  <c r="BJ38" i="5"/>
  <c r="BG38" i="5"/>
  <c r="BD38" i="5"/>
  <c r="BA38" i="5"/>
  <c r="AX38" i="5"/>
  <c r="AO38" i="5"/>
  <c r="AL38" i="5"/>
  <c r="AI38" i="5"/>
  <c r="AE38" i="5"/>
  <c r="AB38" i="5"/>
  <c r="Y38" i="5"/>
  <c r="O38" i="5"/>
  <c r="B38" i="5"/>
  <c r="DD37" i="5"/>
  <c r="DA37" i="5"/>
  <c r="CX37" i="5"/>
  <c r="CW37" i="5"/>
  <c r="CV37" i="5"/>
  <c r="CR37" i="5"/>
  <c r="CN37" i="5"/>
  <c r="CK37" i="5"/>
  <c r="CH37" i="5"/>
  <c r="CE37" i="5"/>
  <c r="CB37" i="5"/>
  <c r="BY37" i="5"/>
  <c r="BV37" i="5"/>
  <c r="BQ37" i="5"/>
  <c r="BM37" i="5"/>
  <c r="BJ37" i="5"/>
  <c r="BG37" i="5"/>
  <c r="BD37" i="5"/>
  <c r="BA37" i="5"/>
  <c r="AX37" i="5"/>
  <c r="AO37" i="5"/>
  <c r="AL37" i="5"/>
  <c r="AI37" i="5"/>
  <c r="AE37" i="5"/>
  <c r="AB37" i="5"/>
  <c r="Y37" i="5"/>
  <c r="O37" i="5"/>
  <c r="B37" i="5"/>
  <c r="DH37" i="5" s="1"/>
  <c r="DD36" i="5"/>
  <c r="DA36" i="5"/>
  <c r="CX36" i="5"/>
  <c r="CW36" i="5"/>
  <c r="CV36" i="5"/>
  <c r="CR36" i="5"/>
  <c r="CN36" i="5"/>
  <c r="CK36" i="5"/>
  <c r="CH36" i="5"/>
  <c r="CE36" i="5"/>
  <c r="CB36" i="5"/>
  <c r="BY36" i="5"/>
  <c r="BV36" i="5"/>
  <c r="BQ36" i="5"/>
  <c r="BM36" i="5"/>
  <c r="BJ36" i="5"/>
  <c r="BG36" i="5"/>
  <c r="BD36" i="5"/>
  <c r="BA36" i="5"/>
  <c r="AX36" i="5"/>
  <c r="AO36" i="5"/>
  <c r="AL36" i="5"/>
  <c r="AI36" i="5"/>
  <c r="AE36" i="5"/>
  <c r="AB36" i="5"/>
  <c r="Y36" i="5"/>
  <c r="O36" i="5"/>
  <c r="DJ36" i="5" s="1"/>
  <c r="B36" i="5"/>
  <c r="DH36" i="5" s="1"/>
  <c r="DD35" i="5"/>
  <c r="DA35" i="5"/>
  <c r="CX35" i="5"/>
  <c r="CW35" i="5"/>
  <c r="CU35" i="5" s="1"/>
  <c r="CV35" i="5"/>
  <c r="CR35" i="5"/>
  <c r="CN35" i="5"/>
  <c r="CK35" i="5"/>
  <c r="CH35" i="5"/>
  <c r="CE35" i="5"/>
  <c r="CB35" i="5"/>
  <c r="BY35" i="5"/>
  <c r="BV35" i="5"/>
  <c r="BQ35" i="5"/>
  <c r="BM35" i="5"/>
  <c r="BJ35" i="5"/>
  <c r="BG35" i="5"/>
  <c r="BD35" i="5"/>
  <c r="BA35" i="5"/>
  <c r="AX35" i="5"/>
  <c r="AO35" i="5"/>
  <c r="AL35" i="5"/>
  <c r="AI35" i="5"/>
  <c r="AE35" i="5"/>
  <c r="AB35" i="5"/>
  <c r="Y35" i="5"/>
  <c r="O35" i="5"/>
  <c r="DJ35" i="5" s="1"/>
  <c r="B35" i="5"/>
  <c r="DH35" i="5" s="1"/>
  <c r="DD34" i="5"/>
  <c r="DA34" i="5"/>
  <c r="CX34" i="5"/>
  <c r="CW34" i="5"/>
  <c r="CV34" i="5"/>
  <c r="CR34" i="5"/>
  <c r="CN34" i="5"/>
  <c r="CK34" i="5"/>
  <c r="CH34" i="5"/>
  <c r="CE34" i="5"/>
  <c r="CB34" i="5"/>
  <c r="BY34" i="5"/>
  <c r="BV34" i="5"/>
  <c r="BQ34" i="5"/>
  <c r="BM34" i="5"/>
  <c r="BJ34" i="5"/>
  <c r="BG34" i="5"/>
  <c r="BD34" i="5"/>
  <c r="BA34" i="5"/>
  <c r="AX34" i="5"/>
  <c r="AO34" i="5"/>
  <c r="AL34" i="5"/>
  <c r="AI34" i="5"/>
  <c r="AE34" i="5"/>
  <c r="AB34" i="5"/>
  <c r="Y34" i="5"/>
  <c r="O34" i="5"/>
  <c r="DJ34" i="5" s="1"/>
  <c r="B34" i="5"/>
  <c r="DD33" i="5"/>
  <c r="DA33" i="5"/>
  <c r="CX33" i="5"/>
  <c r="CW33" i="5"/>
  <c r="CV33" i="5"/>
  <c r="CR33" i="5"/>
  <c r="CN33" i="5"/>
  <c r="CK33" i="5"/>
  <c r="CH33" i="5"/>
  <c r="CE33" i="5"/>
  <c r="CB33" i="5"/>
  <c r="BY33" i="5"/>
  <c r="BV33" i="5"/>
  <c r="BP33" i="5" s="1"/>
  <c r="BQ33" i="5"/>
  <c r="BM33" i="5"/>
  <c r="BJ33" i="5"/>
  <c r="BG33" i="5"/>
  <c r="BD33" i="5"/>
  <c r="BA33" i="5"/>
  <c r="AX33" i="5"/>
  <c r="AO33" i="5"/>
  <c r="AL33" i="5"/>
  <c r="AI33" i="5"/>
  <c r="AE33" i="5"/>
  <c r="AB33" i="5"/>
  <c r="Y33" i="5"/>
  <c r="O33" i="5"/>
  <c r="B33" i="5"/>
  <c r="DH33" i="5" s="1"/>
  <c r="DD32" i="5"/>
  <c r="DA32" i="5"/>
  <c r="CX32" i="5"/>
  <c r="CW32" i="5"/>
  <c r="CU32" i="5" s="1"/>
  <c r="CV32" i="5"/>
  <c r="CR32" i="5"/>
  <c r="CN32" i="5"/>
  <c r="CK32" i="5"/>
  <c r="CH32" i="5"/>
  <c r="CE32" i="5"/>
  <c r="CB32" i="5"/>
  <c r="BY32" i="5"/>
  <c r="BV32" i="5"/>
  <c r="BQ32" i="5"/>
  <c r="BM32" i="5"/>
  <c r="BJ32" i="5"/>
  <c r="BG32" i="5"/>
  <c r="BD32" i="5"/>
  <c r="BA32" i="5"/>
  <c r="AX32" i="5"/>
  <c r="AO32" i="5"/>
  <c r="AL32" i="5"/>
  <c r="AI32" i="5"/>
  <c r="AE32" i="5"/>
  <c r="AB32" i="5"/>
  <c r="Y32" i="5"/>
  <c r="O32" i="5"/>
  <c r="DJ32" i="5" s="1"/>
  <c r="B32" i="5"/>
  <c r="DH32" i="5" s="1"/>
  <c r="DD31" i="5"/>
  <c r="DA31" i="5"/>
  <c r="CX31" i="5"/>
  <c r="CW31" i="5"/>
  <c r="CV31" i="5"/>
  <c r="CU31" i="5" s="1"/>
  <c r="CR31" i="5"/>
  <c r="CN31" i="5"/>
  <c r="CK31" i="5"/>
  <c r="CH31" i="5"/>
  <c r="CE31" i="5"/>
  <c r="CB31" i="5"/>
  <c r="BY31" i="5"/>
  <c r="BV31" i="5"/>
  <c r="BQ31" i="5"/>
  <c r="BM31" i="5"/>
  <c r="BJ31" i="5"/>
  <c r="BG31" i="5"/>
  <c r="BD31" i="5"/>
  <c r="BA31" i="5"/>
  <c r="AX31" i="5"/>
  <c r="AO31" i="5"/>
  <c r="AL31" i="5"/>
  <c r="AI31" i="5"/>
  <c r="AE31" i="5"/>
  <c r="AB31" i="5"/>
  <c r="Y31" i="5"/>
  <c r="O31" i="5"/>
  <c r="DJ31" i="5" s="1"/>
  <c r="B31" i="5"/>
  <c r="DD30" i="5"/>
  <c r="DA30" i="5"/>
  <c r="CX30" i="5"/>
  <c r="CW30" i="5"/>
  <c r="CV30" i="5"/>
  <c r="CU30" i="5" s="1"/>
  <c r="CR30" i="5"/>
  <c r="CN30" i="5"/>
  <c r="CK30" i="5"/>
  <c r="CH30" i="5"/>
  <c r="CE30" i="5"/>
  <c r="CB30" i="5"/>
  <c r="BY30" i="5"/>
  <c r="BV30" i="5"/>
  <c r="BQ30" i="5"/>
  <c r="BM30" i="5"/>
  <c r="BJ30" i="5"/>
  <c r="BG30" i="5"/>
  <c r="BD30" i="5"/>
  <c r="BA30" i="5"/>
  <c r="AX30" i="5"/>
  <c r="AO30" i="5"/>
  <c r="AL30" i="5"/>
  <c r="AI30" i="5"/>
  <c r="AE30" i="5"/>
  <c r="AB30" i="5"/>
  <c r="Y30" i="5"/>
  <c r="O30" i="5"/>
  <c r="B30" i="5"/>
  <c r="DD29" i="5"/>
  <c r="DA29" i="5"/>
  <c r="CX29" i="5"/>
  <c r="CW29" i="5"/>
  <c r="CV29" i="5"/>
  <c r="CR29" i="5"/>
  <c r="CN29" i="5"/>
  <c r="CK29" i="5"/>
  <c r="CH29" i="5"/>
  <c r="CE29" i="5"/>
  <c r="CB29" i="5"/>
  <c r="BY29" i="5"/>
  <c r="BV29" i="5"/>
  <c r="BQ29" i="5"/>
  <c r="BM29" i="5"/>
  <c r="BJ29" i="5"/>
  <c r="BG29" i="5"/>
  <c r="BD29" i="5"/>
  <c r="BA29" i="5"/>
  <c r="AX29" i="5"/>
  <c r="AO29" i="5"/>
  <c r="AL29" i="5"/>
  <c r="AI29" i="5"/>
  <c r="AE29" i="5"/>
  <c r="AB29" i="5"/>
  <c r="Y29" i="5"/>
  <c r="O29" i="5"/>
  <c r="B29" i="5"/>
  <c r="DD28" i="5"/>
  <c r="DA28" i="5"/>
  <c r="CX28" i="5"/>
  <c r="CW28" i="5"/>
  <c r="CV28" i="5"/>
  <c r="CR28" i="5"/>
  <c r="CN28" i="5"/>
  <c r="CK28" i="5"/>
  <c r="CH28" i="5"/>
  <c r="CE28" i="5"/>
  <c r="CB28" i="5"/>
  <c r="BY28" i="5"/>
  <c r="BV28" i="5"/>
  <c r="BQ28" i="5"/>
  <c r="BM28" i="5"/>
  <c r="BJ28" i="5"/>
  <c r="BG28" i="5"/>
  <c r="BD28" i="5"/>
  <c r="BA28" i="5"/>
  <c r="AX28" i="5"/>
  <c r="AR28" i="5" s="1"/>
  <c r="AO28" i="5"/>
  <c r="AL28" i="5"/>
  <c r="AI28" i="5"/>
  <c r="AE28" i="5"/>
  <c r="AB28" i="5"/>
  <c r="Y28" i="5"/>
  <c r="O28" i="5"/>
  <c r="B28" i="5"/>
  <c r="DH28" i="5" s="1"/>
  <c r="DD27" i="5"/>
  <c r="DA27" i="5"/>
  <c r="CX27" i="5"/>
  <c r="CW27" i="5"/>
  <c r="CV27" i="5"/>
  <c r="CR27" i="5"/>
  <c r="CN27" i="5"/>
  <c r="CK27" i="5"/>
  <c r="CH27" i="5"/>
  <c r="CE27" i="5"/>
  <c r="CB27" i="5"/>
  <c r="BY27" i="5"/>
  <c r="BV27" i="5"/>
  <c r="BQ27" i="5"/>
  <c r="BM27" i="5"/>
  <c r="BJ27" i="5"/>
  <c r="BG27" i="5"/>
  <c r="BD27" i="5"/>
  <c r="BA27" i="5"/>
  <c r="AX27" i="5"/>
  <c r="AO27" i="5"/>
  <c r="AL27" i="5"/>
  <c r="AI27" i="5"/>
  <c r="AE27" i="5"/>
  <c r="AB27" i="5"/>
  <c r="Y27" i="5"/>
  <c r="O27" i="5"/>
  <c r="DJ27" i="5" s="1"/>
  <c r="B27" i="5"/>
  <c r="DH27" i="5" s="1"/>
  <c r="DD26" i="5"/>
  <c r="DA26" i="5"/>
  <c r="CX26" i="5"/>
  <c r="CW26" i="5"/>
  <c r="CV26" i="5"/>
  <c r="CR26" i="5"/>
  <c r="CN26" i="5"/>
  <c r="CK26" i="5"/>
  <c r="CH26" i="5"/>
  <c r="CE26" i="5"/>
  <c r="CB26" i="5"/>
  <c r="BY26" i="5"/>
  <c r="BV26" i="5"/>
  <c r="BQ26" i="5"/>
  <c r="BM26" i="5"/>
  <c r="BJ26" i="5"/>
  <c r="BG26" i="5"/>
  <c r="BD26" i="5"/>
  <c r="BA26" i="5"/>
  <c r="AX26" i="5"/>
  <c r="AO26" i="5"/>
  <c r="AL26" i="5"/>
  <c r="AI26" i="5"/>
  <c r="AE26" i="5"/>
  <c r="AB26" i="5"/>
  <c r="Y26" i="5"/>
  <c r="X26" i="5" s="1"/>
  <c r="O26" i="5"/>
  <c r="DJ26" i="5" s="1"/>
  <c r="B26" i="5"/>
  <c r="DD25" i="5"/>
  <c r="DA25" i="5"/>
  <c r="CX25" i="5"/>
  <c r="CW25" i="5"/>
  <c r="CV25" i="5"/>
  <c r="CR25" i="5"/>
  <c r="CN25" i="5"/>
  <c r="CK25" i="5"/>
  <c r="CH25" i="5"/>
  <c r="CE25" i="5"/>
  <c r="CB25" i="5"/>
  <c r="BY25" i="5"/>
  <c r="BV25" i="5"/>
  <c r="BQ25" i="5"/>
  <c r="BM25" i="5"/>
  <c r="BJ25" i="5"/>
  <c r="BG25" i="5"/>
  <c r="BD25" i="5"/>
  <c r="BA25" i="5"/>
  <c r="AX25" i="5"/>
  <c r="AO25" i="5"/>
  <c r="AL25" i="5"/>
  <c r="AI25" i="5"/>
  <c r="AE25" i="5"/>
  <c r="AB25" i="5"/>
  <c r="Y25" i="5"/>
  <c r="O25" i="5"/>
  <c r="B25" i="5"/>
  <c r="DD24" i="5"/>
  <c r="DA24" i="5"/>
  <c r="CX24" i="5"/>
  <c r="CW24" i="5"/>
  <c r="CV24" i="5"/>
  <c r="CR24" i="5"/>
  <c r="CN24" i="5"/>
  <c r="CK24" i="5"/>
  <c r="CH24" i="5"/>
  <c r="CE24" i="5"/>
  <c r="CB24" i="5"/>
  <c r="BY24" i="5"/>
  <c r="BV24" i="5"/>
  <c r="BQ24" i="5"/>
  <c r="BM24" i="5"/>
  <c r="BJ24" i="5"/>
  <c r="BG24" i="5"/>
  <c r="BD24" i="5"/>
  <c r="BA24" i="5"/>
  <c r="AX24" i="5"/>
  <c r="AO24" i="5"/>
  <c r="AL24" i="5"/>
  <c r="AI24" i="5"/>
  <c r="AE24" i="5"/>
  <c r="AB24" i="5"/>
  <c r="Y24" i="5"/>
  <c r="O24" i="5"/>
  <c r="B24" i="5"/>
  <c r="DD23" i="5"/>
  <c r="DA23" i="5"/>
  <c r="CX23" i="5"/>
  <c r="CW23" i="5"/>
  <c r="CU23" i="5" s="1"/>
  <c r="CV23" i="5"/>
  <c r="CR23" i="5"/>
  <c r="CN23" i="5"/>
  <c r="CK23" i="5"/>
  <c r="CH23" i="5"/>
  <c r="CE23" i="5"/>
  <c r="CB23" i="5"/>
  <c r="BY23" i="5"/>
  <c r="BV23" i="5"/>
  <c r="BQ23" i="5"/>
  <c r="BM23" i="5"/>
  <c r="BJ23" i="5"/>
  <c r="BG23" i="5"/>
  <c r="BD23" i="5"/>
  <c r="BA23" i="5"/>
  <c r="AX23" i="5"/>
  <c r="AO23" i="5"/>
  <c r="AL23" i="5"/>
  <c r="AI23" i="5"/>
  <c r="AE23" i="5"/>
  <c r="AB23" i="5"/>
  <c r="Y23" i="5"/>
  <c r="X23" i="5" s="1"/>
  <c r="O23" i="5"/>
  <c r="B23" i="5"/>
  <c r="DH23" i="5" s="1"/>
  <c r="DD22" i="5"/>
  <c r="DA22" i="5"/>
  <c r="CX22" i="5"/>
  <c r="CW22" i="5"/>
  <c r="CV22" i="5"/>
  <c r="CR22" i="5"/>
  <c r="CN22" i="5"/>
  <c r="CK22" i="5"/>
  <c r="CH22" i="5"/>
  <c r="CE22" i="5"/>
  <c r="CB22" i="5"/>
  <c r="BY22" i="5"/>
  <c r="BV22" i="5"/>
  <c r="BQ22" i="5"/>
  <c r="BM22" i="5"/>
  <c r="BJ22" i="5"/>
  <c r="BG22" i="5"/>
  <c r="BD22" i="5"/>
  <c r="BA22" i="5"/>
  <c r="AX22" i="5"/>
  <c r="AO22" i="5"/>
  <c r="AL22" i="5"/>
  <c r="AI22" i="5"/>
  <c r="AE22" i="5"/>
  <c r="AB22" i="5"/>
  <c r="Y22" i="5"/>
  <c r="X22" i="5" s="1"/>
  <c r="O22" i="5"/>
  <c r="DJ22" i="5" s="1"/>
  <c r="B22" i="5"/>
  <c r="DD21" i="5"/>
  <c r="DA21" i="5"/>
  <c r="CX21" i="5"/>
  <c r="CW21" i="5"/>
  <c r="CV21" i="5"/>
  <c r="CR21" i="5"/>
  <c r="CN21" i="5"/>
  <c r="CK21" i="5"/>
  <c r="CH21" i="5"/>
  <c r="CE21" i="5"/>
  <c r="CB21" i="5"/>
  <c r="BY21" i="5"/>
  <c r="BV21" i="5"/>
  <c r="BQ21" i="5"/>
  <c r="BM21" i="5"/>
  <c r="BJ21" i="5"/>
  <c r="BG21" i="5"/>
  <c r="BD21" i="5"/>
  <c r="BA21" i="5"/>
  <c r="AX21" i="5"/>
  <c r="AO21" i="5"/>
  <c r="AL21" i="5"/>
  <c r="AI21" i="5"/>
  <c r="AE21" i="5"/>
  <c r="AB21" i="5"/>
  <c r="Y21" i="5"/>
  <c r="O21" i="5"/>
  <c r="B21" i="5"/>
  <c r="DD20" i="5"/>
  <c r="DA20" i="5"/>
  <c r="CX20" i="5"/>
  <c r="CW20" i="5"/>
  <c r="CV20" i="5"/>
  <c r="CR20" i="5"/>
  <c r="CN20" i="5"/>
  <c r="CK20" i="5"/>
  <c r="CH20" i="5"/>
  <c r="CE20" i="5"/>
  <c r="CB20" i="5"/>
  <c r="BY20" i="5"/>
  <c r="BV20" i="5"/>
  <c r="BQ20" i="5"/>
  <c r="BM20" i="5"/>
  <c r="BJ20" i="5"/>
  <c r="BG20" i="5"/>
  <c r="BD20" i="5"/>
  <c r="BA20" i="5"/>
  <c r="AX20" i="5"/>
  <c r="AO20" i="5"/>
  <c r="AL20" i="5"/>
  <c r="AI20" i="5"/>
  <c r="AE20" i="5"/>
  <c r="AB20" i="5"/>
  <c r="Y20" i="5"/>
  <c r="O20" i="5"/>
  <c r="B20" i="5"/>
  <c r="DD19" i="5"/>
  <c r="DA19" i="5"/>
  <c r="CX19" i="5"/>
  <c r="CW19" i="5"/>
  <c r="CU19" i="5" s="1"/>
  <c r="CV19" i="5"/>
  <c r="CR19" i="5"/>
  <c r="CN19" i="5"/>
  <c r="CK19" i="5"/>
  <c r="CH19" i="5"/>
  <c r="CE19" i="5"/>
  <c r="CB19" i="5"/>
  <c r="BY19" i="5"/>
  <c r="BV19" i="5"/>
  <c r="BQ19" i="5"/>
  <c r="BM19" i="5"/>
  <c r="BJ19" i="5"/>
  <c r="BG19" i="5"/>
  <c r="BD19" i="5"/>
  <c r="BA19" i="5"/>
  <c r="AX19" i="5"/>
  <c r="AO19" i="5"/>
  <c r="AL19" i="5"/>
  <c r="AI19" i="5"/>
  <c r="AE19" i="5"/>
  <c r="AB19" i="5"/>
  <c r="Y19" i="5"/>
  <c r="O19" i="5"/>
  <c r="B19" i="5"/>
  <c r="DH19" i="5" s="1"/>
  <c r="DD18" i="5"/>
  <c r="DA18" i="5"/>
  <c r="CX18" i="5"/>
  <c r="CW18" i="5"/>
  <c r="CV18" i="5"/>
  <c r="CR18" i="5"/>
  <c r="CN18" i="5"/>
  <c r="CK18" i="5"/>
  <c r="CH18" i="5"/>
  <c r="CE18" i="5"/>
  <c r="CB18" i="5"/>
  <c r="BY18" i="5"/>
  <c r="BV18" i="5"/>
  <c r="BQ18" i="5"/>
  <c r="BM18" i="5"/>
  <c r="BJ18" i="5"/>
  <c r="BG18" i="5"/>
  <c r="BD18" i="5"/>
  <c r="BA18" i="5"/>
  <c r="AX18" i="5"/>
  <c r="AO18" i="5"/>
  <c r="AL18" i="5"/>
  <c r="AI18" i="5"/>
  <c r="AE18" i="5"/>
  <c r="AB18" i="5"/>
  <c r="X18" i="5" s="1"/>
  <c r="Y18" i="5"/>
  <c r="O18" i="5"/>
  <c r="DJ18" i="5" s="1"/>
  <c r="B18" i="5"/>
  <c r="DD17" i="5"/>
  <c r="DA17" i="5"/>
  <c r="CX17" i="5"/>
  <c r="CW17" i="5"/>
  <c r="CV17" i="5"/>
  <c r="CR17" i="5"/>
  <c r="CN17" i="5"/>
  <c r="CK17" i="5"/>
  <c r="CH17" i="5"/>
  <c r="CE17" i="5"/>
  <c r="CB17" i="5"/>
  <c r="BY17" i="5"/>
  <c r="BV17" i="5"/>
  <c r="BQ17" i="5"/>
  <c r="BM17" i="5"/>
  <c r="BJ17" i="5"/>
  <c r="BG17" i="5"/>
  <c r="BD17" i="5"/>
  <c r="BA17" i="5"/>
  <c r="AR17" i="5" s="1"/>
  <c r="AX17" i="5"/>
  <c r="AO17" i="5"/>
  <c r="AL17" i="5"/>
  <c r="AI17" i="5"/>
  <c r="AE17" i="5"/>
  <c r="AB17" i="5"/>
  <c r="Y17" i="5"/>
  <c r="O17" i="5"/>
  <c r="DJ17" i="5" s="1"/>
  <c r="B17" i="5"/>
  <c r="DH17" i="5" s="1"/>
  <c r="DD16" i="5"/>
  <c r="DA16" i="5"/>
  <c r="CX16" i="5"/>
  <c r="CW16" i="5"/>
  <c r="CV16" i="5"/>
  <c r="CR16" i="5"/>
  <c r="CN16" i="5"/>
  <c r="CK16" i="5"/>
  <c r="CH16" i="5"/>
  <c r="CE16" i="5"/>
  <c r="CB16" i="5"/>
  <c r="BY16" i="5"/>
  <c r="BV16" i="5"/>
  <c r="BQ16" i="5"/>
  <c r="BM16" i="5"/>
  <c r="BJ16" i="5"/>
  <c r="BG16" i="5"/>
  <c r="BD16" i="5"/>
  <c r="BA16" i="5"/>
  <c r="AX16" i="5"/>
  <c r="AO16" i="5"/>
  <c r="AL16" i="5"/>
  <c r="AI16" i="5"/>
  <c r="AE16" i="5"/>
  <c r="AB16" i="5"/>
  <c r="Y16" i="5"/>
  <c r="O16" i="5"/>
  <c r="B16" i="5"/>
  <c r="DD15" i="5"/>
  <c r="DA15" i="5"/>
  <c r="CX15" i="5"/>
  <c r="CW15" i="5"/>
  <c r="CV15" i="5"/>
  <c r="CR15" i="5"/>
  <c r="CN15" i="5"/>
  <c r="CK15" i="5"/>
  <c r="CH15" i="5"/>
  <c r="CE15" i="5"/>
  <c r="CB15" i="5"/>
  <c r="BY15" i="5"/>
  <c r="BV15" i="5"/>
  <c r="BQ15" i="5"/>
  <c r="BM15" i="5"/>
  <c r="BJ15" i="5"/>
  <c r="BG15" i="5"/>
  <c r="BD15" i="5"/>
  <c r="BA15" i="5"/>
  <c r="AX15" i="5"/>
  <c r="AO15" i="5"/>
  <c r="AL15" i="5"/>
  <c r="AI15" i="5"/>
  <c r="AE15" i="5"/>
  <c r="AB15" i="5"/>
  <c r="Y15" i="5"/>
  <c r="X15" i="5" s="1"/>
  <c r="O15" i="5"/>
  <c r="B15" i="5"/>
  <c r="DD14" i="5"/>
  <c r="DA14" i="5"/>
  <c r="CX14" i="5"/>
  <c r="CW14" i="5"/>
  <c r="CV14" i="5"/>
  <c r="CR14" i="5"/>
  <c r="CN14" i="5"/>
  <c r="CK14" i="5"/>
  <c r="CH14" i="5"/>
  <c r="CE14" i="5"/>
  <c r="CB14" i="5"/>
  <c r="BY14" i="5"/>
  <c r="BV14" i="5"/>
  <c r="BQ14" i="5"/>
  <c r="BM14" i="5"/>
  <c r="BJ14" i="5"/>
  <c r="BG14" i="5"/>
  <c r="BD14" i="5"/>
  <c r="BA14" i="5"/>
  <c r="AX14" i="5"/>
  <c r="AO14" i="5"/>
  <c r="AL14" i="5"/>
  <c r="AI14" i="5"/>
  <c r="AE14" i="5"/>
  <c r="AB14" i="5"/>
  <c r="Y14" i="5"/>
  <c r="O14" i="5"/>
  <c r="B14" i="5"/>
  <c r="DD13" i="5"/>
  <c r="DA13" i="5"/>
  <c r="CX13" i="5"/>
  <c r="CW13" i="5"/>
  <c r="CV13" i="5"/>
  <c r="CR13" i="5"/>
  <c r="CN13" i="5"/>
  <c r="CK13" i="5"/>
  <c r="CH13" i="5"/>
  <c r="CE13" i="5"/>
  <c r="CB13" i="5"/>
  <c r="BY13" i="5"/>
  <c r="BV13" i="5"/>
  <c r="BQ13" i="5"/>
  <c r="BM13" i="5"/>
  <c r="BJ13" i="5"/>
  <c r="BG13" i="5"/>
  <c r="BD13" i="5"/>
  <c r="BA13" i="5"/>
  <c r="AX13" i="5"/>
  <c r="AO13" i="5"/>
  <c r="AL13" i="5"/>
  <c r="AI13" i="5"/>
  <c r="AE13" i="5"/>
  <c r="AB13" i="5"/>
  <c r="Y13" i="5"/>
  <c r="O13" i="5"/>
  <c r="B13" i="5"/>
  <c r="DD12" i="5"/>
  <c r="DA12" i="5"/>
  <c r="CX12" i="5"/>
  <c r="CW12" i="5"/>
  <c r="CU12" i="5" s="1"/>
  <c r="CV12" i="5"/>
  <c r="CR12" i="5"/>
  <c r="CN12" i="5"/>
  <c r="CK12" i="5"/>
  <c r="CH12" i="5"/>
  <c r="CE12" i="5"/>
  <c r="CB12" i="5"/>
  <c r="BY12" i="5"/>
  <c r="BV12" i="5"/>
  <c r="BQ12" i="5"/>
  <c r="BM12" i="5"/>
  <c r="BJ12" i="5"/>
  <c r="BG12" i="5"/>
  <c r="BD12" i="5"/>
  <c r="BA12" i="5"/>
  <c r="AX12" i="5"/>
  <c r="AO12" i="5"/>
  <c r="AL12" i="5"/>
  <c r="AI12" i="5"/>
  <c r="AE12" i="5"/>
  <c r="AB12" i="5"/>
  <c r="Y12" i="5"/>
  <c r="O12" i="5"/>
  <c r="DJ12" i="5" s="1"/>
  <c r="B12" i="5"/>
  <c r="DH12" i="5" s="1"/>
  <c r="DD11" i="5"/>
  <c r="DA11" i="5"/>
  <c r="CX11" i="5"/>
  <c r="CW11" i="5"/>
  <c r="CV11" i="5"/>
  <c r="CU11" i="5" s="1"/>
  <c r="CR11" i="5"/>
  <c r="CN11" i="5"/>
  <c r="CK11" i="5"/>
  <c r="CH11" i="5"/>
  <c r="CE11" i="5"/>
  <c r="CB11" i="5"/>
  <c r="BY11" i="5"/>
  <c r="BV11" i="5"/>
  <c r="BQ11" i="5"/>
  <c r="BM11" i="5"/>
  <c r="BJ11" i="5"/>
  <c r="BG11" i="5"/>
  <c r="BD11" i="5"/>
  <c r="BA11" i="5"/>
  <c r="AX11" i="5"/>
  <c r="AO11" i="5"/>
  <c r="AL11" i="5"/>
  <c r="AI11" i="5"/>
  <c r="AE11" i="5"/>
  <c r="AB11" i="5"/>
  <c r="Y11" i="5"/>
  <c r="O11" i="5"/>
  <c r="B11" i="5"/>
  <c r="DD10" i="5"/>
  <c r="DA10" i="5"/>
  <c r="CX10" i="5"/>
  <c r="CW10" i="5"/>
  <c r="CV10" i="5"/>
  <c r="CR10" i="5"/>
  <c r="CN10" i="5"/>
  <c r="CK10" i="5"/>
  <c r="CH10" i="5"/>
  <c r="CE10" i="5"/>
  <c r="CB10" i="5"/>
  <c r="BY10" i="5"/>
  <c r="BV10" i="5"/>
  <c r="BQ10" i="5"/>
  <c r="BM10" i="5"/>
  <c r="BJ10" i="5"/>
  <c r="BG10" i="5"/>
  <c r="BD10" i="5"/>
  <c r="BA10" i="5"/>
  <c r="AX10" i="5"/>
  <c r="AO10" i="5"/>
  <c r="AL10" i="5"/>
  <c r="AI10" i="5"/>
  <c r="AE10" i="5"/>
  <c r="AB10" i="5"/>
  <c r="Y10" i="5"/>
  <c r="X10" i="5" s="1"/>
  <c r="O10" i="5"/>
  <c r="B10" i="5"/>
  <c r="DD9" i="5"/>
  <c r="DA9" i="5"/>
  <c r="CX9" i="5"/>
  <c r="CW9" i="5"/>
  <c r="CV9" i="5"/>
  <c r="CR9" i="5"/>
  <c r="CN9" i="5"/>
  <c r="CK9" i="5"/>
  <c r="CH9" i="5"/>
  <c r="CE9" i="5"/>
  <c r="CB9" i="5"/>
  <c r="BY9" i="5"/>
  <c r="BV9" i="5"/>
  <c r="BQ9" i="5"/>
  <c r="BM9" i="5"/>
  <c r="BJ9" i="5"/>
  <c r="BG9" i="5"/>
  <c r="BD9" i="5"/>
  <c r="BA9" i="5"/>
  <c r="AX9" i="5"/>
  <c r="AO9" i="5"/>
  <c r="AL9" i="5"/>
  <c r="AI9" i="5"/>
  <c r="AE9" i="5"/>
  <c r="AB9" i="5"/>
  <c r="Y9" i="5"/>
  <c r="O9" i="5"/>
  <c r="B9" i="5"/>
  <c r="DD8" i="5"/>
  <c r="DA8" i="5"/>
  <c r="CX8" i="5"/>
  <c r="CW8" i="5"/>
  <c r="CV8" i="5"/>
  <c r="CR8" i="5"/>
  <c r="CN8" i="5"/>
  <c r="CK8" i="5"/>
  <c r="CH8" i="5"/>
  <c r="CE8" i="5"/>
  <c r="CB8" i="5"/>
  <c r="BY8" i="5"/>
  <c r="BV8" i="5"/>
  <c r="BQ8" i="5"/>
  <c r="BM8" i="5"/>
  <c r="BJ8" i="5"/>
  <c r="BG8" i="5"/>
  <c r="BD8" i="5"/>
  <c r="BA8" i="5"/>
  <c r="AX8" i="5"/>
  <c r="AO8" i="5"/>
  <c r="AL8" i="5"/>
  <c r="AI8" i="5"/>
  <c r="AE8" i="5"/>
  <c r="AB8" i="5"/>
  <c r="Y8" i="5"/>
  <c r="O8" i="5"/>
  <c r="DJ8" i="5" s="1"/>
  <c r="B8" i="5"/>
  <c r="DD7" i="5"/>
  <c r="DA7" i="5"/>
  <c r="CX7" i="5"/>
  <c r="CW7" i="5"/>
  <c r="CV7" i="5"/>
  <c r="CU7" i="5" s="1"/>
  <c r="CR7" i="5"/>
  <c r="CN7" i="5"/>
  <c r="CK7" i="5"/>
  <c r="CH7" i="5"/>
  <c r="CE7" i="5"/>
  <c r="CB7" i="5"/>
  <c r="BY7" i="5"/>
  <c r="BV7" i="5"/>
  <c r="BQ7" i="5"/>
  <c r="BM7" i="5"/>
  <c r="BJ7" i="5"/>
  <c r="BG7" i="5"/>
  <c r="BD7" i="5"/>
  <c r="BA7" i="5"/>
  <c r="AX7" i="5"/>
  <c r="AO7" i="5"/>
  <c r="AL7" i="5"/>
  <c r="AL98" i="5" s="1"/>
  <c r="AI7" i="5"/>
  <c r="AE7" i="5"/>
  <c r="AB7" i="5"/>
  <c r="Y7" i="5"/>
  <c r="Y98" i="5" s="1"/>
  <c r="O7" i="5"/>
  <c r="B7" i="5"/>
  <c r="DF93" i="4"/>
  <c r="DE93" i="4"/>
  <c r="DC93" i="4"/>
  <c r="DB93" i="4"/>
  <c r="CZ93" i="4"/>
  <c r="CY93" i="4"/>
  <c r="CT93" i="4"/>
  <c r="CS93" i="4"/>
  <c r="CQ93" i="4"/>
  <c r="CP93" i="4"/>
  <c r="CO93" i="4"/>
  <c r="CM93" i="4"/>
  <c r="CL93" i="4"/>
  <c r="CJ93" i="4"/>
  <c r="CI93" i="4"/>
  <c r="CG93" i="4"/>
  <c r="CF93" i="4"/>
  <c r="CD93" i="4"/>
  <c r="CC93" i="4"/>
  <c r="CA93" i="4"/>
  <c r="BZ93" i="4"/>
  <c r="BX93" i="4"/>
  <c r="BW93" i="4"/>
  <c r="BU93" i="4"/>
  <c r="BT93" i="4"/>
  <c r="BS93" i="4"/>
  <c r="BR93" i="4"/>
  <c r="BO93" i="4"/>
  <c r="BN93" i="4"/>
  <c r="BL93" i="4"/>
  <c r="BK93" i="4"/>
  <c r="BI93" i="4"/>
  <c r="BH93" i="4"/>
  <c r="BF93" i="4"/>
  <c r="BE93" i="4"/>
  <c r="BC93" i="4"/>
  <c r="BB93" i="4"/>
  <c r="AZ93" i="4"/>
  <c r="AY93" i="4"/>
  <c r="AW93" i="4"/>
  <c r="AV93" i="4"/>
  <c r="AU93" i="4"/>
  <c r="AT93" i="4"/>
  <c r="AS93" i="4"/>
  <c r="AQ93" i="4"/>
  <c r="AP93" i="4"/>
  <c r="AN93" i="4"/>
  <c r="AM93" i="4"/>
  <c r="AK93" i="4"/>
  <c r="AJ93" i="4"/>
  <c r="AH93" i="4"/>
  <c r="AG93" i="4"/>
  <c r="AF93" i="4"/>
  <c r="AD93" i="4"/>
  <c r="AC93" i="4"/>
  <c r="AA93" i="4"/>
  <c r="Z93" i="4"/>
  <c r="W93" i="4"/>
  <c r="V93" i="4"/>
  <c r="U93" i="4"/>
  <c r="T93" i="4"/>
  <c r="S93" i="4"/>
  <c r="R93" i="4"/>
  <c r="Q93" i="4"/>
  <c r="P93" i="4"/>
  <c r="N93" i="4"/>
  <c r="M93" i="4"/>
  <c r="L93" i="4"/>
  <c r="K93" i="4"/>
  <c r="J93" i="4"/>
  <c r="I93" i="4"/>
  <c r="H93" i="4"/>
  <c r="G93" i="4"/>
  <c r="F93" i="4"/>
  <c r="E93" i="4"/>
  <c r="D93" i="4"/>
  <c r="C93" i="4"/>
  <c r="B93" i="4" s="1"/>
  <c r="DD92" i="4"/>
  <c r="DA92" i="4"/>
  <c r="CX92" i="4"/>
  <c r="CW92" i="4"/>
  <c r="CU92" i="4" s="1"/>
  <c r="CV92" i="4"/>
  <c r="CR92" i="4"/>
  <c r="CN92" i="4"/>
  <c r="CK92" i="4"/>
  <c r="CH92" i="4"/>
  <c r="CE92" i="4"/>
  <c r="CB92" i="4"/>
  <c r="BY92" i="4"/>
  <c r="BV92" i="4"/>
  <c r="BQ92" i="4"/>
  <c r="BM92" i="4"/>
  <c r="BJ92" i="4"/>
  <c r="BG92" i="4"/>
  <c r="BD92" i="4"/>
  <c r="BA92" i="4"/>
  <c r="AX92" i="4"/>
  <c r="AO92" i="4"/>
  <c r="AL92" i="4"/>
  <c r="AI92" i="4"/>
  <c r="AE92" i="4"/>
  <c r="AB92" i="4"/>
  <c r="Y92" i="4"/>
  <c r="X92" i="4" s="1"/>
  <c r="O92" i="4"/>
  <c r="B92" i="4"/>
  <c r="DH92" i="4" s="1"/>
  <c r="DD91" i="4"/>
  <c r="DA91" i="4"/>
  <c r="CX91" i="4"/>
  <c r="CW91" i="4"/>
  <c r="CV91" i="4"/>
  <c r="CR91" i="4"/>
  <c r="CN91" i="4"/>
  <c r="CK91" i="4"/>
  <c r="CH91" i="4"/>
  <c r="CE91" i="4"/>
  <c r="CB91" i="4"/>
  <c r="BY91" i="4"/>
  <c r="BV91" i="4"/>
  <c r="BQ91" i="4"/>
  <c r="BM91" i="4"/>
  <c r="BJ91" i="4"/>
  <c r="BG91" i="4"/>
  <c r="BD91" i="4"/>
  <c r="BA91" i="4"/>
  <c r="AX91" i="4"/>
  <c r="AO91" i="4"/>
  <c r="AL91" i="4"/>
  <c r="AI91" i="4"/>
  <c r="AE91" i="4"/>
  <c r="AB91" i="4"/>
  <c r="Y91" i="4"/>
  <c r="X91" i="4" s="1"/>
  <c r="O91" i="4"/>
  <c r="B91" i="4"/>
  <c r="DH91" i="4" s="1"/>
  <c r="DD90" i="4"/>
  <c r="DA90" i="4"/>
  <c r="CX90" i="4"/>
  <c r="CW90" i="4"/>
  <c r="CV90" i="4"/>
  <c r="CR90" i="4"/>
  <c r="CN90" i="4"/>
  <c r="CK90" i="4"/>
  <c r="CH90" i="4"/>
  <c r="CE90" i="4"/>
  <c r="CB90" i="4"/>
  <c r="BY90" i="4"/>
  <c r="BV90" i="4"/>
  <c r="BP90" i="4" s="1"/>
  <c r="BQ90" i="4"/>
  <c r="BM90" i="4"/>
  <c r="BJ90" i="4"/>
  <c r="BG90" i="4"/>
  <c r="BD90" i="4"/>
  <c r="BA90" i="4"/>
  <c r="AX90" i="4"/>
  <c r="AO90" i="4"/>
  <c r="AL90" i="4"/>
  <c r="AI90" i="4"/>
  <c r="AE90" i="4"/>
  <c r="AB90" i="4"/>
  <c r="Y90" i="4"/>
  <c r="X90" i="4" s="1"/>
  <c r="O90" i="4"/>
  <c r="B90" i="4"/>
  <c r="DH90" i="4" s="1"/>
  <c r="DD89" i="4"/>
  <c r="DA89" i="4"/>
  <c r="CX89" i="4"/>
  <c r="CW89" i="4"/>
  <c r="CU89" i="4" s="1"/>
  <c r="CV89" i="4"/>
  <c r="CR89" i="4"/>
  <c r="CN89" i="4"/>
  <c r="CK89" i="4"/>
  <c r="CH89" i="4"/>
  <c r="CE89" i="4"/>
  <c r="CB89" i="4"/>
  <c r="BY89" i="4"/>
  <c r="BV89" i="4"/>
  <c r="BQ89" i="4"/>
  <c r="BM89" i="4"/>
  <c r="BJ89" i="4"/>
  <c r="BG89" i="4"/>
  <c r="BD89" i="4"/>
  <c r="BA89" i="4"/>
  <c r="AX89" i="4"/>
  <c r="AO89" i="4"/>
  <c r="AL89" i="4"/>
  <c r="AI89" i="4"/>
  <c r="AE89" i="4"/>
  <c r="AB89" i="4"/>
  <c r="Y89" i="4"/>
  <c r="O89" i="4"/>
  <c r="B89" i="4"/>
  <c r="DH89" i="4" s="1"/>
  <c r="DD88" i="4"/>
  <c r="DA88" i="4"/>
  <c r="CX88" i="4"/>
  <c r="CW88" i="4"/>
  <c r="CV88" i="4"/>
  <c r="CR88" i="4"/>
  <c r="CN88" i="4"/>
  <c r="CK88" i="4"/>
  <c r="CH88" i="4"/>
  <c r="CE88" i="4"/>
  <c r="CB88" i="4"/>
  <c r="BY88" i="4"/>
  <c r="BV88" i="4"/>
  <c r="BQ88" i="4"/>
  <c r="BM88" i="4"/>
  <c r="BJ88" i="4"/>
  <c r="BG88" i="4"/>
  <c r="BD88" i="4"/>
  <c r="BA88" i="4"/>
  <c r="AX88" i="4"/>
  <c r="AO88" i="4"/>
  <c r="AL88" i="4"/>
  <c r="AI88" i="4"/>
  <c r="AE88" i="4"/>
  <c r="AB88" i="4"/>
  <c r="Y88" i="4"/>
  <c r="O88" i="4"/>
  <c r="DJ88" i="4" s="1"/>
  <c r="B88" i="4"/>
  <c r="DH88" i="4" s="1"/>
  <c r="DD87" i="4"/>
  <c r="DA87" i="4"/>
  <c r="CX87" i="4"/>
  <c r="CW87" i="4"/>
  <c r="CV87" i="4"/>
  <c r="CR87" i="4"/>
  <c r="CN87" i="4"/>
  <c r="CK87" i="4"/>
  <c r="CH87" i="4"/>
  <c r="CE87" i="4"/>
  <c r="CB87" i="4"/>
  <c r="BY87" i="4"/>
  <c r="BV87" i="4"/>
  <c r="BQ87" i="4"/>
  <c r="BM87" i="4"/>
  <c r="BJ87" i="4"/>
  <c r="BG87" i="4"/>
  <c r="BD87" i="4"/>
  <c r="BA87" i="4"/>
  <c r="AX87" i="4"/>
  <c r="AO87" i="4"/>
  <c r="AL87" i="4"/>
  <c r="AI87" i="4"/>
  <c r="AE87" i="4"/>
  <c r="AB87" i="4"/>
  <c r="Y87" i="4"/>
  <c r="O87" i="4"/>
  <c r="B87" i="4"/>
  <c r="DD86" i="4"/>
  <c r="DA86" i="4"/>
  <c r="CX86" i="4"/>
  <c r="CW86" i="4"/>
  <c r="CV86" i="4"/>
  <c r="CR86" i="4"/>
  <c r="CN86" i="4"/>
  <c r="CK86" i="4"/>
  <c r="CH86" i="4"/>
  <c r="CE86" i="4"/>
  <c r="CB86" i="4"/>
  <c r="BY86" i="4"/>
  <c r="BV86" i="4"/>
  <c r="BQ86" i="4"/>
  <c r="BM86" i="4"/>
  <c r="BJ86" i="4"/>
  <c r="BG86" i="4"/>
  <c r="BD86" i="4"/>
  <c r="BA86" i="4"/>
  <c r="AX86" i="4"/>
  <c r="AO86" i="4"/>
  <c r="AL86" i="4"/>
  <c r="AI86" i="4"/>
  <c r="AE86" i="4"/>
  <c r="AB86" i="4"/>
  <c r="Y86" i="4"/>
  <c r="O86" i="4"/>
  <c r="B86" i="4"/>
  <c r="DD85" i="4"/>
  <c r="DA85" i="4"/>
  <c r="CX85" i="4"/>
  <c r="CW85" i="4"/>
  <c r="CV85" i="4"/>
  <c r="CR85" i="4"/>
  <c r="CN85" i="4"/>
  <c r="CK85" i="4"/>
  <c r="CH85" i="4"/>
  <c r="CE85" i="4"/>
  <c r="CB85" i="4"/>
  <c r="BY85" i="4"/>
  <c r="BV85" i="4"/>
  <c r="BQ85" i="4"/>
  <c r="BM85" i="4"/>
  <c r="BJ85" i="4"/>
  <c r="BG85" i="4"/>
  <c r="BD85" i="4"/>
  <c r="BA85" i="4"/>
  <c r="AX85" i="4"/>
  <c r="AR85" i="4" s="1"/>
  <c r="AO85" i="4"/>
  <c r="AL85" i="4"/>
  <c r="AI85" i="4"/>
  <c r="AE85" i="4"/>
  <c r="AB85" i="4"/>
  <c r="Y85" i="4"/>
  <c r="O85" i="4"/>
  <c r="B85" i="4"/>
  <c r="DH85" i="4" s="1"/>
  <c r="DD84" i="4"/>
  <c r="DA84" i="4"/>
  <c r="CX84" i="4"/>
  <c r="CW84" i="4"/>
  <c r="CU84" i="4" s="1"/>
  <c r="CV84" i="4"/>
  <c r="CR84" i="4"/>
  <c r="CN84" i="4"/>
  <c r="CK84" i="4"/>
  <c r="CH84" i="4"/>
  <c r="CE84" i="4"/>
  <c r="CB84" i="4"/>
  <c r="BY84" i="4"/>
  <c r="BV84" i="4"/>
  <c r="BQ84" i="4"/>
  <c r="BM84" i="4"/>
  <c r="BJ84" i="4"/>
  <c r="BG84" i="4"/>
  <c r="BD84" i="4"/>
  <c r="BA84" i="4"/>
  <c r="AX84" i="4"/>
  <c r="AO84" i="4"/>
  <c r="AL84" i="4"/>
  <c r="AI84" i="4"/>
  <c r="AE84" i="4"/>
  <c r="AB84" i="4"/>
  <c r="Y84" i="4"/>
  <c r="O84" i="4"/>
  <c r="DJ84" i="4" s="1"/>
  <c r="B84" i="4"/>
  <c r="DH84" i="4" s="1"/>
  <c r="DD83" i="4"/>
  <c r="DA83" i="4"/>
  <c r="CX83" i="4"/>
  <c r="CW83" i="4"/>
  <c r="CV83" i="4"/>
  <c r="CR83" i="4"/>
  <c r="CN83" i="4"/>
  <c r="CK83" i="4"/>
  <c r="CH83" i="4"/>
  <c r="CE83" i="4"/>
  <c r="CB83" i="4"/>
  <c r="BY83" i="4"/>
  <c r="BV83" i="4"/>
  <c r="BQ83" i="4"/>
  <c r="BM83" i="4"/>
  <c r="BJ83" i="4"/>
  <c r="BG83" i="4"/>
  <c r="BD83" i="4"/>
  <c r="BA83" i="4"/>
  <c r="AX83" i="4"/>
  <c r="AO83" i="4"/>
  <c r="AL83" i="4"/>
  <c r="AI83" i="4"/>
  <c r="AE83" i="4"/>
  <c r="AB83" i="4"/>
  <c r="Y83" i="4"/>
  <c r="X83" i="4" s="1"/>
  <c r="O83" i="4"/>
  <c r="B83" i="4"/>
  <c r="DH83" i="4" s="1"/>
  <c r="DD82" i="4"/>
  <c r="DA82" i="4"/>
  <c r="CX82" i="4"/>
  <c r="CW82" i="4"/>
  <c r="CV82" i="4"/>
  <c r="CR82" i="4"/>
  <c r="CN82" i="4"/>
  <c r="CK82" i="4"/>
  <c r="CH82" i="4"/>
  <c r="CE82" i="4"/>
  <c r="CB82" i="4"/>
  <c r="BY82" i="4"/>
  <c r="BV82" i="4"/>
  <c r="BQ82" i="4"/>
  <c r="BM82" i="4"/>
  <c r="BJ82" i="4"/>
  <c r="BG82" i="4"/>
  <c r="BD82" i="4"/>
  <c r="BA82" i="4"/>
  <c r="AX82" i="4"/>
  <c r="AO82" i="4"/>
  <c r="AL82" i="4"/>
  <c r="AI82" i="4"/>
  <c r="AE82" i="4"/>
  <c r="AB82" i="4"/>
  <c r="Y82" i="4"/>
  <c r="O82" i="4"/>
  <c r="B82" i="4"/>
  <c r="DD81" i="4"/>
  <c r="DA81" i="4"/>
  <c r="CX81" i="4"/>
  <c r="CW81" i="4"/>
  <c r="CV81" i="4"/>
  <c r="CR81" i="4"/>
  <c r="CN81" i="4"/>
  <c r="CK81" i="4"/>
  <c r="CH81" i="4"/>
  <c r="CE81" i="4"/>
  <c r="CB81" i="4"/>
  <c r="BY81" i="4"/>
  <c r="BV81" i="4"/>
  <c r="BQ81" i="4"/>
  <c r="BM81" i="4"/>
  <c r="BJ81" i="4"/>
  <c r="BG81" i="4"/>
  <c r="BD81" i="4"/>
  <c r="BA81" i="4"/>
  <c r="AX81" i="4"/>
  <c r="AO81" i="4"/>
  <c r="AL81" i="4"/>
  <c r="AI81" i="4"/>
  <c r="AE81" i="4"/>
  <c r="AB81" i="4"/>
  <c r="Y81" i="4"/>
  <c r="O81" i="4"/>
  <c r="B81" i="4"/>
  <c r="DH81" i="4" s="1"/>
  <c r="DD80" i="4"/>
  <c r="DA80" i="4"/>
  <c r="CX80" i="4"/>
  <c r="CW80" i="4"/>
  <c r="CV80" i="4"/>
  <c r="CU80" i="4" s="1"/>
  <c r="CR80" i="4"/>
  <c r="CN80" i="4"/>
  <c r="CK80" i="4"/>
  <c r="CH80" i="4"/>
  <c r="CE80" i="4"/>
  <c r="CB80" i="4"/>
  <c r="BY80" i="4"/>
  <c r="BV80" i="4"/>
  <c r="BQ80" i="4"/>
  <c r="BM80" i="4"/>
  <c r="BJ80" i="4"/>
  <c r="BG80" i="4"/>
  <c r="BD80" i="4"/>
  <c r="BA80" i="4"/>
  <c r="AX80" i="4"/>
  <c r="AO80" i="4"/>
  <c r="AL80" i="4"/>
  <c r="AI80" i="4"/>
  <c r="AE80" i="4"/>
  <c r="AB80" i="4"/>
  <c r="Y80" i="4"/>
  <c r="O80" i="4"/>
  <c r="DJ80" i="4" s="1"/>
  <c r="B80" i="4"/>
  <c r="DH80" i="4" s="1"/>
  <c r="DD79" i="4"/>
  <c r="DA79" i="4"/>
  <c r="CX79" i="4"/>
  <c r="CW79" i="4"/>
  <c r="CV79" i="4"/>
  <c r="CR79" i="4"/>
  <c r="CN79" i="4"/>
  <c r="CK79" i="4"/>
  <c r="CH79" i="4"/>
  <c r="CE79" i="4"/>
  <c r="CB79" i="4"/>
  <c r="BY79" i="4"/>
  <c r="BV79" i="4"/>
  <c r="BQ79" i="4"/>
  <c r="BM79" i="4"/>
  <c r="BJ79" i="4"/>
  <c r="BG79" i="4"/>
  <c r="BD79" i="4"/>
  <c r="BA79" i="4"/>
  <c r="AX79" i="4"/>
  <c r="AO79" i="4"/>
  <c r="AL79" i="4"/>
  <c r="AI79" i="4"/>
  <c r="AE79" i="4"/>
  <c r="AB79" i="4"/>
  <c r="Y79" i="4"/>
  <c r="O79" i="4"/>
  <c r="DJ79" i="4" s="1"/>
  <c r="B79" i="4"/>
  <c r="DD78" i="4"/>
  <c r="DA78" i="4"/>
  <c r="CX78" i="4"/>
  <c r="CW78" i="4"/>
  <c r="CV78" i="4"/>
  <c r="CR78" i="4"/>
  <c r="CN78" i="4"/>
  <c r="CK78" i="4"/>
  <c r="CH78" i="4"/>
  <c r="CE78" i="4"/>
  <c r="CB78" i="4"/>
  <c r="BY78" i="4"/>
  <c r="BV78" i="4"/>
  <c r="BQ78" i="4"/>
  <c r="BM78" i="4"/>
  <c r="BJ78" i="4"/>
  <c r="BG78" i="4"/>
  <c r="BD78" i="4"/>
  <c r="BA78" i="4"/>
  <c r="AX78" i="4"/>
  <c r="AO78" i="4"/>
  <c r="AL78" i="4"/>
  <c r="AI78" i="4"/>
  <c r="AE78" i="4"/>
  <c r="AB78" i="4"/>
  <c r="Y78" i="4"/>
  <c r="O78" i="4"/>
  <c r="B78" i="4"/>
  <c r="DD77" i="4"/>
  <c r="DA77" i="4"/>
  <c r="CX77" i="4"/>
  <c r="CW77" i="4"/>
  <c r="CV77" i="4"/>
  <c r="CR77" i="4"/>
  <c r="CN77" i="4"/>
  <c r="CK77" i="4"/>
  <c r="CH77" i="4"/>
  <c r="CE77" i="4"/>
  <c r="CB77" i="4"/>
  <c r="BY77" i="4"/>
  <c r="BV77" i="4"/>
  <c r="BQ77" i="4"/>
  <c r="BM77" i="4"/>
  <c r="BJ77" i="4"/>
  <c r="BG77" i="4"/>
  <c r="BD77" i="4"/>
  <c r="BA77" i="4"/>
  <c r="AX77" i="4"/>
  <c r="AO77" i="4"/>
  <c r="AL77" i="4"/>
  <c r="AI77" i="4"/>
  <c r="AE77" i="4"/>
  <c r="AB77" i="4"/>
  <c r="Y77" i="4"/>
  <c r="O77" i="4"/>
  <c r="DJ77" i="4" s="1"/>
  <c r="B77" i="4"/>
  <c r="DD76" i="4"/>
  <c r="DA76" i="4"/>
  <c r="CX76" i="4"/>
  <c r="CW76" i="4"/>
  <c r="CV76" i="4"/>
  <c r="CR76" i="4"/>
  <c r="CN76" i="4"/>
  <c r="CK76" i="4"/>
  <c r="CH76" i="4"/>
  <c r="CE76" i="4"/>
  <c r="CB76" i="4"/>
  <c r="BY76" i="4"/>
  <c r="BV76" i="4"/>
  <c r="BQ76" i="4"/>
  <c r="BM76" i="4"/>
  <c r="BJ76" i="4"/>
  <c r="BG76" i="4"/>
  <c r="BD76" i="4"/>
  <c r="BA76" i="4"/>
  <c r="AX76" i="4"/>
  <c r="AO76" i="4"/>
  <c r="AL76" i="4"/>
  <c r="AI76" i="4"/>
  <c r="AE76" i="4"/>
  <c r="AB76" i="4"/>
  <c r="Y76" i="4"/>
  <c r="O76" i="4"/>
  <c r="B76" i="4"/>
  <c r="DH76" i="4" s="1"/>
  <c r="DD75" i="4"/>
  <c r="DA75" i="4"/>
  <c r="CX75" i="4"/>
  <c r="CW75" i="4"/>
  <c r="CV75" i="4"/>
  <c r="CR75" i="4"/>
  <c r="CN75" i="4"/>
  <c r="CK75" i="4"/>
  <c r="CH75" i="4"/>
  <c r="CE75" i="4"/>
  <c r="CB75" i="4"/>
  <c r="BY75" i="4"/>
  <c r="BV75" i="4"/>
  <c r="BQ75" i="4"/>
  <c r="BM75" i="4"/>
  <c r="BJ75" i="4"/>
  <c r="BG75" i="4"/>
  <c r="BD75" i="4"/>
  <c r="BA75" i="4"/>
  <c r="AX75" i="4"/>
  <c r="AO75" i="4"/>
  <c r="AL75" i="4"/>
  <c r="AI75" i="4"/>
  <c r="AE75" i="4"/>
  <c r="AB75" i="4"/>
  <c r="Y75" i="4"/>
  <c r="O75" i="4"/>
  <c r="DJ75" i="4" s="1"/>
  <c r="B75" i="4"/>
  <c r="DD74" i="4"/>
  <c r="DA74" i="4"/>
  <c r="CX74" i="4"/>
  <c r="CW74" i="4"/>
  <c r="CV74" i="4"/>
  <c r="CR74" i="4"/>
  <c r="CN74" i="4"/>
  <c r="CK74" i="4"/>
  <c r="CH74" i="4"/>
  <c r="CE74" i="4"/>
  <c r="CB74" i="4"/>
  <c r="BY74" i="4"/>
  <c r="BV74" i="4"/>
  <c r="BQ74" i="4"/>
  <c r="BM74" i="4"/>
  <c r="BJ74" i="4"/>
  <c r="BG74" i="4"/>
  <c r="BD74" i="4"/>
  <c r="BA74" i="4"/>
  <c r="AX74" i="4"/>
  <c r="AO74" i="4"/>
  <c r="AL74" i="4"/>
  <c r="AI74" i="4"/>
  <c r="AE74" i="4"/>
  <c r="AB74" i="4"/>
  <c r="Y74" i="4"/>
  <c r="O74" i="4"/>
  <c r="B74" i="4"/>
  <c r="DH74" i="4" s="1"/>
  <c r="DD73" i="4"/>
  <c r="DA73" i="4"/>
  <c r="CX73" i="4"/>
  <c r="CW73" i="4"/>
  <c r="CV73" i="4"/>
  <c r="CR73" i="4"/>
  <c r="CN73" i="4"/>
  <c r="CK73" i="4"/>
  <c r="CH73" i="4"/>
  <c r="CE73" i="4"/>
  <c r="CB73" i="4"/>
  <c r="BY73" i="4"/>
  <c r="BV73" i="4"/>
  <c r="BQ73" i="4"/>
  <c r="BM73" i="4"/>
  <c r="BJ73" i="4"/>
  <c r="BG73" i="4"/>
  <c r="BD73" i="4"/>
  <c r="BA73" i="4"/>
  <c r="AX73" i="4"/>
  <c r="AO73" i="4"/>
  <c r="AL73" i="4"/>
  <c r="AI73" i="4"/>
  <c r="AE73" i="4"/>
  <c r="AB73" i="4"/>
  <c r="Y73" i="4"/>
  <c r="O73" i="4"/>
  <c r="DJ73" i="4" s="1"/>
  <c r="B73" i="4"/>
  <c r="DH73" i="4" s="1"/>
  <c r="DD72" i="4"/>
  <c r="DA72" i="4"/>
  <c r="CX72" i="4"/>
  <c r="CW72" i="4"/>
  <c r="CV72" i="4"/>
  <c r="CR72" i="4"/>
  <c r="CN72" i="4"/>
  <c r="CK72" i="4"/>
  <c r="CH72" i="4"/>
  <c r="CE72" i="4"/>
  <c r="CB72" i="4"/>
  <c r="BY72" i="4"/>
  <c r="BV72" i="4"/>
  <c r="BQ72" i="4"/>
  <c r="BM72" i="4"/>
  <c r="BJ72" i="4"/>
  <c r="BG72" i="4"/>
  <c r="BD72" i="4"/>
  <c r="BA72" i="4"/>
  <c r="AX72" i="4"/>
  <c r="AO72" i="4"/>
  <c r="AL72" i="4"/>
  <c r="AI72" i="4"/>
  <c r="AE72" i="4"/>
  <c r="AB72" i="4"/>
  <c r="Y72" i="4"/>
  <c r="X72" i="4" s="1"/>
  <c r="O72" i="4"/>
  <c r="B72" i="4"/>
  <c r="DH72" i="4" s="1"/>
  <c r="DD71" i="4"/>
  <c r="DA71" i="4"/>
  <c r="CX71" i="4"/>
  <c r="CW71" i="4"/>
  <c r="CV71" i="4"/>
  <c r="CU71" i="4" s="1"/>
  <c r="CR71" i="4"/>
  <c r="CN71" i="4"/>
  <c r="CK71" i="4"/>
  <c r="CH71" i="4"/>
  <c r="CE71" i="4"/>
  <c r="CB71" i="4"/>
  <c r="BY71" i="4"/>
  <c r="BV71" i="4"/>
  <c r="BP71" i="4" s="1"/>
  <c r="BQ71" i="4"/>
  <c r="BM71" i="4"/>
  <c r="BJ71" i="4"/>
  <c r="BG71" i="4"/>
  <c r="BD71" i="4"/>
  <c r="BA71" i="4"/>
  <c r="AX71" i="4"/>
  <c r="AO71" i="4"/>
  <c r="AL71" i="4"/>
  <c r="AI71" i="4"/>
  <c r="AE71" i="4"/>
  <c r="AB71" i="4"/>
  <c r="Y71" i="4"/>
  <c r="O71" i="4"/>
  <c r="DJ71" i="4" s="1"/>
  <c r="B71" i="4"/>
  <c r="DD70" i="4"/>
  <c r="DA70" i="4"/>
  <c r="CX70" i="4"/>
  <c r="CW70" i="4"/>
  <c r="CV70" i="4"/>
  <c r="CR70" i="4"/>
  <c r="CN70" i="4"/>
  <c r="CK70" i="4"/>
  <c r="CH70" i="4"/>
  <c r="CE70" i="4"/>
  <c r="CB70" i="4"/>
  <c r="BY70" i="4"/>
  <c r="BP70" i="4" s="1"/>
  <c r="BV70" i="4"/>
  <c r="BQ70" i="4"/>
  <c r="BM70" i="4"/>
  <c r="BJ70" i="4"/>
  <c r="BG70" i="4"/>
  <c r="BD70" i="4"/>
  <c r="BA70" i="4"/>
  <c r="AX70" i="4"/>
  <c r="AO70" i="4"/>
  <c r="AL70" i="4"/>
  <c r="AI70" i="4"/>
  <c r="AE70" i="4"/>
  <c r="AB70" i="4"/>
  <c r="Y70" i="4"/>
  <c r="X70" i="4" s="1"/>
  <c r="O70" i="4"/>
  <c r="B70" i="4"/>
  <c r="DH70" i="4" s="1"/>
  <c r="DD69" i="4"/>
  <c r="DA69" i="4"/>
  <c r="CX69" i="4"/>
  <c r="CW69" i="4"/>
  <c r="CV69" i="4"/>
  <c r="CR69" i="4"/>
  <c r="CN69" i="4"/>
  <c r="CK69" i="4"/>
  <c r="CH69" i="4"/>
  <c r="CE69" i="4"/>
  <c r="CB69" i="4"/>
  <c r="BY69" i="4"/>
  <c r="BV69" i="4"/>
  <c r="BQ69" i="4"/>
  <c r="BM69" i="4"/>
  <c r="BJ69" i="4"/>
  <c r="BG69" i="4"/>
  <c r="BD69" i="4"/>
  <c r="BA69" i="4"/>
  <c r="AR69" i="4" s="1"/>
  <c r="AX69" i="4"/>
  <c r="AO69" i="4"/>
  <c r="AL69" i="4"/>
  <c r="AI69" i="4"/>
  <c r="AE69" i="4"/>
  <c r="AB69" i="4"/>
  <c r="Y69" i="4"/>
  <c r="O69" i="4"/>
  <c r="DJ69" i="4" s="1"/>
  <c r="B69" i="4"/>
  <c r="DH69" i="4" s="1"/>
  <c r="DD68" i="4"/>
  <c r="DA68" i="4"/>
  <c r="CX68" i="4"/>
  <c r="CW68" i="4"/>
  <c r="CU68" i="4" s="1"/>
  <c r="CV68" i="4"/>
  <c r="CR68" i="4"/>
  <c r="CN68" i="4"/>
  <c r="CK68" i="4"/>
  <c r="CH68" i="4"/>
  <c r="CE68" i="4"/>
  <c r="CB68" i="4"/>
  <c r="BY68" i="4"/>
  <c r="BV68" i="4"/>
  <c r="BQ68" i="4"/>
  <c r="BM68" i="4"/>
  <c r="BJ68" i="4"/>
  <c r="BG68" i="4"/>
  <c r="BD68" i="4"/>
  <c r="BA68" i="4"/>
  <c r="AX68" i="4"/>
  <c r="AO68" i="4"/>
  <c r="AL68" i="4"/>
  <c r="AI68" i="4"/>
  <c r="AE68" i="4"/>
  <c r="AB68" i="4"/>
  <c r="Y68" i="4"/>
  <c r="X68" i="4" s="1"/>
  <c r="O68" i="4"/>
  <c r="DJ68" i="4" s="1"/>
  <c r="B68" i="4"/>
  <c r="DH68" i="4" s="1"/>
  <c r="DD67" i="4"/>
  <c r="DA67" i="4"/>
  <c r="CX67" i="4"/>
  <c r="CW67" i="4"/>
  <c r="CV67" i="4"/>
  <c r="CU67" i="4" s="1"/>
  <c r="CR67" i="4"/>
  <c r="CN67" i="4"/>
  <c r="CK67" i="4"/>
  <c r="CH67" i="4"/>
  <c r="CE67" i="4"/>
  <c r="CB67" i="4"/>
  <c r="BY67" i="4"/>
  <c r="BV67" i="4"/>
  <c r="BQ67" i="4"/>
  <c r="BM67" i="4"/>
  <c r="BJ67" i="4"/>
  <c r="BG67" i="4"/>
  <c r="BD67" i="4"/>
  <c r="BA67" i="4"/>
  <c r="AX67" i="4"/>
  <c r="AO67" i="4"/>
  <c r="AL67" i="4"/>
  <c r="AI67" i="4"/>
  <c r="AE67" i="4"/>
  <c r="AB67" i="4"/>
  <c r="Y67" i="4"/>
  <c r="O67" i="4"/>
  <c r="DJ67" i="4" s="1"/>
  <c r="B67" i="4"/>
  <c r="DD66" i="4"/>
  <c r="DA66" i="4"/>
  <c r="CX66" i="4"/>
  <c r="CW66" i="4"/>
  <c r="CV66" i="4"/>
  <c r="CR66" i="4"/>
  <c r="CN66" i="4"/>
  <c r="CK66" i="4"/>
  <c r="CH66" i="4"/>
  <c r="CE66" i="4"/>
  <c r="CB66" i="4"/>
  <c r="BY66" i="4"/>
  <c r="BV66" i="4"/>
  <c r="BQ66" i="4"/>
  <c r="BM66" i="4"/>
  <c r="BJ66" i="4"/>
  <c r="BG66" i="4"/>
  <c r="BD66" i="4"/>
  <c r="BA66" i="4"/>
  <c r="AX66" i="4"/>
  <c r="AO66" i="4"/>
  <c r="AL66" i="4"/>
  <c r="AI66" i="4"/>
  <c r="AE66" i="4"/>
  <c r="AB66" i="4"/>
  <c r="Y66" i="4"/>
  <c r="X66" i="4" s="1"/>
  <c r="O66" i="4"/>
  <c r="B66" i="4"/>
  <c r="DH66" i="4" s="1"/>
  <c r="DD65" i="4"/>
  <c r="DA65" i="4"/>
  <c r="CX65" i="4"/>
  <c r="CW65" i="4"/>
  <c r="CV65" i="4"/>
  <c r="CR65" i="4"/>
  <c r="CN65" i="4"/>
  <c r="CK65" i="4"/>
  <c r="CH65" i="4"/>
  <c r="CE65" i="4"/>
  <c r="CB65" i="4"/>
  <c r="BY65" i="4"/>
  <c r="BV65" i="4"/>
  <c r="BQ65" i="4"/>
  <c r="BM65" i="4"/>
  <c r="BJ65" i="4"/>
  <c r="BG65" i="4"/>
  <c r="BD65" i="4"/>
  <c r="BA65" i="4"/>
  <c r="AX65" i="4"/>
  <c r="AO65" i="4"/>
  <c r="AL65" i="4"/>
  <c r="AI65" i="4"/>
  <c r="AE65" i="4"/>
  <c r="AB65" i="4"/>
  <c r="Y65" i="4"/>
  <c r="O65" i="4"/>
  <c r="DJ65" i="4" s="1"/>
  <c r="B65" i="4"/>
  <c r="DD64" i="4"/>
  <c r="DA64" i="4"/>
  <c r="CX64" i="4"/>
  <c r="CW64" i="4"/>
  <c r="CU64" i="4" s="1"/>
  <c r="CV64" i="4"/>
  <c r="CR64" i="4"/>
  <c r="CN64" i="4"/>
  <c r="CK64" i="4"/>
  <c r="CH64" i="4"/>
  <c r="CE64" i="4"/>
  <c r="CB64" i="4"/>
  <c r="BY64" i="4"/>
  <c r="BV64" i="4"/>
  <c r="BQ64" i="4"/>
  <c r="BM64" i="4"/>
  <c r="BJ64" i="4"/>
  <c r="BG64" i="4"/>
  <c r="BD64" i="4"/>
  <c r="BA64" i="4"/>
  <c r="AX64" i="4"/>
  <c r="AO64" i="4"/>
  <c r="AL64" i="4"/>
  <c r="AI64" i="4"/>
  <c r="AE64" i="4"/>
  <c r="AB64" i="4"/>
  <c r="Y64" i="4"/>
  <c r="O64" i="4"/>
  <c r="DJ64" i="4" s="1"/>
  <c r="B64" i="4"/>
  <c r="DH64" i="4" s="1"/>
  <c r="DD63" i="4"/>
  <c r="DA63" i="4"/>
  <c r="CX63" i="4"/>
  <c r="CW63" i="4"/>
  <c r="CV63" i="4"/>
  <c r="CR63" i="4"/>
  <c r="CN63" i="4"/>
  <c r="CK63" i="4"/>
  <c r="CH63" i="4"/>
  <c r="CE63" i="4"/>
  <c r="CB63" i="4"/>
  <c r="BY63" i="4"/>
  <c r="BV63" i="4"/>
  <c r="BQ63" i="4"/>
  <c r="BM63" i="4"/>
  <c r="BJ63" i="4"/>
  <c r="BG63" i="4"/>
  <c r="BD63" i="4"/>
  <c r="BA63" i="4"/>
  <c r="AX63" i="4"/>
  <c r="AO63" i="4"/>
  <c r="AL63" i="4"/>
  <c r="AI63" i="4"/>
  <c r="AE63" i="4"/>
  <c r="AB63" i="4"/>
  <c r="Y63" i="4"/>
  <c r="O63" i="4"/>
  <c r="B63" i="4"/>
  <c r="DD62" i="4"/>
  <c r="DA62" i="4"/>
  <c r="CX62" i="4"/>
  <c r="CW62" i="4"/>
  <c r="CV62" i="4"/>
  <c r="CR62" i="4"/>
  <c r="CN62" i="4"/>
  <c r="CK62" i="4"/>
  <c r="CH62" i="4"/>
  <c r="CE62" i="4"/>
  <c r="CB62" i="4"/>
  <c r="BY62" i="4"/>
  <c r="BV62" i="4"/>
  <c r="BQ62" i="4"/>
  <c r="BM62" i="4"/>
  <c r="BJ62" i="4"/>
  <c r="BG62" i="4"/>
  <c r="BD62" i="4"/>
  <c r="BA62" i="4"/>
  <c r="AX62" i="4"/>
  <c r="AO62" i="4"/>
  <c r="AL62" i="4"/>
  <c r="AI62" i="4"/>
  <c r="AE62" i="4"/>
  <c r="AB62" i="4"/>
  <c r="Y62" i="4"/>
  <c r="O62" i="4"/>
  <c r="B62" i="4"/>
  <c r="DD61" i="4"/>
  <c r="DA61" i="4"/>
  <c r="CX61" i="4"/>
  <c r="CW61" i="4"/>
  <c r="CV61" i="4"/>
  <c r="CR61" i="4"/>
  <c r="CN61" i="4"/>
  <c r="CK61" i="4"/>
  <c r="CH61" i="4"/>
  <c r="CE61" i="4"/>
  <c r="CB61" i="4"/>
  <c r="BY61" i="4"/>
  <c r="BV61" i="4"/>
  <c r="BQ61" i="4"/>
  <c r="BM61" i="4"/>
  <c r="BJ61" i="4"/>
  <c r="BG61" i="4"/>
  <c r="BD61" i="4"/>
  <c r="BA61" i="4"/>
  <c r="AX61" i="4"/>
  <c r="AO61" i="4"/>
  <c r="AL61" i="4"/>
  <c r="AI61" i="4"/>
  <c r="AE61" i="4"/>
  <c r="AB61" i="4"/>
  <c r="Y61" i="4"/>
  <c r="O61" i="4"/>
  <c r="B61" i="4"/>
  <c r="DH61" i="4" s="1"/>
  <c r="DD60" i="4"/>
  <c r="DA60" i="4"/>
  <c r="CX60" i="4"/>
  <c r="CW60" i="4"/>
  <c r="CV60" i="4"/>
  <c r="CR60" i="4"/>
  <c r="CN60" i="4"/>
  <c r="CK60" i="4"/>
  <c r="CH60" i="4"/>
  <c r="CE60" i="4"/>
  <c r="CB60" i="4"/>
  <c r="BY60" i="4"/>
  <c r="BV60" i="4"/>
  <c r="BQ60" i="4"/>
  <c r="BM60" i="4"/>
  <c r="BJ60" i="4"/>
  <c r="BG60" i="4"/>
  <c r="BD60" i="4"/>
  <c r="BA60" i="4"/>
  <c r="AX60" i="4"/>
  <c r="AO60" i="4"/>
  <c r="AL60" i="4"/>
  <c r="AI60" i="4"/>
  <c r="AE60" i="4"/>
  <c r="AB60" i="4"/>
  <c r="Y60" i="4"/>
  <c r="O60" i="4"/>
  <c r="B60" i="4"/>
  <c r="DH60" i="4" s="1"/>
  <c r="DD59" i="4"/>
  <c r="DA59" i="4"/>
  <c r="CX59" i="4"/>
  <c r="CW59" i="4"/>
  <c r="CU59" i="4" s="1"/>
  <c r="CV59" i="4"/>
  <c r="CR59" i="4"/>
  <c r="CN59" i="4"/>
  <c r="CK59" i="4"/>
  <c r="CH59" i="4"/>
  <c r="CE59" i="4"/>
  <c r="CB59" i="4"/>
  <c r="BY59" i="4"/>
  <c r="BV59" i="4"/>
  <c r="BQ59" i="4"/>
  <c r="BM59" i="4"/>
  <c r="BJ59" i="4"/>
  <c r="BG59" i="4"/>
  <c r="BD59" i="4"/>
  <c r="BA59" i="4"/>
  <c r="AX59" i="4"/>
  <c r="AO59" i="4"/>
  <c r="AL59" i="4"/>
  <c r="AI59" i="4"/>
  <c r="AE59" i="4"/>
  <c r="AB59" i="4"/>
  <c r="Y59" i="4"/>
  <c r="O59" i="4"/>
  <c r="B59" i="4"/>
  <c r="DH59" i="4" s="1"/>
  <c r="DD58" i="4"/>
  <c r="DA58" i="4"/>
  <c r="CX58" i="4"/>
  <c r="CW58" i="4"/>
  <c r="CV58" i="4"/>
  <c r="CR58" i="4"/>
  <c r="CN58" i="4"/>
  <c r="CK58" i="4"/>
  <c r="CH58" i="4"/>
  <c r="CE58" i="4"/>
  <c r="CB58" i="4"/>
  <c r="BY58" i="4"/>
  <c r="BV58" i="4"/>
  <c r="BQ58" i="4"/>
  <c r="BM58" i="4"/>
  <c r="BJ58" i="4"/>
  <c r="BG58" i="4"/>
  <c r="BD58" i="4"/>
  <c r="BA58" i="4"/>
  <c r="AX58" i="4"/>
  <c r="AO58" i="4"/>
  <c r="AL58" i="4"/>
  <c r="AI58" i="4"/>
  <c r="AE58" i="4"/>
  <c r="AB58" i="4"/>
  <c r="Y58" i="4"/>
  <c r="O58" i="4"/>
  <c r="B58" i="4"/>
  <c r="DD57" i="4"/>
  <c r="DA57" i="4"/>
  <c r="CX57" i="4"/>
  <c r="CW57" i="4"/>
  <c r="CV57" i="4"/>
  <c r="CR57" i="4"/>
  <c r="CN57" i="4"/>
  <c r="CK57" i="4"/>
  <c r="CH57" i="4"/>
  <c r="CE57" i="4"/>
  <c r="CB57" i="4"/>
  <c r="BY57" i="4"/>
  <c r="BV57" i="4"/>
  <c r="BQ57" i="4"/>
  <c r="BM57" i="4"/>
  <c r="BJ57" i="4"/>
  <c r="BG57" i="4"/>
  <c r="BD57" i="4"/>
  <c r="BA57" i="4"/>
  <c r="AX57" i="4"/>
  <c r="AO57" i="4"/>
  <c r="AL57" i="4"/>
  <c r="AI57" i="4"/>
  <c r="AE57" i="4"/>
  <c r="AB57" i="4"/>
  <c r="Y57" i="4"/>
  <c r="O57" i="4"/>
  <c r="B57" i="4"/>
  <c r="DH57" i="4" s="1"/>
  <c r="DD56" i="4"/>
  <c r="DA56" i="4"/>
  <c r="CX56" i="4"/>
  <c r="CW56" i="4"/>
  <c r="CV56" i="4"/>
  <c r="CR56" i="4"/>
  <c r="CN56" i="4"/>
  <c r="CK56" i="4"/>
  <c r="CH56" i="4"/>
  <c r="CE56" i="4"/>
  <c r="CB56" i="4"/>
  <c r="BY56" i="4"/>
  <c r="BV56" i="4"/>
  <c r="BQ56" i="4"/>
  <c r="BM56" i="4"/>
  <c r="BJ56" i="4"/>
  <c r="BG56" i="4"/>
  <c r="BD56" i="4"/>
  <c r="BA56" i="4"/>
  <c r="AX56" i="4"/>
  <c r="AO56" i="4"/>
  <c r="AL56" i="4"/>
  <c r="AI56" i="4"/>
  <c r="AE56" i="4"/>
  <c r="AB56" i="4"/>
  <c r="Y56" i="4"/>
  <c r="O56" i="4"/>
  <c r="B56" i="4"/>
  <c r="DD55" i="4"/>
  <c r="DA55" i="4"/>
  <c r="CX55" i="4"/>
  <c r="CW55" i="4"/>
  <c r="CU55" i="4" s="1"/>
  <c r="CV55" i="4"/>
  <c r="CR55" i="4"/>
  <c r="CN55" i="4"/>
  <c r="CK55" i="4"/>
  <c r="CH55" i="4"/>
  <c r="CE55" i="4"/>
  <c r="CB55" i="4"/>
  <c r="BY55" i="4"/>
  <c r="BV55" i="4"/>
  <c r="BQ55" i="4"/>
  <c r="BM55" i="4"/>
  <c r="BJ55" i="4"/>
  <c r="BG55" i="4"/>
  <c r="BD55" i="4"/>
  <c r="BA55" i="4"/>
  <c r="AX55" i="4"/>
  <c r="AO55" i="4"/>
  <c r="AL55" i="4"/>
  <c r="AI55" i="4"/>
  <c r="AE55" i="4"/>
  <c r="AB55" i="4"/>
  <c r="Y55" i="4"/>
  <c r="X55" i="4" s="1"/>
  <c r="O55" i="4"/>
  <c r="DJ55" i="4" s="1"/>
  <c r="B55" i="4"/>
  <c r="DH55" i="4" s="1"/>
  <c r="DD54" i="4"/>
  <c r="DA54" i="4"/>
  <c r="CX54" i="4"/>
  <c r="CW54" i="4"/>
  <c r="CV54" i="4"/>
  <c r="CR54" i="4"/>
  <c r="CN54" i="4"/>
  <c r="CK54" i="4"/>
  <c r="CH54" i="4"/>
  <c r="CE54" i="4"/>
  <c r="CB54" i="4"/>
  <c r="BY54" i="4"/>
  <c r="BV54" i="4"/>
  <c r="BQ54" i="4"/>
  <c r="BM54" i="4"/>
  <c r="BJ54" i="4"/>
  <c r="BG54" i="4"/>
  <c r="BD54" i="4"/>
  <c r="BA54" i="4"/>
  <c r="AX54" i="4"/>
  <c r="AO54" i="4"/>
  <c r="AL54" i="4"/>
  <c r="AI54" i="4"/>
  <c r="AE54" i="4"/>
  <c r="AB54" i="4"/>
  <c r="Y54" i="4"/>
  <c r="X54" i="4" s="1"/>
  <c r="O54" i="4"/>
  <c r="DJ54" i="4" s="1"/>
  <c r="B54" i="4"/>
  <c r="DD53" i="4"/>
  <c r="DA53" i="4"/>
  <c r="CX53" i="4"/>
  <c r="CW53" i="4"/>
  <c r="CV53" i="4"/>
  <c r="CR53" i="4"/>
  <c r="CN53" i="4"/>
  <c r="CK53" i="4"/>
  <c r="CH53" i="4"/>
  <c r="CE53" i="4"/>
  <c r="CB53" i="4"/>
  <c r="BY53" i="4"/>
  <c r="BV53" i="4"/>
  <c r="BQ53" i="4"/>
  <c r="BM53" i="4"/>
  <c r="BJ53" i="4"/>
  <c r="BG53" i="4"/>
  <c r="BD53" i="4"/>
  <c r="BA53" i="4"/>
  <c r="AX53" i="4"/>
  <c r="AO53" i="4"/>
  <c r="AL53" i="4"/>
  <c r="AI53" i="4"/>
  <c r="AE53" i="4"/>
  <c r="AB53" i="4"/>
  <c r="Y53" i="4"/>
  <c r="X53" i="4" s="1"/>
  <c r="O53" i="4"/>
  <c r="B53" i="4"/>
  <c r="DH53" i="4" s="1"/>
  <c r="DD52" i="4"/>
  <c r="DA52" i="4"/>
  <c r="CX52" i="4"/>
  <c r="CW52" i="4"/>
  <c r="CV52" i="4"/>
  <c r="CR52" i="4"/>
  <c r="CN52" i="4"/>
  <c r="CK52" i="4"/>
  <c r="CH52" i="4"/>
  <c r="CE52" i="4"/>
  <c r="CB52" i="4"/>
  <c r="BY52" i="4"/>
  <c r="BV52" i="4"/>
  <c r="BQ52" i="4"/>
  <c r="BM52" i="4"/>
  <c r="BJ52" i="4"/>
  <c r="BG52" i="4"/>
  <c r="BD52" i="4"/>
  <c r="BA52" i="4"/>
  <c r="AX52" i="4"/>
  <c r="AO52" i="4"/>
  <c r="AL52" i="4"/>
  <c r="AI52" i="4"/>
  <c r="AE52" i="4"/>
  <c r="AB52" i="4"/>
  <c r="X52" i="4" s="1"/>
  <c r="Y52" i="4"/>
  <c r="O52" i="4"/>
  <c r="DJ52" i="4" s="1"/>
  <c r="B52" i="4"/>
  <c r="DD51" i="4"/>
  <c r="DA51" i="4"/>
  <c r="CX51" i="4"/>
  <c r="CW51" i="4"/>
  <c r="CV51" i="4"/>
  <c r="CR51" i="4"/>
  <c r="CN51" i="4"/>
  <c r="CK51" i="4"/>
  <c r="CH51" i="4"/>
  <c r="CE51" i="4"/>
  <c r="CB51" i="4"/>
  <c r="BY51" i="4"/>
  <c r="BV51" i="4"/>
  <c r="BQ51" i="4"/>
  <c r="BM51" i="4"/>
  <c r="BJ51" i="4"/>
  <c r="BG51" i="4"/>
  <c r="BD51" i="4"/>
  <c r="BA51" i="4"/>
  <c r="AX51" i="4"/>
  <c r="AO51" i="4"/>
  <c r="AL51" i="4"/>
  <c r="AI51" i="4"/>
  <c r="AE51" i="4"/>
  <c r="AB51" i="4"/>
  <c r="Y51" i="4"/>
  <c r="X51" i="4" s="1"/>
  <c r="O51" i="4"/>
  <c r="B51" i="4"/>
  <c r="DH51" i="4" s="1"/>
  <c r="DD50" i="4"/>
  <c r="DA50" i="4"/>
  <c r="CX50" i="4"/>
  <c r="CW50" i="4"/>
  <c r="CV50" i="4"/>
  <c r="CU50" i="4" s="1"/>
  <c r="CR50" i="4"/>
  <c r="CN50" i="4"/>
  <c r="CK50" i="4"/>
  <c r="CH50" i="4"/>
  <c r="CE50" i="4"/>
  <c r="CB50" i="4"/>
  <c r="BY50" i="4"/>
  <c r="BV50" i="4"/>
  <c r="BQ50" i="4"/>
  <c r="BM50" i="4"/>
  <c r="BJ50" i="4"/>
  <c r="BG50" i="4"/>
  <c r="BD50" i="4"/>
  <c r="BA50" i="4"/>
  <c r="AX50" i="4"/>
  <c r="AO50" i="4"/>
  <c r="AL50" i="4"/>
  <c r="AI50" i="4"/>
  <c r="AE50" i="4"/>
  <c r="AB50" i="4"/>
  <c r="Y50" i="4"/>
  <c r="O50" i="4"/>
  <c r="DJ50" i="4" s="1"/>
  <c r="B50" i="4"/>
  <c r="DD49" i="4"/>
  <c r="DA49" i="4"/>
  <c r="CX49" i="4"/>
  <c r="CW49" i="4"/>
  <c r="CV49" i="4"/>
  <c r="CR49" i="4"/>
  <c r="CN49" i="4"/>
  <c r="CK49" i="4"/>
  <c r="CH49" i="4"/>
  <c r="CE49" i="4"/>
  <c r="CB49" i="4"/>
  <c r="BY49" i="4"/>
  <c r="BV49" i="4"/>
  <c r="BQ49" i="4"/>
  <c r="BM49" i="4"/>
  <c r="BJ49" i="4"/>
  <c r="BG49" i="4"/>
  <c r="BD49" i="4"/>
  <c r="BA49" i="4"/>
  <c r="AX49" i="4"/>
  <c r="AO49" i="4"/>
  <c r="AL49" i="4"/>
  <c r="AI49" i="4"/>
  <c r="AE49" i="4"/>
  <c r="AB49" i="4"/>
  <c r="Y49" i="4"/>
  <c r="O49" i="4"/>
  <c r="B49" i="4"/>
  <c r="DH49" i="4" s="1"/>
  <c r="DD48" i="4"/>
  <c r="DA48" i="4"/>
  <c r="CX48" i="4"/>
  <c r="CW48" i="4"/>
  <c r="CV48" i="4"/>
  <c r="CR48" i="4"/>
  <c r="CN48" i="4"/>
  <c r="CK48" i="4"/>
  <c r="CH48" i="4"/>
  <c r="CE48" i="4"/>
  <c r="CB48" i="4"/>
  <c r="BY48" i="4"/>
  <c r="BV48" i="4"/>
  <c r="BQ48" i="4"/>
  <c r="BM48" i="4"/>
  <c r="BJ48" i="4"/>
  <c r="BG48" i="4"/>
  <c r="BD48" i="4"/>
  <c r="BA48" i="4"/>
  <c r="AX48" i="4"/>
  <c r="AO48" i="4"/>
  <c r="AL48" i="4"/>
  <c r="AI48" i="4"/>
  <c r="AE48" i="4"/>
  <c r="AB48" i="4"/>
  <c r="Y48" i="4"/>
  <c r="O48" i="4"/>
  <c r="B48" i="4"/>
  <c r="DD47" i="4"/>
  <c r="DA47" i="4"/>
  <c r="CX47" i="4"/>
  <c r="CW47" i="4"/>
  <c r="CV47" i="4"/>
  <c r="CR47" i="4"/>
  <c r="CN47" i="4"/>
  <c r="CK47" i="4"/>
  <c r="CH47" i="4"/>
  <c r="CE47" i="4"/>
  <c r="CB47" i="4"/>
  <c r="BY47" i="4"/>
  <c r="BV47" i="4"/>
  <c r="BQ47" i="4"/>
  <c r="BM47" i="4"/>
  <c r="BJ47" i="4"/>
  <c r="BG47" i="4"/>
  <c r="BD47" i="4"/>
  <c r="BA47" i="4"/>
  <c r="AX47" i="4"/>
  <c r="AO47" i="4"/>
  <c r="AL47" i="4"/>
  <c r="AI47" i="4"/>
  <c r="AE47" i="4"/>
  <c r="AB47" i="4"/>
  <c r="Y47" i="4"/>
  <c r="X47" i="4" s="1"/>
  <c r="O47" i="4"/>
  <c r="B47" i="4"/>
  <c r="DH47" i="4" s="1"/>
  <c r="DD46" i="4"/>
  <c r="DA46" i="4"/>
  <c r="CX46" i="4"/>
  <c r="CW46" i="4"/>
  <c r="CV46" i="4"/>
  <c r="CR46" i="4"/>
  <c r="CN46" i="4"/>
  <c r="CK46" i="4"/>
  <c r="CH46" i="4"/>
  <c r="CE46" i="4"/>
  <c r="CB46" i="4"/>
  <c r="BY46" i="4"/>
  <c r="BV46" i="4"/>
  <c r="BQ46" i="4"/>
  <c r="BM46" i="4"/>
  <c r="BJ46" i="4"/>
  <c r="BG46" i="4"/>
  <c r="BD46" i="4"/>
  <c r="BA46" i="4"/>
  <c r="AX46" i="4"/>
  <c r="AO46" i="4"/>
  <c r="AL46" i="4"/>
  <c r="AI46" i="4"/>
  <c r="AE46" i="4"/>
  <c r="AB46" i="4"/>
  <c r="Y46" i="4"/>
  <c r="O46" i="4"/>
  <c r="B46" i="4"/>
  <c r="DD45" i="4"/>
  <c r="DA45" i="4"/>
  <c r="CX45" i="4"/>
  <c r="CW45" i="4"/>
  <c r="CV45" i="4"/>
  <c r="CR45" i="4"/>
  <c r="CN45" i="4"/>
  <c r="CK45" i="4"/>
  <c r="CH45" i="4"/>
  <c r="CE45" i="4"/>
  <c r="CB45" i="4"/>
  <c r="BY45" i="4"/>
  <c r="BV45" i="4"/>
  <c r="BQ45" i="4"/>
  <c r="BM45" i="4"/>
  <c r="BJ45" i="4"/>
  <c r="BG45" i="4"/>
  <c r="BD45" i="4"/>
  <c r="BA45" i="4"/>
  <c r="AX45" i="4"/>
  <c r="AO45" i="4"/>
  <c r="AL45" i="4"/>
  <c r="AI45" i="4"/>
  <c r="AE45" i="4"/>
  <c r="AB45" i="4"/>
  <c r="Y45" i="4"/>
  <c r="O45" i="4"/>
  <c r="B45" i="4"/>
  <c r="DH45" i="4" s="1"/>
  <c r="DD44" i="4"/>
  <c r="DA44" i="4"/>
  <c r="CX44" i="4"/>
  <c r="CW44" i="4"/>
  <c r="CV44" i="4"/>
  <c r="CR44" i="4"/>
  <c r="CN44" i="4"/>
  <c r="CK44" i="4"/>
  <c r="CH44" i="4"/>
  <c r="CE44" i="4"/>
  <c r="CB44" i="4"/>
  <c r="BY44" i="4"/>
  <c r="BV44" i="4"/>
  <c r="BQ44" i="4"/>
  <c r="BM44" i="4"/>
  <c r="BJ44" i="4"/>
  <c r="BG44" i="4"/>
  <c r="BD44" i="4"/>
  <c r="BA44" i="4"/>
  <c r="AX44" i="4"/>
  <c r="AO44" i="4"/>
  <c r="AL44" i="4"/>
  <c r="AI44" i="4"/>
  <c r="AE44" i="4"/>
  <c r="AB44" i="4"/>
  <c r="Y44" i="4"/>
  <c r="O44" i="4"/>
  <c r="B44" i="4"/>
  <c r="DH44" i="4" s="1"/>
  <c r="DD43" i="4"/>
  <c r="DA43" i="4"/>
  <c r="CX43" i="4"/>
  <c r="CW43" i="4"/>
  <c r="CV43" i="4"/>
  <c r="CR43" i="4"/>
  <c r="CN43" i="4"/>
  <c r="CK43" i="4"/>
  <c r="CH43" i="4"/>
  <c r="CE43" i="4"/>
  <c r="CB43" i="4"/>
  <c r="BY43" i="4"/>
  <c r="BV43" i="4"/>
  <c r="BQ43" i="4"/>
  <c r="BM43" i="4"/>
  <c r="BJ43" i="4"/>
  <c r="BG43" i="4"/>
  <c r="BD43" i="4"/>
  <c r="BA43" i="4"/>
  <c r="AX43" i="4"/>
  <c r="AO43" i="4"/>
  <c r="AL43" i="4"/>
  <c r="AI43" i="4"/>
  <c r="AE43" i="4"/>
  <c r="AB43" i="4"/>
  <c r="Y43" i="4"/>
  <c r="X43" i="4" s="1"/>
  <c r="O43" i="4"/>
  <c r="B43" i="4"/>
  <c r="DH43" i="4" s="1"/>
  <c r="DD42" i="4"/>
  <c r="DA42" i="4"/>
  <c r="CX42" i="4"/>
  <c r="CW42" i="4"/>
  <c r="CV42" i="4"/>
  <c r="CU42" i="4" s="1"/>
  <c r="CR42" i="4"/>
  <c r="CN42" i="4"/>
  <c r="CK42" i="4"/>
  <c r="CH42" i="4"/>
  <c r="CE42" i="4"/>
  <c r="CB42" i="4"/>
  <c r="BY42" i="4"/>
  <c r="BV42" i="4"/>
  <c r="BQ42" i="4"/>
  <c r="BM42" i="4"/>
  <c r="BJ42" i="4"/>
  <c r="BG42" i="4"/>
  <c r="BD42" i="4"/>
  <c r="BA42" i="4"/>
  <c r="AX42" i="4"/>
  <c r="AO42" i="4"/>
  <c r="AL42" i="4"/>
  <c r="AI42" i="4"/>
  <c r="AE42" i="4"/>
  <c r="AB42" i="4"/>
  <c r="Y42" i="4"/>
  <c r="O42" i="4"/>
  <c r="DJ42" i="4" s="1"/>
  <c r="B42" i="4"/>
  <c r="DD41" i="4"/>
  <c r="DA41" i="4"/>
  <c r="CX41" i="4"/>
  <c r="CW41" i="4"/>
  <c r="CV41" i="4"/>
  <c r="CR41" i="4"/>
  <c r="CN41" i="4"/>
  <c r="CK41" i="4"/>
  <c r="CH41" i="4"/>
  <c r="CE41" i="4"/>
  <c r="CB41" i="4"/>
  <c r="BY41" i="4"/>
  <c r="BV41" i="4"/>
  <c r="BQ41" i="4"/>
  <c r="BM41" i="4"/>
  <c r="BJ41" i="4"/>
  <c r="BG41" i="4"/>
  <c r="BD41" i="4"/>
  <c r="BA41" i="4"/>
  <c r="AX41" i="4"/>
  <c r="AO41" i="4"/>
  <c r="AL41" i="4"/>
  <c r="AI41" i="4"/>
  <c r="AE41" i="4"/>
  <c r="AB41" i="4"/>
  <c r="Y41" i="4"/>
  <c r="X41" i="4" s="1"/>
  <c r="O41" i="4"/>
  <c r="B41" i="4"/>
  <c r="DH41" i="4" s="1"/>
  <c r="DD40" i="4"/>
  <c r="DA40" i="4"/>
  <c r="CX40" i="4"/>
  <c r="CW40" i="4"/>
  <c r="CV40" i="4"/>
  <c r="CR40" i="4"/>
  <c r="CN40" i="4"/>
  <c r="CK40" i="4"/>
  <c r="CH40" i="4"/>
  <c r="CE40" i="4"/>
  <c r="CB40" i="4"/>
  <c r="BY40" i="4"/>
  <c r="BV40" i="4"/>
  <c r="BQ40" i="4"/>
  <c r="BM40" i="4"/>
  <c r="BJ40" i="4"/>
  <c r="BG40" i="4"/>
  <c r="BD40" i="4"/>
  <c r="BA40" i="4"/>
  <c r="AX40" i="4"/>
  <c r="AR40" i="4"/>
  <c r="AO40" i="4"/>
  <c r="AL40" i="4"/>
  <c r="AI40" i="4"/>
  <c r="AE40" i="4"/>
  <c r="AB40" i="4"/>
  <c r="Y40" i="4"/>
  <c r="O40" i="4"/>
  <c r="DJ40" i="4" s="1"/>
  <c r="B40" i="4"/>
  <c r="DH40" i="4" s="1"/>
  <c r="DD39" i="4"/>
  <c r="DA39" i="4"/>
  <c r="CX39" i="4"/>
  <c r="CW39" i="4"/>
  <c r="CV39" i="4"/>
  <c r="CU39" i="4"/>
  <c r="CR39" i="4"/>
  <c r="CN39" i="4"/>
  <c r="CK39" i="4"/>
  <c r="CH39" i="4"/>
  <c r="CE39" i="4"/>
  <c r="CB39" i="4"/>
  <c r="BY39" i="4"/>
  <c r="BV39" i="4"/>
  <c r="BQ39" i="4"/>
  <c r="BM39" i="4"/>
  <c r="BJ39" i="4"/>
  <c r="BG39" i="4"/>
  <c r="BD39" i="4"/>
  <c r="BA39" i="4"/>
  <c r="AX39" i="4"/>
  <c r="AO39" i="4"/>
  <c r="AL39" i="4"/>
  <c r="AI39" i="4"/>
  <c r="AE39" i="4"/>
  <c r="AB39" i="4"/>
  <c r="Y39" i="4"/>
  <c r="X39" i="4" s="1"/>
  <c r="O39" i="4"/>
  <c r="DJ39" i="4" s="1"/>
  <c r="B39" i="4"/>
  <c r="DH39" i="4" s="1"/>
  <c r="DD38" i="4"/>
  <c r="DA38" i="4"/>
  <c r="CX38" i="4"/>
  <c r="CW38" i="4"/>
  <c r="CV38" i="4"/>
  <c r="CR38" i="4"/>
  <c r="CN38" i="4"/>
  <c r="CK38" i="4"/>
  <c r="CH38" i="4"/>
  <c r="CE38" i="4"/>
  <c r="CB38" i="4"/>
  <c r="BY38" i="4"/>
  <c r="BV38" i="4"/>
  <c r="BQ38" i="4"/>
  <c r="BM38" i="4"/>
  <c r="BJ38" i="4"/>
  <c r="BG38" i="4"/>
  <c r="BD38" i="4"/>
  <c r="BA38" i="4"/>
  <c r="AX38" i="4"/>
  <c r="AO38" i="4"/>
  <c r="AL38" i="4"/>
  <c r="AI38" i="4"/>
  <c r="AE38" i="4"/>
  <c r="AB38" i="4"/>
  <c r="Y38" i="4"/>
  <c r="O38" i="4"/>
  <c r="DJ38" i="4" s="1"/>
  <c r="B38" i="4"/>
  <c r="DH38" i="4" s="1"/>
  <c r="DD37" i="4"/>
  <c r="DA37" i="4"/>
  <c r="CX37" i="4"/>
  <c r="CW37" i="4"/>
  <c r="CV37" i="4"/>
  <c r="CR37" i="4"/>
  <c r="CN37" i="4"/>
  <c r="CK37" i="4"/>
  <c r="CH37" i="4"/>
  <c r="CE37" i="4"/>
  <c r="CB37" i="4"/>
  <c r="BY37" i="4"/>
  <c r="BV37" i="4"/>
  <c r="BQ37" i="4"/>
  <c r="BM37" i="4"/>
  <c r="BJ37" i="4"/>
  <c r="BG37" i="4"/>
  <c r="BD37" i="4"/>
  <c r="BA37" i="4"/>
  <c r="AX37" i="4"/>
  <c r="AO37" i="4"/>
  <c r="AL37" i="4"/>
  <c r="AI37" i="4"/>
  <c r="AE37" i="4"/>
  <c r="AB37" i="4"/>
  <c r="Y37" i="4"/>
  <c r="X37" i="4" s="1"/>
  <c r="O37" i="4"/>
  <c r="B37" i="4"/>
  <c r="DD36" i="4"/>
  <c r="DA36" i="4"/>
  <c r="CX36" i="4"/>
  <c r="CW36" i="4"/>
  <c r="CV36" i="4"/>
  <c r="CR36" i="4"/>
  <c r="CN36" i="4"/>
  <c r="CK36" i="4"/>
  <c r="CH36" i="4"/>
  <c r="CE36" i="4"/>
  <c r="CB36" i="4"/>
  <c r="BY36" i="4"/>
  <c r="BV36" i="4"/>
  <c r="BQ36" i="4"/>
  <c r="BP36" i="4" s="1"/>
  <c r="BM36" i="4"/>
  <c r="BJ36" i="4"/>
  <c r="BG36" i="4"/>
  <c r="BD36" i="4"/>
  <c r="BA36" i="4"/>
  <c r="AX36" i="4"/>
  <c r="AO36" i="4"/>
  <c r="AL36" i="4"/>
  <c r="AI36" i="4"/>
  <c r="AE36" i="4"/>
  <c r="AB36" i="4"/>
  <c r="Y36" i="4"/>
  <c r="O36" i="4"/>
  <c r="B36" i="4"/>
  <c r="DD35" i="4"/>
  <c r="DA35" i="4"/>
  <c r="CX35" i="4"/>
  <c r="CW35" i="4"/>
  <c r="CV35" i="4"/>
  <c r="CR35" i="4"/>
  <c r="CN35" i="4"/>
  <c r="CK35" i="4"/>
  <c r="CH35" i="4"/>
  <c r="CE35" i="4"/>
  <c r="CB35" i="4"/>
  <c r="BY35" i="4"/>
  <c r="BV35" i="4"/>
  <c r="BQ35" i="4"/>
  <c r="BM35" i="4"/>
  <c r="BJ35" i="4"/>
  <c r="BG35" i="4"/>
  <c r="BD35" i="4"/>
  <c r="BA35" i="4"/>
  <c r="AX35" i="4"/>
  <c r="AO35" i="4"/>
  <c r="AL35" i="4"/>
  <c r="AI35" i="4"/>
  <c r="AE35" i="4"/>
  <c r="AB35" i="4"/>
  <c r="Y35" i="4"/>
  <c r="O35" i="4"/>
  <c r="B35" i="4"/>
  <c r="DH35" i="4" s="1"/>
  <c r="DD34" i="4"/>
  <c r="DA34" i="4"/>
  <c r="CX34" i="4"/>
  <c r="CW34" i="4"/>
  <c r="CU34" i="4" s="1"/>
  <c r="CV34" i="4"/>
  <c r="CR34" i="4"/>
  <c r="CN34" i="4"/>
  <c r="CK34" i="4"/>
  <c r="CH34" i="4"/>
  <c r="CE34" i="4"/>
  <c r="CB34" i="4"/>
  <c r="BY34" i="4"/>
  <c r="BV34" i="4"/>
  <c r="BQ34" i="4"/>
  <c r="BM34" i="4"/>
  <c r="BJ34" i="4"/>
  <c r="BG34" i="4"/>
  <c r="BD34" i="4"/>
  <c r="BA34" i="4"/>
  <c r="AX34" i="4"/>
  <c r="AO34" i="4"/>
  <c r="AL34" i="4"/>
  <c r="AI34" i="4"/>
  <c r="AE34" i="4"/>
  <c r="AB34" i="4"/>
  <c r="Y34" i="4"/>
  <c r="O34" i="4"/>
  <c r="DJ34" i="4" s="1"/>
  <c r="B34" i="4"/>
  <c r="DH34" i="4" s="1"/>
  <c r="DD33" i="4"/>
  <c r="DA33" i="4"/>
  <c r="CX33" i="4"/>
  <c r="CW33" i="4"/>
  <c r="CV33" i="4"/>
  <c r="CR33" i="4"/>
  <c r="CN33" i="4"/>
  <c r="CK33" i="4"/>
  <c r="CH33" i="4"/>
  <c r="CE33" i="4"/>
  <c r="CB33" i="4"/>
  <c r="BY33" i="4"/>
  <c r="BV33" i="4"/>
  <c r="BQ33" i="4"/>
  <c r="BM33" i="4"/>
  <c r="BJ33" i="4"/>
  <c r="BG33" i="4"/>
  <c r="BD33" i="4"/>
  <c r="BA33" i="4"/>
  <c r="AX33" i="4"/>
  <c r="AO33" i="4"/>
  <c r="AL33" i="4"/>
  <c r="AI33" i="4"/>
  <c r="AE33" i="4"/>
  <c r="AB33" i="4"/>
  <c r="Y33" i="4"/>
  <c r="O33" i="4"/>
  <c r="B33" i="4"/>
  <c r="DD32" i="4"/>
  <c r="DA32" i="4"/>
  <c r="CX32" i="4"/>
  <c r="CW32" i="4"/>
  <c r="CV32" i="4"/>
  <c r="CR32" i="4"/>
  <c r="CN32" i="4"/>
  <c r="CK32" i="4"/>
  <c r="CH32" i="4"/>
  <c r="CE32" i="4"/>
  <c r="CB32" i="4"/>
  <c r="BY32" i="4"/>
  <c r="BV32" i="4"/>
  <c r="BQ32" i="4"/>
  <c r="BM32" i="4"/>
  <c r="BJ32" i="4"/>
  <c r="BG32" i="4"/>
  <c r="BD32" i="4"/>
  <c r="BA32" i="4"/>
  <c r="AX32" i="4"/>
  <c r="AO32" i="4"/>
  <c r="AL32" i="4"/>
  <c r="AI32" i="4"/>
  <c r="AE32" i="4"/>
  <c r="AB32" i="4"/>
  <c r="Y32" i="4"/>
  <c r="O32" i="4"/>
  <c r="B32" i="4"/>
  <c r="DD31" i="4"/>
  <c r="DA31" i="4"/>
  <c r="CX31" i="4"/>
  <c r="CW31" i="4"/>
  <c r="CV31" i="4"/>
  <c r="CR31" i="4"/>
  <c r="CN31" i="4"/>
  <c r="CK31" i="4"/>
  <c r="CH31" i="4"/>
  <c r="CE31" i="4"/>
  <c r="CB31" i="4"/>
  <c r="BY31" i="4"/>
  <c r="BV31" i="4"/>
  <c r="BQ31" i="4"/>
  <c r="BM31" i="4"/>
  <c r="BJ31" i="4"/>
  <c r="BG31" i="4"/>
  <c r="BD31" i="4"/>
  <c r="BA31" i="4"/>
  <c r="AX31" i="4"/>
  <c r="AO31" i="4"/>
  <c r="AL31" i="4"/>
  <c r="AI31" i="4"/>
  <c r="AE31" i="4"/>
  <c r="AB31" i="4"/>
  <c r="Y31" i="4"/>
  <c r="O31" i="4"/>
  <c r="B31" i="4"/>
  <c r="DH31" i="4" s="1"/>
  <c r="DD30" i="4"/>
  <c r="DA30" i="4"/>
  <c r="CX30" i="4"/>
  <c r="CW30" i="4"/>
  <c r="CV30" i="4"/>
  <c r="CR30" i="4"/>
  <c r="CN30" i="4"/>
  <c r="CK30" i="4"/>
  <c r="CH30" i="4"/>
  <c r="CE30" i="4"/>
  <c r="CB30" i="4"/>
  <c r="BY30" i="4"/>
  <c r="BV30" i="4"/>
  <c r="BQ30" i="4"/>
  <c r="BM30" i="4"/>
  <c r="BJ30" i="4"/>
  <c r="BG30" i="4"/>
  <c r="BD30" i="4"/>
  <c r="BA30" i="4"/>
  <c r="AX30" i="4"/>
  <c r="AO30" i="4"/>
  <c r="AL30" i="4"/>
  <c r="AI30" i="4"/>
  <c r="AE30" i="4"/>
  <c r="AB30" i="4"/>
  <c r="Y30" i="4"/>
  <c r="O30" i="4"/>
  <c r="B30" i="4"/>
  <c r="DD29" i="4"/>
  <c r="DA29" i="4"/>
  <c r="CX29" i="4"/>
  <c r="CW29" i="4"/>
  <c r="CU29" i="4" s="1"/>
  <c r="CV29" i="4"/>
  <c r="CR29" i="4"/>
  <c r="CN29" i="4"/>
  <c r="CK29" i="4"/>
  <c r="CH29" i="4"/>
  <c r="CE29" i="4"/>
  <c r="CB29" i="4"/>
  <c r="BY29" i="4"/>
  <c r="BV29" i="4"/>
  <c r="BQ29" i="4"/>
  <c r="BM29" i="4"/>
  <c r="BJ29" i="4"/>
  <c r="BG29" i="4"/>
  <c r="BD29" i="4"/>
  <c r="BA29" i="4"/>
  <c r="AX29" i="4"/>
  <c r="AO29" i="4"/>
  <c r="AL29" i="4"/>
  <c r="AI29" i="4"/>
  <c r="AE29" i="4"/>
  <c r="AB29" i="4"/>
  <c r="Y29" i="4"/>
  <c r="O29" i="4"/>
  <c r="B29" i="4"/>
  <c r="DD28" i="4"/>
  <c r="DA28" i="4"/>
  <c r="CX28" i="4"/>
  <c r="CW28" i="4"/>
  <c r="CV28" i="4"/>
  <c r="CR28" i="4"/>
  <c r="CN28" i="4"/>
  <c r="CK28" i="4"/>
  <c r="CH28" i="4"/>
  <c r="CE28" i="4"/>
  <c r="CB28" i="4"/>
  <c r="BY28" i="4"/>
  <c r="BV28" i="4"/>
  <c r="BQ28" i="4"/>
  <c r="BM28" i="4"/>
  <c r="BJ28" i="4"/>
  <c r="BG28" i="4"/>
  <c r="BD28" i="4"/>
  <c r="BA28" i="4"/>
  <c r="AX28" i="4"/>
  <c r="AO28" i="4"/>
  <c r="AL28" i="4"/>
  <c r="AI28" i="4"/>
  <c r="AE28" i="4"/>
  <c r="AB28" i="4"/>
  <c r="Y28" i="4"/>
  <c r="O28" i="4"/>
  <c r="DJ28" i="4" s="1"/>
  <c r="B28" i="4"/>
  <c r="DD27" i="4"/>
  <c r="DA27" i="4"/>
  <c r="CX27" i="4"/>
  <c r="CW27" i="4"/>
  <c r="CV27" i="4"/>
  <c r="CU27" i="4" s="1"/>
  <c r="CR27" i="4"/>
  <c r="CN27" i="4"/>
  <c r="CK27" i="4"/>
  <c r="CH27" i="4"/>
  <c r="CE27" i="4"/>
  <c r="CB27" i="4"/>
  <c r="BY27" i="4"/>
  <c r="BV27" i="4"/>
  <c r="BQ27" i="4"/>
  <c r="BM27" i="4"/>
  <c r="BJ27" i="4"/>
  <c r="BG27" i="4"/>
  <c r="BD27" i="4"/>
  <c r="BA27" i="4"/>
  <c r="AX27" i="4"/>
  <c r="AO27" i="4"/>
  <c r="AL27" i="4"/>
  <c r="AI27" i="4"/>
  <c r="AE27" i="4"/>
  <c r="AB27" i="4"/>
  <c r="Y27" i="4"/>
  <c r="O27" i="4"/>
  <c r="DJ27" i="4" s="1"/>
  <c r="B27" i="4"/>
  <c r="DH27" i="4" s="1"/>
  <c r="DD26" i="4"/>
  <c r="DA26" i="4"/>
  <c r="CX26" i="4"/>
  <c r="CW26" i="4"/>
  <c r="CV26" i="4"/>
  <c r="CR26" i="4"/>
  <c r="CN26" i="4"/>
  <c r="CK26" i="4"/>
  <c r="CH26" i="4"/>
  <c r="CE26" i="4"/>
  <c r="CB26" i="4"/>
  <c r="BY26" i="4"/>
  <c r="BV26" i="4"/>
  <c r="BQ26" i="4"/>
  <c r="BM26" i="4"/>
  <c r="BJ26" i="4"/>
  <c r="BG26" i="4"/>
  <c r="BD26" i="4"/>
  <c r="BA26" i="4"/>
  <c r="AX26" i="4"/>
  <c r="AO26" i="4"/>
  <c r="AL26" i="4"/>
  <c r="AI26" i="4"/>
  <c r="AE26" i="4"/>
  <c r="AB26" i="4"/>
  <c r="Y26" i="4"/>
  <c r="O26" i="4"/>
  <c r="B26" i="4"/>
  <c r="DD25" i="4"/>
  <c r="DA25" i="4"/>
  <c r="CX25" i="4"/>
  <c r="CW25" i="4"/>
  <c r="CV25" i="4"/>
  <c r="CR25" i="4"/>
  <c r="CN25" i="4"/>
  <c r="CK25" i="4"/>
  <c r="CH25" i="4"/>
  <c r="CE25" i="4"/>
  <c r="CB25" i="4"/>
  <c r="BY25" i="4"/>
  <c r="BV25" i="4"/>
  <c r="BQ25" i="4"/>
  <c r="BM25" i="4"/>
  <c r="BJ25" i="4"/>
  <c r="BG25" i="4"/>
  <c r="BD25" i="4"/>
  <c r="BA25" i="4"/>
  <c r="AX25" i="4"/>
  <c r="AO25" i="4"/>
  <c r="AL25" i="4"/>
  <c r="AI25" i="4"/>
  <c r="AE25" i="4"/>
  <c r="AB25" i="4"/>
  <c r="Y25" i="4"/>
  <c r="O25" i="4"/>
  <c r="B25" i="4"/>
  <c r="DD24" i="4"/>
  <c r="DA24" i="4"/>
  <c r="CX24" i="4"/>
  <c r="CW24" i="4"/>
  <c r="CV24" i="4"/>
  <c r="CR24" i="4"/>
  <c r="CN24" i="4"/>
  <c r="CK24" i="4"/>
  <c r="CH24" i="4"/>
  <c r="CE24" i="4"/>
  <c r="CB24" i="4"/>
  <c r="BY24" i="4"/>
  <c r="BV24" i="4"/>
  <c r="BQ24" i="4"/>
  <c r="BM24" i="4"/>
  <c r="BJ24" i="4"/>
  <c r="BG24" i="4"/>
  <c r="BD24" i="4"/>
  <c r="BA24" i="4"/>
  <c r="AX24" i="4"/>
  <c r="AO24" i="4"/>
  <c r="AL24" i="4"/>
  <c r="AI24" i="4"/>
  <c r="AE24" i="4"/>
  <c r="AB24" i="4"/>
  <c r="Y24" i="4"/>
  <c r="O24" i="4"/>
  <c r="B24" i="4"/>
  <c r="DD23" i="4"/>
  <c r="DA23" i="4"/>
  <c r="CX23" i="4"/>
  <c r="CW23" i="4"/>
  <c r="CU23" i="4" s="1"/>
  <c r="CV23" i="4"/>
  <c r="CR23" i="4"/>
  <c r="CN23" i="4"/>
  <c r="CK23" i="4"/>
  <c r="CH23" i="4"/>
  <c r="CE23" i="4"/>
  <c r="CB23" i="4"/>
  <c r="BY23" i="4"/>
  <c r="BV23" i="4"/>
  <c r="BQ23" i="4"/>
  <c r="BM23" i="4"/>
  <c r="BJ23" i="4"/>
  <c r="BG23" i="4"/>
  <c r="BD23" i="4"/>
  <c r="BA23" i="4"/>
  <c r="AX23" i="4"/>
  <c r="AO23" i="4"/>
  <c r="AL23" i="4"/>
  <c r="AI23" i="4"/>
  <c r="AE23" i="4"/>
  <c r="AB23" i="4"/>
  <c r="Y23" i="4"/>
  <c r="O23" i="4"/>
  <c r="B23" i="4"/>
  <c r="DH23" i="4" s="1"/>
  <c r="DD22" i="4"/>
  <c r="DA22" i="4"/>
  <c r="CX22" i="4"/>
  <c r="CW22" i="4"/>
  <c r="CV22" i="4"/>
  <c r="CR22" i="4"/>
  <c r="CN22" i="4"/>
  <c r="CK22" i="4"/>
  <c r="CH22" i="4"/>
  <c r="CE22" i="4"/>
  <c r="CB22" i="4"/>
  <c r="BY22" i="4"/>
  <c r="BV22" i="4"/>
  <c r="BQ22" i="4"/>
  <c r="BM22" i="4"/>
  <c r="BJ22" i="4"/>
  <c r="BG22" i="4"/>
  <c r="BD22" i="4"/>
  <c r="BA22" i="4"/>
  <c r="AX22" i="4"/>
  <c r="AO22" i="4"/>
  <c r="AL22" i="4"/>
  <c r="AI22" i="4"/>
  <c r="AE22" i="4"/>
  <c r="AB22" i="4"/>
  <c r="Y22" i="4"/>
  <c r="O22" i="4"/>
  <c r="B22" i="4"/>
  <c r="DD21" i="4"/>
  <c r="DA21" i="4"/>
  <c r="CX21" i="4"/>
  <c r="CW21" i="4"/>
  <c r="CV21" i="4"/>
  <c r="CR21" i="4"/>
  <c r="CN21" i="4"/>
  <c r="CK21" i="4"/>
  <c r="CH21" i="4"/>
  <c r="CE21" i="4"/>
  <c r="CB21" i="4"/>
  <c r="BY21" i="4"/>
  <c r="BV21" i="4"/>
  <c r="BQ21" i="4"/>
  <c r="BM21" i="4"/>
  <c r="BJ21" i="4"/>
  <c r="BG21" i="4"/>
  <c r="BD21" i="4"/>
  <c r="BA21" i="4"/>
  <c r="AX21" i="4"/>
  <c r="AO21" i="4"/>
  <c r="AL21" i="4"/>
  <c r="AI21" i="4"/>
  <c r="AE21" i="4"/>
  <c r="AB21" i="4"/>
  <c r="Y21" i="4"/>
  <c r="O21" i="4"/>
  <c r="B21" i="4"/>
  <c r="DD20" i="4"/>
  <c r="DA20" i="4"/>
  <c r="CX20" i="4"/>
  <c r="CW20" i="4"/>
  <c r="CV20" i="4"/>
  <c r="CR20" i="4"/>
  <c r="CN20" i="4"/>
  <c r="CK20" i="4"/>
  <c r="CH20" i="4"/>
  <c r="CE20" i="4"/>
  <c r="CB20" i="4"/>
  <c r="BY20" i="4"/>
  <c r="BV20" i="4"/>
  <c r="BQ20" i="4"/>
  <c r="BM20" i="4"/>
  <c r="BJ20" i="4"/>
  <c r="BG20" i="4"/>
  <c r="BD20" i="4"/>
  <c r="BA20" i="4"/>
  <c r="AX20" i="4"/>
  <c r="AO20" i="4"/>
  <c r="AL20" i="4"/>
  <c r="AI20" i="4"/>
  <c r="AE20" i="4"/>
  <c r="AB20" i="4"/>
  <c r="Y20" i="4"/>
  <c r="O20" i="4"/>
  <c r="B20" i="4"/>
  <c r="DD19" i="4"/>
  <c r="DA19" i="4"/>
  <c r="CX19" i="4"/>
  <c r="CW19" i="4"/>
  <c r="CV19" i="4"/>
  <c r="CR19" i="4"/>
  <c r="CN19" i="4"/>
  <c r="CK19" i="4"/>
  <c r="CH19" i="4"/>
  <c r="CE19" i="4"/>
  <c r="CB19" i="4"/>
  <c r="BY19" i="4"/>
  <c r="BV19" i="4"/>
  <c r="BQ19" i="4"/>
  <c r="BM19" i="4"/>
  <c r="BJ19" i="4"/>
  <c r="BG19" i="4"/>
  <c r="BD19" i="4"/>
  <c r="BA19" i="4"/>
  <c r="AX19" i="4"/>
  <c r="AO19" i="4"/>
  <c r="AL19" i="4"/>
  <c r="AI19" i="4"/>
  <c r="AE19" i="4"/>
  <c r="AB19" i="4"/>
  <c r="Y19" i="4"/>
  <c r="O19" i="4"/>
  <c r="B19" i="4"/>
  <c r="DH19" i="4" s="1"/>
  <c r="DD18" i="4"/>
  <c r="DA18" i="4"/>
  <c r="CX18" i="4"/>
  <c r="CW18" i="4"/>
  <c r="CU18" i="4" s="1"/>
  <c r="CV18" i="4"/>
  <c r="CR18" i="4"/>
  <c r="CN18" i="4"/>
  <c r="CK18" i="4"/>
  <c r="CH18" i="4"/>
  <c r="CE18" i="4"/>
  <c r="CB18" i="4"/>
  <c r="BY18" i="4"/>
  <c r="BV18" i="4"/>
  <c r="BQ18" i="4"/>
  <c r="BM18" i="4"/>
  <c r="BJ18" i="4"/>
  <c r="BG18" i="4"/>
  <c r="BD18" i="4"/>
  <c r="BA18" i="4"/>
  <c r="AX18" i="4"/>
  <c r="AO18" i="4"/>
  <c r="AL18" i="4"/>
  <c r="AI18" i="4"/>
  <c r="AE18" i="4"/>
  <c r="AB18" i="4"/>
  <c r="Y18" i="4"/>
  <c r="O18" i="4"/>
  <c r="DJ18" i="4" s="1"/>
  <c r="B18" i="4"/>
  <c r="DH18" i="4" s="1"/>
  <c r="DD17" i="4"/>
  <c r="DA17" i="4"/>
  <c r="CX17" i="4"/>
  <c r="CW17" i="4"/>
  <c r="CV17" i="4"/>
  <c r="CU17" i="4"/>
  <c r="CR17" i="4"/>
  <c r="CN17" i="4"/>
  <c r="CK17" i="4"/>
  <c r="CH17" i="4"/>
  <c r="CE17" i="4"/>
  <c r="CB17" i="4"/>
  <c r="BY17" i="4"/>
  <c r="BV17" i="4"/>
  <c r="BP17" i="4" s="1"/>
  <c r="BQ17" i="4"/>
  <c r="BM17" i="4"/>
  <c r="BJ17" i="4"/>
  <c r="BG17" i="4"/>
  <c r="BD17" i="4"/>
  <c r="BA17" i="4"/>
  <c r="AX17" i="4"/>
  <c r="AO17" i="4"/>
  <c r="AL17" i="4"/>
  <c r="AI17" i="4"/>
  <c r="AE17" i="4"/>
  <c r="AB17" i="4"/>
  <c r="Y17" i="4"/>
  <c r="O17" i="4"/>
  <c r="DJ17" i="4" s="1"/>
  <c r="B17" i="4"/>
  <c r="DH17" i="4" s="1"/>
  <c r="DD16" i="4"/>
  <c r="DA16" i="4"/>
  <c r="CX16" i="4"/>
  <c r="CW16" i="4"/>
  <c r="CV16" i="4"/>
  <c r="CR16" i="4"/>
  <c r="CN16" i="4"/>
  <c r="CK16" i="4"/>
  <c r="CH16" i="4"/>
  <c r="CE16" i="4"/>
  <c r="CB16" i="4"/>
  <c r="BY16" i="4"/>
  <c r="BV16" i="4"/>
  <c r="BQ16" i="4"/>
  <c r="BM16" i="4"/>
  <c r="BJ16" i="4"/>
  <c r="BG16" i="4"/>
  <c r="BD16" i="4"/>
  <c r="BA16" i="4"/>
  <c r="AX16" i="4"/>
  <c r="AO16" i="4"/>
  <c r="AL16" i="4"/>
  <c r="AI16" i="4"/>
  <c r="AE16" i="4"/>
  <c r="AB16" i="4"/>
  <c r="Y16" i="4"/>
  <c r="O16" i="4"/>
  <c r="B16" i="4"/>
  <c r="DD15" i="4"/>
  <c r="DA15" i="4"/>
  <c r="CX15" i="4"/>
  <c r="CW15" i="4"/>
  <c r="CV15" i="4"/>
  <c r="CR15" i="4"/>
  <c r="CN15" i="4"/>
  <c r="CK15" i="4"/>
  <c r="CH15" i="4"/>
  <c r="CE15" i="4"/>
  <c r="CB15" i="4"/>
  <c r="BY15" i="4"/>
  <c r="BV15" i="4"/>
  <c r="BQ15" i="4"/>
  <c r="BM15" i="4"/>
  <c r="BJ15" i="4"/>
  <c r="BG15" i="4"/>
  <c r="BD15" i="4"/>
  <c r="BA15" i="4"/>
  <c r="AX15" i="4"/>
  <c r="AO15" i="4"/>
  <c r="AL15" i="4"/>
  <c r="AI15" i="4"/>
  <c r="AE15" i="4"/>
  <c r="AB15" i="4"/>
  <c r="Y15" i="4"/>
  <c r="O15" i="4"/>
  <c r="B15" i="4"/>
  <c r="DD14" i="4"/>
  <c r="DA14" i="4"/>
  <c r="CX14" i="4"/>
  <c r="CW14" i="4"/>
  <c r="CV14" i="4"/>
  <c r="CR14" i="4"/>
  <c r="CN14" i="4"/>
  <c r="CK14" i="4"/>
  <c r="CH14" i="4"/>
  <c r="CE14" i="4"/>
  <c r="CB14" i="4"/>
  <c r="BY14" i="4"/>
  <c r="BV14" i="4"/>
  <c r="BQ14" i="4"/>
  <c r="BM14" i="4"/>
  <c r="BJ14" i="4"/>
  <c r="BG14" i="4"/>
  <c r="BD14" i="4"/>
  <c r="BA14" i="4"/>
  <c r="AX14" i="4"/>
  <c r="AO14" i="4"/>
  <c r="AL14" i="4"/>
  <c r="AI14" i="4"/>
  <c r="AE14" i="4"/>
  <c r="AB14" i="4"/>
  <c r="Y14" i="4"/>
  <c r="O14" i="4"/>
  <c r="DJ14" i="4" s="1"/>
  <c r="B14" i="4"/>
  <c r="DD13" i="4"/>
  <c r="DA13" i="4"/>
  <c r="CX13" i="4"/>
  <c r="CW13" i="4"/>
  <c r="CV13" i="4"/>
  <c r="CR13" i="4"/>
  <c r="CN13" i="4"/>
  <c r="CK13" i="4"/>
  <c r="CH13" i="4"/>
  <c r="CE13" i="4"/>
  <c r="CB13" i="4"/>
  <c r="BY13" i="4"/>
  <c r="BV13" i="4"/>
  <c r="BQ13" i="4"/>
  <c r="BM13" i="4"/>
  <c r="BJ13" i="4"/>
  <c r="BG13" i="4"/>
  <c r="BD13" i="4"/>
  <c r="BA13" i="4"/>
  <c r="AX13" i="4"/>
  <c r="AO13" i="4"/>
  <c r="AL13" i="4"/>
  <c r="AI13" i="4"/>
  <c r="AE13" i="4"/>
  <c r="AB13" i="4"/>
  <c r="Y13" i="4"/>
  <c r="O13" i="4"/>
  <c r="B13" i="4"/>
  <c r="DD12" i="4"/>
  <c r="DA12" i="4"/>
  <c r="CX12" i="4"/>
  <c r="CW12" i="4"/>
  <c r="CV12" i="4"/>
  <c r="CR12" i="4"/>
  <c r="CN12" i="4"/>
  <c r="CK12" i="4"/>
  <c r="CH12" i="4"/>
  <c r="CE12" i="4"/>
  <c r="CB12" i="4"/>
  <c r="BY12" i="4"/>
  <c r="BV12" i="4"/>
  <c r="BQ12" i="4"/>
  <c r="BM12" i="4"/>
  <c r="BJ12" i="4"/>
  <c r="BG12" i="4"/>
  <c r="BD12" i="4"/>
  <c r="BA12" i="4"/>
  <c r="AX12" i="4"/>
  <c r="AO12" i="4"/>
  <c r="AL12" i="4"/>
  <c r="AI12" i="4"/>
  <c r="AE12" i="4"/>
  <c r="AB12" i="4"/>
  <c r="Y12" i="4"/>
  <c r="O12" i="4"/>
  <c r="B12" i="4"/>
  <c r="DD11" i="4"/>
  <c r="DA11" i="4"/>
  <c r="CX11" i="4"/>
  <c r="CW11" i="4"/>
  <c r="CV11" i="4"/>
  <c r="CR11" i="4"/>
  <c r="CN11" i="4"/>
  <c r="CK11" i="4"/>
  <c r="CH11" i="4"/>
  <c r="CE11" i="4"/>
  <c r="CB11" i="4"/>
  <c r="BY11" i="4"/>
  <c r="BV11" i="4"/>
  <c r="BQ11" i="4"/>
  <c r="BM11" i="4"/>
  <c r="BJ11" i="4"/>
  <c r="BG11" i="4"/>
  <c r="BD11" i="4"/>
  <c r="BA11" i="4"/>
  <c r="AX11" i="4"/>
  <c r="AO11" i="4"/>
  <c r="AL11" i="4"/>
  <c r="AI11" i="4"/>
  <c r="AE11" i="4"/>
  <c r="AB11" i="4"/>
  <c r="Y11" i="4"/>
  <c r="O11" i="4"/>
  <c r="B11" i="4"/>
  <c r="DD10" i="4"/>
  <c r="DA10" i="4"/>
  <c r="CX10" i="4"/>
  <c r="CW10" i="4"/>
  <c r="CV10" i="4"/>
  <c r="CR10" i="4"/>
  <c r="CN10" i="4"/>
  <c r="CK10" i="4"/>
  <c r="CH10" i="4"/>
  <c r="CE10" i="4"/>
  <c r="CB10" i="4"/>
  <c r="BY10" i="4"/>
  <c r="BV10" i="4"/>
  <c r="BQ10" i="4"/>
  <c r="BM10" i="4"/>
  <c r="BJ10" i="4"/>
  <c r="BG10" i="4"/>
  <c r="BD10" i="4"/>
  <c r="BA10" i="4"/>
  <c r="AX10" i="4"/>
  <c r="AO10" i="4"/>
  <c r="AL10" i="4"/>
  <c r="AI10" i="4"/>
  <c r="AE10" i="4"/>
  <c r="AB10" i="4"/>
  <c r="Y10" i="4"/>
  <c r="O10" i="4"/>
  <c r="B10" i="4"/>
  <c r="DD9" i="4"/>
  <c r="DA9" i="4"/>
  <c r="CX9" i="4"/>
  <c r="CW9" i="4"/>
  <c r="CV9" i="4"/>
  <c r="CR9" i="4"/>
  <c r="CN9" i="4"/>
  <c r="CK9" i="4"/>
  <c r="CH9" i="4"/>
  <c r="CE9" i="4"/>
  <c r="CB9" i="4"/>
  <c r="BY9" i="4"/>
  <c r="BV9" i="4"/>
  <c r="BQ9" i="4"/>
  <c r="BM9" i="4"/>
  <c r="BJ9" i="4"/>
  <c r="BG9" i="4"/>
  <c r="BD9" i="4"/>
  <c r="BA9" i="4"/>
  <c r="AX9" i="4"/>
  <c r="AO9" i="4"/>
  <c r="AL9" i="4"/>
  <c r="AI9" i="4"/>
  <c r="AE9" i="4"/>
  <c r="AB9" i="4"/>
  <c r="Y9" i="4"/>
  <c r="X9" i="4" s="1"/>
  <c r="O9" i="4"/>
  <c r="DJ9" i="4" s="1"/>
  <c r="B9" i="4"/>
  <c r="DD8" i="4"/>
  <c r="DA8" i="4"/>
  <c r="CX8" i="4"/>
  <c r="CW8" i="4"/>
  <c r="CV8" i="4"/>
  <c r="CR8" i="4"/>
  <c r="CN8" i="4"/>
  <c r="CK8" i="4"/>
  <c r="CH8" i="4"/>
  <c r="CE8" i="4"/>
  <c r="CB8" i="4"/>
  <c r="BY8" i="4"/>
  <c r="BV8" i="4"/>
  <c r="BQ8" i="4"/>
  <c r="BM8" i="4"/>
  <c r="BJ8" i="4"/>
  <c r="BG8" i="4"/>
  <c r="BD8" i="4"/>
  <c r="BA8" i="4"/>
  <c r="AX8" i="4"/>
  <c r="AO8" i="4"/>
  <c r="AL8" i="4"/>
  <c r="AI8" i="4"/>
  <c r="AE8" i="4"/>
  <c r="AB8" i="4"/>
  <c r="Y8" i="4"/>
  <c r="X8" i="4" s="1"/>
  <c r="O8" i="4"/>
  <c r="DJ8" i="4" s="1"/>
  <c r="B8" i="4"/>
  <c r="DD7" i="4"/>
  <c r="DA7" i="4"/>
  <c r="CX7" i="4"/>
  <c r="CW7" i="4"/>
  <c r="CV7" i="4"/>
  <c r="CR7" i="4"/>
  <c r="CN7" i="4"/>
  <c r="CK7" i="4"/>
  <c r="CH7" i="4"/>
  <c r="CE7" i="4"/>
  <c r="CB7" i="4"/>
  <c r="BY7" i="4"/>
  <c r="BV7" i="4"/>
  <c r="BQ7" i="4"/>
  <c r="BM7" i="4"/>
  <c r="BJ7" i="4"/>
  <c r="BG7" i="4"/>
  <c r="BD7" i="4"/>
  <c r="BA7" i="4"/>
  <c r="AX7" i="4"/>
  <c r="AO7" i="4"/>
  <c r="AL7" i="4"/>
  <c r="AI7" i="4"/>
  <c r="AE7" i="4"/>
  <c r="AB7" i="4"/>
  <c r="Y7" i="4"/>
  <c r="O7" i="4"/>
  <c r="B7" i="4"/>
  <c r="O98" i="5" l="1"/>
  <c r="DH8" i="5"/>
  <c r="DG8" i="5" s="1"/>
  <c r="DJ21" i="5"/>
  <c r="AR24" i="5"/>
  <c r="BP27" i="5"/>
  <c r="CU27" i="5"/>
  <c r="BP41" i="5"/>
  <c r="DH54" i="5"/>
  <c r="BP62" i="5"/>
  <c r="DJ67" i="5"/>
  <c r="X76" i="5"/>
  <c r="BP86" i="5"/>
  <c r="DG12" i="5"/>
  <c r="X33" i="5"/>
  <c r="DH34" i="5"/>
  <c r="AR37" i="5"/>
  <c r="DH38" i="5"/>
  <c r="CU39" i="5"/>
  <c r="X47" i="5"/>
  <c r="AR52" i="5"/>
  <c r="CU52" i="5"/>
  <c r="AR57" i="5"/>
  <c r="X60" i="5"/>
  <c r="BP74" i="5"/>
  <c r="DJ79" i="5"/>
  <c r="DG80" i="5"/>
  <c r="DH83" i="5"/>
  <c r="CU84" i="5"/>
  <c r="CU88" i="5"/>
  <c r="X89" i="5"/>
  <c r="AR32" i="5"/>
  <c r="X64" i="5"/>
  <c r="AR73" i="5"/>
  <c r="CU73" i="5"/>
  <c r="X82" i="5"/>
  <c r="X8" i="5"/>
  <c r="AR12" i="5"/>
  <c r="DH13" i="5"/>
  <c r="BP13" i="5"/>
  <c r="DJ16" i="5"/>
  <c r="AR16" i="5"/>
  <c r="DJ20" i="5"/>
  <c r="AR20" i="5"/>
  <c r="DH21" i="5"/>
  <c r="DJ28" i="5"/>
  <c r="DH29" i="5"/>
  <c r="BP29" i="5"/>
  <c r="AR36" i="5"/>
  <c r="DG47" i="5"/>
  <c r="CU60" i="5"/>
  <c r="DH7" i="5"/>
  <c r="AE98" i="5"/>
  <c r="DJ9" i="5"/>
  <c r="X11" i="5"/>
  <c r="X14" i="5"/>
  <c r="DJ15" i="5"/>
  <c r="DH16" i="5"/>
  <c r="DG16" i="5" s="1"/>
  <c r="X19" i="5"/>
  <c r="DH20" i="5"/>
  <c r="DG20" i="5" s="1"/>
  <c r="BP21" i="5"/>
  <c r="DJ24" i="5"/>
  <c r="DH25" i="5"/>
  <c r="CU26" i="5"/>
  <c r="X27" i="5"/>
  <c r="X29" i="5"/>
  <c r="DJ30" i="5"/>
  <c r="DH31" i="5"/>
  <c r="DG31" i="5" s="1"/>
  <c r="AR31" i="5"/>
  <c r="X35" i="5"/>
  <c r="X37" i="5"/>
  <c r="DJ38" i="5"/>
  <c r="DH39" i="5"/>
  <c r="AR41" i="5"/>
  <c r="DH42" i="5"/>
  <c r="AR42" i="5"/>
  <c r="X46" i="5"/>
  <c r="AR49" i="5"/>
  <c r="DG64" i="5"/>
  <c r="X65" i="5"/>
  <c r="BP70" i="5"/>
  <c r="BP71" i="5"/>
  <c r="AR77" i="5"/>
  <c r="BP78" i="5"/>
  <c r="X80" i="5"/>
  <c r="BP82" i="5"/>
  <c r="X85" i="5"/>
  <c r="BP24" i="5"/>
  <c r="AR34" i="5"/>
  <c r="DG43" i="5"/>
  <c r="BP45" i="5"/>
  <c r="AR51" i="5"/>
  <c r="X52" i="5"/>
  <c r="AR56" i="5"/>
  <c r="CU56" i="5"/>
  <c r="CU59" i="5"/>
  <c r="CU61" i="5"/>
  <c r="AR65" i="5"/>
  <c r="BP66" i="5"/>
  <c r="X69" i="5"/>
  <c r="CU76" i="5"/>
  <c r="AR82" i="5"/>
  <c r="CU83" i="5"/>
  <c r="X84" i="5"/>
  <c r="X86" i="5"/>
  <c r="AR88" i="5"/>
  <c r="DH11" i="5"/>
  <c r="X12" i="5"/>
  <c r="BP16" i="5"/>
  <c r="BP20" i="5"/>
  <c r="X24" i="5"/>
  <c r="AR35" i="5"/>
  <c r="BP37" i="5"/>
  <c r="X39" i="5"/>
  <c r="AR45" i="5"/>
  <c r="AR46" i="5"/>
  <c r="BP47" i="5"/>
  <c r="AR54" i="5"/>
  <c r="AR66" i="5"/>
  <c r="CU67" i="5"/>
  <c r="X68" i="5"/>
  <c r="AR72" i="5"/>
  <c r="X73" i="5"/>
  <c r="AR81" i="5"/>
  <c r="BP81" i="5"/>
  <c r="BP84" i="5"/>
  <c r="AR91" i="5"/>
  <c r="BP7" i="5"/>
  <c r="DH15" i="5"/>
  <c r="X16" i="5"/>
  <c r="X20" i="5"/>
  <c r="DH24" i="5"/>
  <c r="BP25" i="5"/>
  <c r="X28" i="5"/>
  <c r="AR29" i="5"/>
  <c r="X31" i="5"/>
  <c r="AR38" i="5"/>
  <c r="BP49" i="5"/>
  <c r="BP50" i="5"/>
  <c r="CU50" i="5"/>
  <c r="X51" i="5"/>
  <c r="X56" i="5"/>
  <c r="CU57" i="5"/>
  <c r="X59" i="5"/>
  <c r="CU64" i="5"/>
  <c r="BP65" i="5"/>
  <c r="BP68" i="5"/>
  <c r="AR75" i="5"/>
  <c r="X81" i="5"/>
  <c r="BP87" i="5"/>
  <c r="AB98" i="5"/>
  <c r="AO98" i="5"/>
  <c r="BG98" i="5"/>
  <c r="BQ98" i="5"/>
  <c r="CE98" i="5"/>
  <c r="CR98" i="5"/>
  <c r="AR8" i="5"/>
  <c r="CU8" i="5"/>
  <c r="X9" i="5"/>
  <c r="BP10" i="5"/>
  <c r="DJ10" i="5"/>
  <c r="BP12" i="5"/>
  <c r="BD98" i="5"/>
  <c r="CB98" i="5"/>
  <c r="CN98" i="5"/>
  <c r="CX98" i="5"/>
  <c r="AR9" i="5"/>
  <c r="BP8" i="5"/>
  <c r="DH9" i="5"/>
  <c r="DG9" i="5" s="1"/>
  <c r="BP9" i="5"/>
  <c r="DJ11" i="5"/>
  <c r="DG11" i="5" s="1"/>
  <c r="X13" i="5"/>
  <c r="BP14" i="5"/>
  <c r="DJ14" i="5"/>
  <c r="CU15" i="5"/>
  <c r="CU16" i="5"/>
  <c r="X17" i="5"/>
  <c r="CU18" i="5"/>
  <c r="DJ19" i="5"/>
  <c r="AR19" i="5"/>
  <c r="CU20" i="5"/>
  <c r="CU22" i="5"/>
  <c r="DJ23" i="5"/>
  <c r="AR23" i="5"/>
  <c r="CU24" i="5"/>
  <c r="X32" i="5"/>
  <c r="BP32" i="5"/>
  <c r="X34" i="5"/>
  <c r="BP35" i="5"/>
  <c r="DJ37" i="5"/>
  <c r="BP38" i="5"/>
  <c r="CU38" i="5"/>
  <c r="AR39" i="5"/>
  <c r="CU40" i="5"/>
  <c r="DG42" i="5"/>
  <c r="X48" i="5"/>
  <c r="BP48" i="5"/>
  <c r="X50" i="5"/>
  <c r="BP51" i="5"/>
  <c r="AR53" i="5"/>
  <c r="DJ53" i="5"/>
  <c r="BP54" i="5"/>
  <c r="CU54" i="5"/>
  <c r="AR55" i="5"/>
  <c r="DH55" i="5"/>
  <c r="DJ70" i="5"/>
  <c r="DG75" i="5"/>
  <c r="DJ86" i="5"/>
  <c r="DG91" i="5"/>
  <c r="AR15" i="5"/>
  <c r="DG21" i="5"/>
  <c r="BP28" i="5"/>
  <c r="X30" i="5"/>
  <c r="BP31" i="5"/>
  <c r="AR33" i="5"/>
  <c r="DJ33" i="5"/>
  <c r="DG33" i="5" s="1"/>
  <c r="BP34" i="5"/>
  <c r="CU34" i="5"/>
  <c r="CU36" i="5"/>
  <c r="X44" i="5"/>
  <c r="BP44" i="5"/>
  <c r="DJ49" i="5"/>
  <c r="DG49" i="5" s="1"/>
  <c r="DG54" i="5"/>
  <c r="X57" i="5"/>
  <c r="BP58" i="5"/>
  <c r="CU58" i="5"/>
  <c r="BP59" i="5"/>
  <c r="X61" i="5"/>
  <c r="X63" i="5"/>
  <c r="BP64" i="5"/>
  <c r="DJ66" i="5"/>
  <c r="DG66" i="5" s="1"/>
  <c r="BP67" i="5"/>
  <c r="AR68" i="5"/>
  <c r="CU69" i="5"/>
  <c r="DH71" i="5"/>
  <c r="DG71" i="5" s="1"/>
  <c r="AR71" i="5"/>
  <c r="X77" i="5"/>
  <c r="BP77" i="5"/>
  <c r="AR78" i="5"/>
  <c r="X79" i="5"/>
  <c r="BP80" i="5"/>
  <c r="DJ82" i="5"/>
  <c r="DG82" i="5" s="1"/>
  <c r="BP83" i="5"/>
  <c r="AR84" i="5"/>
  <c r="CU85" i="5"/>
  <c r="DH87" i="5"/>
  <c r="DG87" i="5" s="1"/>
  <c r="AR87" i="5"/>
  <c r="DG34" i="5"/>
  <c r="X40" i="5"/>
  <c r="BP40" i="5"/>
  <c r="X42" i="5"/>
  <c r="BP43" i="5"/>
  <c r="DJ45" i="5"/>
  <c r="DG45" i="5" s="1"/>
  <c r="BP46" i="5"/>
  <c r="CU46" i="5"/>
  <c r="AR47" i="5"/>
  <c r="CU48" i="5"/>
  <c r="DH50" i="5"/>
  <c r="DG50" i="5" s="1"/>
  <c r="AR50" i="5"/>
  <c r="DG56" i="5"/>
  <c r="DG59" i="5"/>
  <c r="AR59" i="5"/>
  <c r="DJ60" i="5"/>
  <c r="CU63" i="5"/>
  <c r="AR64" i="5"/>
  <c r="CU65" i="5"/>
  <c r="DG67" i="5"/>
  <c r="AR67" i="5"/>
  <c r="BP73" i="5"/>
  <c r="AR74" i="5"/>
  <c r="X75" i="5"/>
  <c r="BP76" i="5"/>
  <c r="DJ78" i="5"/>
  <c r="DG78" i="5" s="1"/>
  <c r="BP79" i="5"/>
  <c r="CU79" i="5"/>
  <c r="AR80" i="5"/>
  <c r="CU81" i="5"/>
  <c r="DG83" i="5"/>
  <c r="AR83" i="5"/>
  <c r="BP89" i="5"/>
  <c r="AR90" i="5"/>
  <c r="BP97" i="5"/>
  <c r="AR11" i="5"/>
  <c r="DJ13" i="5"/>
  <c r="DG13" i="5" s="1"/>
  <c r="AR13" i="5"/>
  <c r="BP17" i="5"/>
  <c r="BP19" i="5"/>
  <c r="BP23" i="5"/>
  <c r="AR25" i="5"/>
  <c r="BP26" i="5"/>
  <c r="AR27" i="5"/>
  <c r="CU28" i="5"/>
  <c r="DH30" i="5"/>
  <c r="DG30" i="5" s="1"/>
  <c r="X36" i="5"/>
  <c r="BP36" i="5"/>
  <c r="X38" i="5"/>
  <c r="BP39" i="5"/>
  <c r="DJ41" i="5"/>
  <c r="DG41" i="5" s="1"/>
  <c r="BP42" i="5"/>
  <c r="CU42" i="5"/>
  <c r="AR43" i="5"/>
  <c r="CU44" i="5"/>
  <c r="DG46" i="5"/>
  <c r="BP52" i="5"/>
  <c r="X54" i="5"/>
  <c r="BP55" i="5"/>
  <c r="BP56" i="5"/>
  <c r="X62" i="5"/>
  <c r="BP69" i="5"/>
  <c r="AR70" i="5"/>
  <c r="X71" i="5"/>
  <c r="BP72" i="5"/>
  <c r="DJ74" i="5"/>
  <c r="DG74" i="5" s="1"/>
  <c r="BP75" i="5"/>
  <c r="CU75" i="5"/>
  <c r="DJ76" i="5"/>
  <c r="AR76" i="5"/>
  <c r="CU77" i="5"/>
  <c r="X78" i="5"/>
  <c r="DG79" i="5"/>
  <c r="AR79" i="5"/>
  <c r="BP85" i="5"/>
  <c r="AR86" i="5"/>
  <c r="X87" i="5"/>
  <c r="BP88" i="5"/>
  <c r="DJ90" i="5"/>
  <c r="BP91" i="5"/>
  <c r="CU91" i="5"/>
  <c r="DJ97" i="5"/>
  <c r="DG97" i="5" s="1"/>
  <c r="AR97" i="5"/>
  <c r="DG17" i="5"/>
  <c r="X7" i="5"/>
  <c r="AI98" i="5"/>
  <c r="AX98" i="5"/>
  <c r="BJ98" i="5"/>
  <c r="BV98" i="5"/>
  <c r="CH98" i="5"/>
  <c r="DA98" i="5"/>
  <c r="DJ7" i="5"/>
  <c r="DG7" i="5" s="1"/>
  <c r="DH10" i="5"/>
  <c r="DG10" i="5" s="1"/>
  <c r="BP11" i="5"/>
  <c r="DH14" i="5"/>
  <c r="DG14" i="5" s="1"/>
  <c r="BP15" i="5"/>
  <c r="DH18" i="5"/>
  <c r="DG18" i="5" s="1"/>
  <c r="BP18" i="5"/>
  <c r="AR21" i="5"/>
  <c r="CU21" i="5"/>
  <c r="DH22" i="5"/>
  <c r="DG22" i="5" s="1"/>
  <c r="BP22" i="5"/>
  <c r="DH26" i="5"/>
  <c r="DG26" i="5" s="1"/>
  <c r="AR26" i="5"/>
  <c r="DG27" i="5"/>
  <c r="BP30" i="5"/>
  <c r="DG32" i="5"/>
  <c r="DG35" i="5"/>
  <c r="DG48" i="5"/>
  <c r="DG51" i="5"/>
  <c r="BA98" i="5"/>
  <c r="BM98" i="5"/>
  <c r="BY98" i="5"/>
  <c r="CK98" i="5"/>
  <c r="CV98" i="5"/>
  <c r="DD98" i="5"/>
  <c r="AR10" i="5"/>
  <c r="CU10" i="5"/>
  <c r="AR14" i="5"/>
  <c r="CU14" i="5"/>
  <c r="AR18" i="5"/>
  <c r="X21" i="5"/>
  <c r="AR22" i="5"/>
  <c r="DJ25" i="5"/>
  <c r="DG25" i="5" s="1"/>
  <c r="CU25" i="5"/>
  <c r="AR30" i="5"/>
  <c r="DG37" i="5"/>
  <c r="DG44" i="5"/>
  <c r="DG53" i="5"/>
  <c r="DG15" i="5"/>
  <c r="DG24" i="5"/>
  <c r="X25" i="5"/>
  <c r="DJ29" i="5"/>
  <c r="DG29" i="5" s="1"/>
  <c r="CU29" i="5"/>
  <c r="DG40" i="5"/>
  <c r="DG55" i="5"/>
  <c r="AR7" i="5"/>
  <c r="CU9" i="5"/>
  <c r="CU13" i="5"/>
  <c r="CU17" i="5"/>
  <c r="DG19" i="5"/>
  <c r="DG23" i="5"/>
  <c r="DG28" i="5"/>
  <c r="DG36" i="5"/>
  <c r="DG39" i="5"/>
  <c r="DG52" i="5"/>
  <c r="CW98" i="5"/>
  <c r="DJ98" i="5" s="1"/>
  <c r="CU33" i="5"/>
  <c r="CU37" i="5"/>
  <c r="CU41" i="5"/>
  <c r="CU45" i="5"/>
  <c r="CU49" i="5"/>
  <c r="CU53" i="5"/>
  <c r="DJ57" i="5"/>
  <c r="DG57" i="5" s="1"/>
  <c r="DJ58" i="5"/>
  <c r="DG58" i="5" s="1"/>
  <c r="DJ61" i="5"/>
  <c r="DG61" i="5" s="1"/>
  <c r="BP63" i="5"/>
  <c r="DG65" i="5"/>
  <c r="X66" i="5"/>
  <c r="DG68" i="5"/>
  <c r="DG81" i="5"/>
  <c r="DG84" i="5"/>
  <c r="DG90" i="5"/>
  <c r="AR58" i="5"/>
  <c r="DG60" i="5"/>
  <c r="AR62" i="5"/>
  <c r="DG63" i="5"/>
  <c r="AR63" i="5"/>
  <c r="DG70" i="5"/>
  <c r="DG77" i="5"/>
  <c r="DG86" i="5"/>
  <c r="DJ62" i="5"/>
  <c r="DG62" i="5" s="1"/>
  <c r="CU62" i="5"/>
  <c r="DG73" i="5"/>
  <c r="DG76" i="5"/>
  <c r="DG89" i="5"/>
  <c r="BP60" i="5"/>
  <c r="DG69" i="5"/>
  <c r="DG72" i="5"/>
  <c r="DG85" i="5"/>
  <c r="DG88" i="5"/>
  <c r="DH98" i="5"/>
  <c r="CU66" i="5"/>
  <c r="CU70" i="5"/>
  <c r="CU74" i="5"/>
  <c r="CU78" i="5"/>
  <c r="CU82" i="5"/>
  <c r="CU86" i="5"/>
  <c r="CU90" i="5"/>
  <c r="DH7" i="4"/>
  <c r="BY93" i="4"/>
  <c r="CK93" i="4"/>
  <c r="CW93" i="4"/>
  <c r="X12" i="4"/>
  <c r="DJ13" i="4"/>
  <c r="DH14" i="4"/>
  <c r="AR14" i="4"/>
  <c r="X18" i="4"/>
  <c r="BP19" i="4"/>
  <c r="BP21" i="4"/>
  <c r="CU21" i="4"/>
  <c r="X23" i="4"/>
  <c r="DH28" i="4"/>
  <c r="DJ31" i="4"/>
  <c r="DH32" i="4"/>
  <c r="AR56" i="4"/>
  <c r="X59" i="4"/>
  <c r="DG80" i="4"/>
  <c r="X24" i="4"/>
  <c r="BP26" i="4"/>
  <c r="BP29" i="4"/>
  <c r="BP30" i="4"/>
  <c r="X31" i="4"/>
  <c r="AR43" i="4"/>
  <c r="X45" i="4"/>
  <c r="X60" i="4"/>
  <c r="AR61" i="4"/>
  <c r="CU61" i="4"/>
  <c r="X63" i="4"/>
  <c r="AR89" i="4"/>
  <c r="CU38" i="4"/>
  <c r="BP74" i="4"/>
  <c r="AR77" i="4"/>
  <c r="DH78" i="4"/>
  <c r="BP78" i="4"/>
  <c r="X80" i="4"/>
  <c r="DJ85" i="4"/>
  <c r="AR9" i="4"/>
  <c r="BP10" i="4"/>
  <c r="DJ12" i="4"/>
  <c r="DH13" i="4"/>
  <c r="DG13" i="4" s="1"/>
  <c r="CU13" i="4"/>
  <c r="DH20" i="4"/>
  <c r="DJ23" i="4"/>
  <c r="DH24" i="4"/>
  <c r="X32" i="4"/>
  <c r="CU35" i="4"/>
  <c r="BP45" i="4"/>
  <c r="DH56" i="4"/>
  <c r="CU56" i="4"/>
  <c r="X57" i="4"/>
  <c r="BP57" i="4"/>
  <c r="CU60" i="4"/>
  <c r="X61" i="4"/>
  <c r="DH63" i="4"/>
  <c r="X69" i="4"/>
  <c r="DH75" i="4"/>
  <c r="X76" i="4"/>
  <c r="CU88" i="4"/>
  <c r="X89" i="4"/>
  <c r="X14" i="4"/>
  <c r="CU8" i="4"/>
  <c r="DJ10" i="4"/>
  <c r="DJ11" i="4"/>
  <c r="CU12" i="4"/>
  <c r="X13" i="4"/>
  <c r="DJ16" i="4"/>
  <c r="CU24" i="4"/>
  <c r="X25" i="4"/>
  <c r="DH33" i="4"/>
  <c r="BP33" i="4"/>
  <c r="CU33" i="4"/>
  <c r="BP34" i="4"/>
  <c r="DJ35" i="4"/>
  <c r="AR35" i="4"/>
  <c r="DH36" i="4"/>
  <c r="BP41" i="4"/>
  <c r="BP42" i="4"/>
  <c r="DJ44" i="4"/>
  <c r="DJ46" i="4"/>
  <c r="DJ48" i="4"/>
  <c r="AR48" i="4"/>
  <c r="AR66" i="4"/>
  <c r="AR72" i="4"/>
  <c r="AR81" i="4"/>
  <c r="BP81" i="4"/>
  <c r="BP84" i="4"/>
  <c r="AR91" i="4"/>
  <c r="DH10" i="4"/>
  <c r="DG10" i="4" s="1"/>
  <c r="CU10" i="4"/>
  <c r="AB93" i="4"/>
  <c r="AO93" i="4"/>
  <c r="CV93" i="4"/>
  <c r="DD93" i="4"/>
  <c r="CU9" i="4"/>
  <c r="BP13" i="4"/>
  <c r="X16" i="4"/>
  <c r="X21" i="4"/>
  <c r="DH25" i="4"/>
  <c r="X26" i="4"/>
  <c r="X28" i="4"/>
  <c r="CU28" i="4"/>
  <c r="X29" i="4"/>
  <c r="CU31" i="4"/>
  <c r="BP32" i="4"/>
  <c r="X35" i="4"/>
  <c r="DH37" i="4"/>
  <c r="BP37" i="4"/>
  <c r="DJ37" i="4"/>
  <c r="BP38" i="4"/>
  <c r="AR41" i="4"/>
  <c r="CU43" i="4"/>
  <c r="X46" i="4"/>
  <c r="CU47" i="4"/>
  <c r="CU51" i="4"/>
  <c r="BP52" i="4"/>
  <c r="DH54" i="4"/>
  <c r="DG54" i="4" s="1"/>
  <c r="BP55" i="4"/>
  <c r="DJ56" i="4"/>
  <c r="DH58" i="4"/>
  <c r="BP62" i="4"/>
  <c r="DJ63" i="4"/>
  <c r="DG64" i="4"/>
  <c r="AR65" i="4"/>
  <c r="BP65" i="4"/>
  <c r="DH67" i="4"/>
  <c r="BP68" i="4"/>
  <c r="DJ72" i="4"/>
  <c r="AR73" i="4"/>
  <c r="CU73" i="4"/>
  <c r="X74" i="4"/>
  <c r="AR75" i="4"/>
  <c r="DH77" i="4"/>
  <c r="X82" i="4"/>
  <c r="DJ83" i="4"/>
  <c r="DH86" i="4"/>
  <c r="BP86" i="4"/>
  <c r="BP87" i="4"/>
  <c r="CU87" i="4"/>
  <c r="X88" i="4"/>
  <c r="DJ89" i="4"/>
  <c r="DJ91" i="4"/>
  <c r="CU16" i="4"/>
  <c r="AR18" i="4"/>
  <c r="X19" i="4"/>
  <c r="AR20" i="4"/>
  <c r="AR23" i="4"/>
  <c r="DG28" i="4"/>
  <c r="AR28" i="4"/>
  <c r="BP82" i="4"/>
  <c r="DJ7" i="4"/>
  <c r="DG7" i="4" s="1"/>
  <c r="DG35" i="4"/>
  <c r="X36" i="4"/>
  <c r="BP39" i="4"/>
  <c r="DJ43" i="4"/>
  <c r="AR44" i="4"/>
  <c r="CU44" i="4"/>
  <c r="DH46" i="4"/>
  <c r="AR46" i="4"/>
  <c r="DH48" i="4"/>
  <c r="BP49" i="4"/>
  <c r="DJ51" i="4"/>
  <c r="DG51" i="4" s="1"/>
  <c r="DH52" i="4"/>
  <c r="DG52" i="4" s="1"/>
  <c r="AR52" i="4"/>
  <c r="CU52" i="4"/>
  <c r="BP53" i="4"/>
  <c r="CU57" i="4"/>
  <c r="X58" i="4"/>
  <c r="DJ59" i="4"/>
  <c r="DJ61" i="4"/>
  <c r="DH62" i="4"/>
  <c r="CU63" i="4"/>
  <c r="X64" i="4"/>
  <c r="DH65" i="4"/>
  <c r="BP66" i="4"/>
  <c r="X67" i="4"/>
  <c r="CU72" i="4"/>
  <c r="CU76" i="4"/>
  <c r="DH79" i="4"/>
  <c r="DG79" i="4" s="1"/>
  <c r="DJ81" i="4"/>
  <c r="DH82" i="4"/>
  <c r="AR82" i="4"/>
  <c r="CU83" i="4"/>
  <c r="X84" i="4"/>
  <c r="X86" i="4"/>
  <c r="DJ87" i="4"/>
  <c r="AR88" i="4"/>
  <c r="BA93" i="4"/>
  <c r="BM93" i="4"/>
  <c r="CB93" i="4"/>
  <c r="DH9" i="4"/>
  <c r="DG9" i="4" s="1"/>
  <c r="AR10" i="4"/>
  <c r="BP12" i="4"/>
  <c r="AR13" i="4"/>
  <c r="BP15" i="4"/>
  <c r="AR17" i="4"/>
  <c r="DJ20" i="4"/>
  <c r="DG20" i="4" s="1"/>
  <c r="Y93" i="4"/>
  <c r="AL93" i="4"/>
  <c r="BD93" i="4"/>
  <c r="DH8" i="4"/>
  <c r="DG8" i="4" s="1"/>
  <c r="BP8" i="4"/>
  <c r="X10" i="4"/>
  <c r="AR11" i="4"/>
  <c r="BP11" i="4"/>
  <c r="DH12" i="4"/>
  <c r="DG12" i="4" s="1"/>
  <c r="AR12" i="4"/>
  <c r="DH15" i="4"/>
  <c r="DJ15" i="4"/>
  <c r="BP16" i="4"/>
  <c r="BP18" i="4"/>
  <c r="X20" i="4"/>
  <c r="DJ21" i="4"/>
  <c r="AR21" i="4"/>
  <c r="DJ22" i="4"/>
  <c r="BP24" i="4"/>
  <c r="BP25" i="4"/>
  <c r="CU25" i="4"/>
  <c r="BP28" i="4"/>
  <c r="DJ29" i="4"/>
  <c r="DG29" i="4" s="1"/>
  <c r="AR8" i="4"/>
  <c r="BP9" i="4"/>
  <c r="X11" i="4"/>
  <c r="BP14" i="4"/>
  <c r="AR15" i="4"/>
  <c r="X17" i="4"/>
  <c r="AR19" i="4"/>
  <c r="DJ19" i="4"/>
  <c r="DG19" i="4" s="1"/>
  <c r="BP20" i="4"/>
  <c r="CU20" i="4"/>
  <c r="DJ26" i="4"/>
  <c r="CN93" i="4"/>
  <c r="DH11" i="4"/>
  <c r="DG11" i="4" s="1"/>
  <c r="BP22" i="4"/>
  <c r="CU14" i="4"/>
  <c r="X15" i="4"/>
  <c r="DH16" i="4"/>
  <c r="DG16" i="4" s="1"/>
  <c r="AR16" i="4"/>
  <c r="DH21" i="4"/>
  <c r="DG21" i="4" s="1"/>
  <c r="X22" i="4"/>
  <c r="DJ24" i="4"/>
  <c r="DG24" i="4" s="1"/>
  <c r="AR24" i="4"/>
  <c r="DJ25" i="4"/>
  <c r="DG25" i="4" s="1"/>
  <c r="AR25" i="4"/>
  <c r="X27" i="4"/>
  <c r="DH29" i="4"/>
  <c r="X30" i="4"/>
  <c r="CU32" i="4"/>
  <c r="X33" i="4"/>
  <c r="CU36" i="4"/>
  <c r="X44" i="4"/>
  <c r="BP44" i="4"/>
  <c r="BP47" i="4"/>
  <c r="AR49" i="4"/>
  <c r="DJ49" i="4"/>
  <c r="DG49" i="4" s="1"/>
  <c r="BP50" i="4"/>
  <c r="AR51" i="4"/>
  <c r="AR54" i="4"/>
  <c r="DG58" i="4"/>
  <c r="AR58" i="4"/>
  <c r="BP58" i="4"/>
  <c r="DJ58" i="4"/>
  <c r="BP59" i="4"/>
  <c r="BP60" i="4"/>
  <c r="AR64" i="4"/>
  <c r="CU65" i="4"/>
  <c r="DG67" i="4"/>
  <c r="AR67" i="4"/>
  <c r="X73" i="4"/>
  <c r="BP73" i="4"/>
  <c r="AR74" i="4"/>
  <c r="X75" i="4"/>
  <c r="BP76" i="4"/>
  <c r="DJ78" i="4"/>
  <c r="BP79" i="4"/>
  <c r="CU79" i="4"/>
  <c r="AR80" i="4"/>
  <c r="CU81" i="4"/>
  <c r="DG83" i="4"/>
  <c r="AR83" i="4"/>
  <c r="BP89" i="4"/>
  <c r="AR90" i="4"/>
  <c r="BP92" i="4"/>
  <c r="AR31" i="4"/>
  <c r="DG31" i="4"/>
  <c r="AR32" i="4"/>
  <c r="X34" i="4"/>
  <c r="AR36" i="4"/>
  <c r="X38" i="4"/>
  <c r="X40" i="4"/>
  <c r="BP40" i="4"/>
  <c r="X42" i="4"/>
  <c r="BP43" i="4"/>
  <c r="AR45" i="4"/>
  <c r="DJ45" i="4"/>
  <c r="BP46" i="4"/>
  <c r="CU46" i="4"/>
  <c r="DJ47" i="4"/>
  <c r="DG47" i="4" s="1"/>
  <c r="AR47" i="4"/>
  <c r="CU48" i="4"/>
  <c r="X49" i="4"/>
  <c r="DH50" i="4"/>
  <c r="DG50" i="4" s="1"/>
  <c r="AR50" i="4"/>
  <c r="X56" i="4"/>
  <c r="BP56" i="4"/>
  <c r="AR59" i="4"/>
  <c r="DJ60" i="4"/>
  <c r="AR60" i="4"/>
  <c r="X62" i="4"/>
  <c r="X65" i="4"/>
  <c r="BP69" i="4"/>
  <c r="AR70" i="4"/>
  <c r="X71" i="4"/>
  <c r="BP72" i="4"/>
  <c r="DJ74" i="4"/>
  <c r="BP75" i="4"/>
  <c r="CU75" i="4"/>
  <c r="DJ76" i="4"/>
  <c r="AR76" i="4"/>
  <c r="CU77" i="4"/>
  <c r="X78" i="4"/>
  <c r="AR79" i="4"/>
  <c r="X81" i="4"/>
  <c r="X85" i="4"/>
  <c r="BP85" i="4"/>
  <c r="AR86" i="4"/>
  <c r="X87" i="4"/>
  <c r="BP88" i="4"/>
  <c r="DJ90" i="4"/>
  <c r="BP91" i="4"/>
  <c r="CU91" i="4"/>
  <c r="DJ92" i="4"/>
  <c r="AR92" i="4"/>
  <c r="AR29" i="4"/>
  <c r="DJ41" i="4"/>
  <c r="DG41" i="4" s="1"/>
  <c r="DG46" i="4"/>
  <c r="DJ70" i="4"/>
  <c r="DG70" i="4" s="1"/>
  <c r="DG75" i="4"/>
  <c r="DJ86" i="4"/>
  <c r="DG91" i="4"/>
  <c r="AR27" i="4"/>
  <c r="DJ30" i="4"/>
  <c r="AR33" i="4"/>
  <c r="DG34" i="4"/>
  <c r="AR34" i="4"/>
  <c r="AR37" i="4"/>
  <c r="AR38" i="4"/>
  <c r="AR39" i="4"/>
  <c r="CU40" i="4"/>
  <c r="DH42" i="4"/>
  <c r="DG42" i="4" s="1"/>
  <c r="AR42" i="4"/>
  <c r="X48" i="4"/>
  <c r="BP48" i="4"/>
  <c r="X50" i="4"/>
  <c r="BP51" i="4"/>
  <c r="AR53" i="4"/>
  <c r="DJ53" i="4"/>
  <c r="DG53" i="4" s="1"/>
  <c r="BP54" i="4"/>
  <c r="CU54" i="4"/>
  <c r="AR55" i="4"/>
  <c r="AR57" i="4"/>
  <c r="BP61" i="4"/>
  <c r="AR62" i="4"/>
  <c r="BP64" i="4"/>
  <c r="DJ66" i="4"/>
  <c r="DG66" i="4" s="1"/>
  <c r="BP67" i="4"/>
  <c r="AR68" i="4"/>
  <c r="CU69" i="4"/>
  <c r="DH71" i="4"/>
  <c r="DG71" i="4" s="1"/>
  <c r="AR71" i="4"/>
  <c r="X77" i="4"/>
  <c r="BP77" i="4"/>
  <c r="DG78" i="4"/>
  <c r="AR78" i="4"/>
  <c r="X79" i="4"/>
  <c r="BP80" i="4"/>
  <c r="DJ82" i="4"/>
  <c r="BP83" i="4"/>
  <c r="AR84" i="4"/>
  <c r="CU85" i="4"/>
  <c r="DH87" i="4"/>
  <c r="DG87" i="4" s="1"/>
  <c r="AR87" i="4"/>
  <c r="DG14" i="4"/>
  <c r="DG17" i="4"/>
  <c r="DG18" i="4"/>
  <c r="O93" i="4"/>
  <c r="DJ93" i="4" s="1"/>
  <c r="AR7" i="4"/>
  <c r="BG93" i="4"/>
  <c r="BQ93" i="4"/>
  <c r="CR93" i="4"/>
  <c r="CX93" i="4"/>
  <c r="X7" i="4"/>
  <c r="AI93" i="4"/>
  <c r="AX93" i="4"/>
  <c r="BJ93" i="4"/>
  <c r="BV93" i="4"/>
  <c r="CH93" i="4"/>
  <c r="CU7" i="4"/>
  <c r="DA93" i="4"/>
  <c r="CU11" i="4"/>
  <c r="CU15" i="4"/>
  <c r="CU19" i="4"/>
  <c r="AR22" i="4"/>
  <c r="CU22" i="4"/>
  <c r="AR26" i="4"/>
  <c r="CU26" i="4"/>
  <c r="AR30" i="4"/>
  <c r="CU30" i="4"/>
  <c r="DJ32" i="4"/>
  <c r="DG32" i="4" s="1"/>
  <c r="DJ33" i="4"/>
  <c r="DG33" i="4" s="1"/>
  <c r="DJ36" i="4"/>
  <c r="DG36" i="4" s="1"/>
  <c r="DG39" i="4"/>
  <c r="DG45" i="4"/>
  <c r="DG55" i="4"/>
  <c r="DG23" i="4"/>
  <c r="DG27" i="4"/>
  <c r="DG48" i="4"/>
  <c r="CU37" i="4"/>
  <c r="DG38" i="4"/>
  <c r="DG44" i="4"/>
  <c r="BP7" i="4"/>
  <c r="AE93" i="4"/>
  <c r="CE93" i="4"/>
  <c r="DH22" i="4"/>
  <c r="BP23" i="4"/>
  <c r="DH26" i="4"/>
  <c r="DG26" i="4" s="1"/>
  <c r="BP27" i="4"/>
  <c r="DH30" i="4"/>
  <c r="BP31" i="4"/>
  <c r="BP35" i="4"/>
  <c r="DG40" i="4"/>
  <c r="DG43" i="4"/>
  <c r="CU41" i="4"/>
  <c r="CU45" i="4"/>
  <c r="CU49" i="4"/>
  <c r="CU53" i="4"/>
  <c r="DJ57" i="4"/>
  <c r="DG57" i="4" s="1"/>
  <c r="DG60" i="4"/>
  <c r="BP63" i="4"/>
  <c r="DG65" i="4"/>
  <c r="DG68" i="4"/>
  <c r="DG74" i="4"/>
  <c r="DG81" i="4"/>
  <c r="DG84" i="4"/>
  <c r="DG90" i="4"/>
  <c r="DG92" i="4"/>
  <c r="DG63" i="4"/>
  <c r="AR63" i="4"/>
  <c r="DG77" i="4"/>
  <c r="CU58" i="4"/>
  <c r="DG59" i="4"/>
  <c r="DJ62" i="4"/>
  <c r="DG62" i="4" s="1"/>
  <c r="CU62" i="4"/>
  <c r="DG73" i="4"/>
  <c r="DG76" i="4"/>
  <c r="DG89" i="4"/>
  <c r="DG61" i="4"/>
  <c r="DG69" i="4"/>
  <c r="DG72" i="4"/>
  <c r="DG85" i="4"/>
  <c r="DG88" i="4"/>
  <c r="DH93" i="4"/>
  <c r="CU66" i="4"/>
  <c r="CU70" i="4"/>
  <c r="CU74" i="4"/>
  <c r="CU78" i="4"/>
  <c r="CU82" i="4"/>
  <c r="CU86" i="4"/>
  <c r="CU90" i="4"/>
  <c r="DG38" i="5" l="1"/>
  <c r="DG98" i="5"/>
  <c r="CU98" i="5"/>
  <c r="BP98" i="5"/>
  <c r="AR98" i="5"/>
  <c r="X98" i="5"/>
  <c r="DG82" i="4"/>
  <c r="DG56" i="4"/>
  <c r="DG37" i="4"/>
  <c r="DG22" i="4"/>
  <c r="DG86" i="4"/>
  <c r="DG93" i="4"/>
  <c r="DG30" i="4"/>
  <c r="X93" i="4"/>
  <c r="DG15" i="4"/>
  <c r="BP93" i="4"/>
  <c r="AR93" i="4"/>
  <c r="CU93" i="4"/>
</calcChain>
</file>

<file path=xl/sharedStrings.xml><?xml version="1.0" encoding="utf-8"?>
<sst xmlns="http://schemas.openxmlformats.org/spreadsheetml/2006/main" count="2075" uniqueCount="174">
  <si>
    <t>Показатели</t>
  </si>
  <si>
    <t>Специальности в рамках базовой программы ОМС в соответствии с лицензией на медицинскую деятельность</t>
  </si>
  <si>
    <t>Итого по базовой программе ОМС</t>
  </si>
  <si>
    <t>в том числе:</t>
  </si>
  <si>
    <t>Терапия</t>
  </si>
  <si>
    <t>Педиатрия</t>
  </si>
  <si>
    <t>Кардиология и ревматология</t>
  </si>
  <si>
    <t>Эндокринология</t>
  </si>
  <si>
    <t>Аллергология и иммунология</t>
  </si>
  <si>
    <t>Неврология</t>
  </si>
  <si>
    <t>Инфекционные болезни</t>
  </si>
  <si>
    <t>Хирургия</t>
  </si>
  <si>
    <t>Урология</t>
  </si>
  <si>
    <t>Всего</t>
  </si>
  <si>
    <t>Стоматология</t>
  </si>
  <si>
    <t>Акушерство и гинекология</t>
  </si>
  <si>
    <t>Оториноларингология</t>
  </si>
  <si>
    <t>Офтальмология</t>
  </si>
  <si>
    <t>Дерматология</t>
  </si>
  <si>
    <t>Посещения к среднему медицинскому персоналу</t>
  </si>
  <si>
    <t>взрослому населению</t>
  </si>
  <si>
    <t>детскому населению</t>
  </si>
  <si>
    <t>всего</t>
  </si>
  <si>
    <t>кардиологи всего</t>
  </si>
  <si>
    <t>в том числе оказывающие помощь:</t>
  </si>
  <si>
    <t>ревматологи всего</t>
  </si>
  <si>
    <t>аллергологи-иммунологи</t>
  </si>
  <si>
    <t>неврологи</t>
  </si>
  <si>
    <t>инфекционисты</t>
  </si>
  <si>
    <t>ЦАХ (центр амбулаторной хирургии)</t>
  </si>
  <si>
    <t>сердечно-сосудистые хирурги всего</t>
  </si>
  <si>
    <t>травматологи-ортопеды всего</t>
  </si>
  <si>
    <t>ЦАОХ (Центр онкологической хирургии) всего</t>
  </si>
  <si>
    <t>онкологи всего</t>
  </si>
  <si>
    <t>стоматологи общей практики</t>
  </si>
  <si>
    <t>стоматологи детские</t>
  </si>
  <si>
    <t>стоматологи-терапевты (взр)</t>
  </si>
  <si>
    <t>стоматологи-хирурги</t>
  </si>
  <si>
    <t>стоматологи-ортодонты</t>
  </si>
  <si>
    <t>зубные врачи</t>
  </si>
  <si>
    <t>акушеры-гинекологи</t>
  </si>
  <si>
    <t>отоларингологи</t>
  </si>
  <si>
    <t>сурдологи-отриноларингологи</t>
  </si>
  <si>
    <t>офтальмологи</t>
  </si>
  <si>
    <t>дерамтовенерологи</t>
  </si>
  <si>
    <t xml:space="preserve">акушерки
</t>
  </si>
  <si>
    <t xml:space="preserve">фельдшера
(кроме фельдшеров скорой медицинской помощи; фельдшеров лаборантов) </t>
  </si>
  <si>
    <t>ведущие самостоятельный прием</t>
  </si>
  <si>
    <t>терапевты</t>
  </si>
  <si>
    <t>терапевты участковые</t>
  </si>
  <si>
    <t>терапевты врачебных амбулаторий</t>
  </si>
  <si>
    <t>терапевты цеховых участков</t>
  </si>
  <si>
    <t>терапевты подростковых кабинетов</t>
  </si>
  <si>
    <t>пульмонологи</t>
  </si>
  <si>
    <t>гастроэнтерологи</t>
  </si>
  <si>
    <t>нефрологи</t>
  </si>
  <si>
    <t>гематологи</t>
  </si>
  <si>
    <t>общей практики</t>
  </si>
  <si>
    <t>гериатры</t>
  </si>
  <si>
    <t>генетики</t>
  </si>
  <si>
    <t>педиатры</t>
  </si>
  <si>
    <t>педиатры участковые</t>
  </si>
  <si>
    <t>кардиологи взр</t>
  </si>
  <si>
    <t>детские кардиологи</t>
  </si>
  <si>
    <t>эндокринологи взрослые</t>
  </si>
  <si>
    <t>эндокринологи детские</t>
  </si>
  <si>
    <t>диабетологи</t>
  </si>
  <si>
    <t xml:space="preserve">хирурги взрослые </t>
  </si>
  <si>
    <t>детские хирурги</t>
  </si>
  <si>
    <t>торакальной хирургии</t>
  </si>
  <si>
    <t>колопроктологи</t>
  </si>
  <si>
    <t>нейрохирурги</t>
  </si>
  <si>
    <t>урологи взрослые</t>
  </si>
  <si>
    <t>детские урологи</t>
  </si>
  <si>
    <t>ГУЗ СО "Александрово-Гайская РБ"</t>
  </si>
  <si>
    <t>ГУЗ СО "Аркадакская РБ"</t>
  </si>
  <si>
    <t>ГУЗ СО "Аткарская РБ"</t>
  </si>
  <si>
    <t>ГУЗ СО "Базарно-Карабулакская РБ"</t>
  </si>
  <si>
    <t>ГУЗ СО "Балаковская городская клиническая больница"</t>
  </si>
  <si>
    <t>ГАУЗ СО «Балаковская стоматологическая поликлиника»</t>
  </si>
  <si>
    <t>ГУЗ СО "Балаковская районная поликлиника"</t>
  </si>
  <si>
    <t>ГУЗ СО "Балашовская районная больница"</t>
  </si>
  <si>
    <t>ГУЗ СО «Балашовская стоматологическая поликлиника»</t>
  </si>
  <si>
    <t>ГУЗ СО "Балтайская РБ"</t>
  </si>
  <si>
    <t>ГУЗ СО "Вольская РБ"</t>
  </si>
  <si>
    <t>ГАУЗ СО «Вольская стоматологическая поликлиника»</t>
  </si>
  <si>
    <t>ГУЗ СО "Воскресенская РБ"</t>
  </si>
  <si>
    <t>ГУЗ СО "Дергачевская РБ"</t>
  </si>
  <si>
    <t>ГУЗ СО "Духовницкая РБ"</t>
  </si>
  <si>
    <t>ГУЗ СО "Екатериновская РБ"</t>
  </si>
  <si>
    <t>ГУЗ СО "Ершовская РБ"</t>
  </si>
  <si>
    <t>ГУЗ СО "Ивантеевская РБ"</t>
  </si>
  <si>
    <t>ГУЗ СО "Калининская РБ"</t>
  </si>
  <si>
    <t>ГУЗ СО "Красноармейская РБ"</t>
  </si>
  <si>
    <t>ГУЗ СО "Краснокутская РБ"</t>
  </si>
  <si>
    <t>ГУЗ СО "Краснопартизанская РБ"</t>
  </si>
  <si>
    <t>ГУЗ СО "Лысогорская РБ"</t>
  </si>
  <si>
    <t>ГУЗ СО "Марксовская РБ"</t>
  </si>
  <si>
    <t>ГУЗ СО "Новобурасская РБ"</t>
  </si>
  <si>
    <t>ГУЗ СО "Новоузенская РБ"</t>
  </si>
  <si>
    <t>ГУЗ СО "Озинская РБ"</t>
  </si>
  <si>
    <t>ГУЗ СО "Перелюбская РБ"</t>
  </si>
  <si>
    <t>ГУЗ СО "Петровская РБ"</t>
  </si>
  <si>
    <t>ГУЗ СО "Питерская РБ"</t>
  </si>
  <si>
    <t>ГУЗ СО "Пугачевская РБ"</t>
  </si>
  <si>
    <t>ГУЗ СО "Ровенская РБ"</t>
  </si>
  <si>
    <t>ГУЗ СО "Романовская РБ"</t>
  </si>
  <si>
    <t>ГУЗ СО "Ртищевская РБ"</t>
  </si>
  <si>
    <t>ГУЗ СО "Самойловская РБ"</t>
  </si>
  <si>
    <t>ГУЗ СО "Саратовская РБ"</t>
  </si>
  <si>
    <t>ГУЗ СО "МСЧ ЗАТО Светлый"</t>
  </si>
  <si>
    <t>ГУЗ СО "Советская РБ"</t>
  </si>
  <si>
    <t>ГУЗ СО "Татищевская РБ"</t>
  </si>
  <si>
    <t>ГУЗ СО "Турковская РБ"</t>
  </si>
  <si>
    <t>ГУЗ СО "Федоровская РБ"</t>
  </si>
  <si>
    <t>ГУЗ СО "Хвалынская РБ"</t>
  </si>
  <si>
    <t>ГАУЗ "Энгельсская городская клиническая больница №1"</t>
  </si>
  <si>
    <t>ГАУЗ СО "Энгельсская районная больница"</t>
  </si>
  <si>
    <t>ГУЗ "Энгельсская городская поликлиника № 1"</t>
  </si>
  <si>
    <t>ГУЗ "Энгельсская городская поликлиника № 2"</t>
  </si>
  <si>
    <t>ГАУЗ "Энгельсская городская поликлиника № 3"</t>
  </si>
  <si>
    <t>ГУЗ "Энгельсская  детская клиническая больница"</t>
  </si>
  <si>
    <t>ГАУЗ Энгельсская городская стоматологическая поликлиника</t>
  </si>
  <si>
    <t>ГУЗ Саратовская городская клиническая больница № 2 им.В.И.Разумовского</t>
  </si>
  <si>
    <t>ГУЗ "Саратовская городская клиническая больница № 5"</t>
  </si>
  <si>
    <t>ГУЗ "Саратовская городская клиническая больница № 6 имени академика В.Н.Кошелева"</t>
  </si>
  <si>
    <t>ГУЗ "Саратовская городская клиническая больница № 8"</t>
  </si>
  <si>
    <t>ГУЗ "Саратовская городская клиническая больница №9"</t>
  </si>
  <si>
    <t>ГУЗ "Саратовская городская клиническая больница № 10"</t>
  </si>
  <si>
    <t>ГУЗ «Саратовская межрайонная детская поликлиника»</t>
  </si>
  <si>
    <t>ГУЗ «Саратовская городская детская клиническая больница»</t>
  </si>
  <si>
    <t>ГУЗ "Саратовская городская поликлиника № 2"</t>
  </si>
  <si>
    <t>ГУЗ "Саратовская городская поликлиника № 6"</t>
  </si>
  <si>
    <t>ГУЗ "Саратовская городская поликлиника № 9"</t>
  </si>
  <si>
    <t>ГУЗ Саратовская городская поликлиника № 16</t>
  </si>
  <si>
    <t>ГУЗ "Саратовская городская поликлиника № 20"</t>
  </si>
  <si>
    <t>ГУЗ "Саратовская городская межрайонная поликлиника №1"</t>
  </si>
  <si>
    <t>ГУЗ "Саратовская центральная  городская детская поликлиника "</t>
  </si>
  <si>
    <t>ГУЗ "Саратовская городская детская поликлиника № 8"</t>
  </si>
  <si>
    <t>ГАУЗ "Саратовская межрайонная стоматологическая поликлиника"</t>
  </si>
  <si>
    <t>ГАУЗ "Саратовская стоматологическая поликлиника № 2"</t>
  </si>
  <si>
    <t>ГУЗ "Саратовский областной клинический кожно-венерологический диспансер"</t>
  </si>
  <si>
    <t>ГУЗ "Балаковский кожно-венерологический диспансер"</t>
  </si>
  <si>
    <t>ГУЗ "Балашовский кожно-венерологический диспансер"</t>
  </si>
  <si>
    <t>ГУЗ Клинический перинатальный центр СО</t>
  </si>
  <si>
    <t>ГУЗ "Саратовский областной клинический госпиталь для ветеранов войн"</t>
  </si>
  <si>
    <t>ООО  «Стоматологическая поликлиника Красноармейского муниципального района Саратовской области»</t>
  </si>
  <si>
    <t>ФГБОУ ВО «СГМУ имени В.И. Разумовского» МЗ РФ</t>
  </si>
  <si>
    <t>ФГБУЗ СМЦ ФМБА России г.Балаково</t>
  </si>
  <si>
    <t>ФКУЗ МСЧ-64 ФСИН РОССИИ</t>
  </si>
  <si>
    <t>ФКУЗ "МСЧ МВД РФ по СО"</t>
  </si>
  <si>
    <t>ФГБУ «Национальный медицинский исследовательский центр высоких медицинских технологий – центральный военный клинический госпиталь имени А.А. Вишневского» Министерства обороны  Российской Федерации (Филиал № 6)</t>
  </si>
  <si>
    <t>ЧУЗ «Клиническая больница "РЖД-Медицина" города Саратов"</t>
  </si>
  <si>
    <t>ООО "ФРЕЗЕНИУС НЕФРОКЕА"</t>
  </si>
  <si>
    <t>ООО "Диагностика"</t>
  </si>
  <si>
    <t>ООО "НЕФРОЛОГИЧЕСКИЙ ЦЕНТР"</t>
  </si>
  <si>
    <t>ООО Центр лазерной коррекции зрения и микрохирургии</t>
  </si>
  <si>
    <t>ООО Окосфера</t>
  </si>
  <si>
    <t>Итого объемы для жителей области в медицинских организациях Саратовской области</t>
  </si>
  <si>
    <t>ГАУЗ «Саратовская городская клиническая больница скорой медицинской помощи»</t>
  </si>
  <si>
    <t>Государственное учреждение здравоохранения «САРАТОВСКАЯ ОБЛАСТНАЯ ИНФЕКЦИОННАЯ КЛИНИЧЕСКАЯ БОЛЬНИЦА им. Н.Р.Иванова»</t>
  </si>
  <si>
    <t>из них ТМК:</t>
  </si>
  <si>
    <t>консультация с применением телемедицинских технологий при дистанционном взаимодействии медицинских работников между собой</t>
  </si>
  <si>
    <t>консультация с применением телемедицинских технологий при дистанционном взаимодействии медицинских работников с пациентами или их законными представителями</t>
  </si>
  <si>
    <t>в т.ч.озд</t>
  </si>
  <si>
    <t>в т.ч. 2- этап диспансеризации взрослого населения</t>
  </si>
  <si>
    <t>консультация с применением телемедицинских технологий при дистанционном взаимодействии медицинских работников между собой (консультаций)</t>
  </si>
  <si>
    <t>консультация с применением телемедицинских технологий при дистанционном взаимодействии медицинских работников с пациентами или их законными представителями  (консультаций)</t>
  </si>
  <si>
    <t>ГУЗ "Обл. клин. кардиологический диспансер"</t>
  </si>
  <si>
    <t>ГАУЗ "ЭГКБ №2 имени А.Г. Кассиля"</t>
  </si>
  <si>
    <t>ГУЗ СОДКБ</t>
  </si>
  <si>
    <t>ГУЗ ОКОД</t>
  </si>
  <si>
    <t>ГУЗ ОКБ</t>
  </si>
  <si>
    <t xml:space="preserve">Амбулаторно-поликлиническая помощь, оказанная по поводу  заболеваний  по территориальной программе государственных гарантий (планируется в обращениях) на 2026 год, за исключением медицинской реабилитации.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</si>
</sst>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3" x14ac:knownFonts="1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i/>
      <sz val="12"/>
      <name val="PT Astra Serif"/>
      <family val="1"/>
      <charset val="204"/>
    </font>
    <font>
      <sz val="10"/>
      <name val="Arial Cyr"/>
      <family val="2"/>
      <charset val="204"/>
    </font>
    <font>
      <i/>
      <sz val="12"/>
      <name val="Times New Roman"/>
      <family val="1"/>
    </font>
    <font>
      <b/>
      <i/>
      <sz val="12"/>
      <name val="Times New Roman"/>
      <family val="1"/>
    </font>
    <font>
      <b/>
      <sz val="12"/>
      <name val="PT Astra Serif"/>
      <family val="1"/>
      <charset val="204"/>
    </font>
    <font>
      <sz val="12"/>
      <name val="Times New Roman"/>
      <family val="1"/>
    </font>
    <font>
      <sz val="12"/>
      <name val="PT Astra Serif"/>
      <family val="1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204"/>
    </font>
    <font>
      <sz val="11"/>
      <color indexed="8"/>
      <name val="Calibri"/>
      <family val="2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indexed="8"/>
      <name val="Tahoma"/>
      <family val="2"/>
    </font>
    <font>
      <sz val="10"/>
      <name val="Arial"/>
      <family val="2"/>
      <charset val="204"/>
    </font>
    <font>
      <sz val="10"/>
      <name val="Arial Cyr"/>
    </font>
    <font>
      <sz val="11"/>
      <color theme="1"/>
      <name val="Times New Roman"/>
      <family val="2"/>
      <charset val="204"/>
    </font>
    <font>
      <sz val="10"/>
      <name val="Arial"/>
      <family val="2"/>
    </font>
    <font>
      <sz val="11"/>
      <color theme="1"/>
      <name val="Times New Roman"/>
      <family val="2"/>
    </font>
    <font>
      <sz val="10"/>
      <name val="Arial Cyr"/>
      <family val="2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name val="Arial Cyr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8">
    <xf numFmtId="0" fontId="0" fillId="0" borderId="0"/>
    <xf numFmtId="0" fontId="7" fillId="0" borderId="0"/>
    <xf numFmtId="0" fontId="18" fillId="0" borderId="0"/>
    <xf numFmtId="0" fontId="18" fillId="0" borderId="0"/>
    <xf numFmtId="0" fontId="6" fillId="2" borderId="0" applyNumberFormat="0" applyBorder="0" applyAlignment="0" applyProtection="0"/>
    <xf numFmtId="0" fontId="20" fillId="2" borderId="0"/>
    <xf numFmtId="0" fontId="6" fillId="3" borderId="0" applyNumberFormat="0" applyBorder="0" applyAlignment="0" applyProtection="0"/>
    <xf numFmtId="0" fontId="20" fillId="3" borderId="0"/>
    <xf numFmtId="0" fontId="6" fillId="4" borderId="0" applyNumberFormat="0" applyBorder="0" applyAlignment="0" applyProtection="0"/>
    <xf numFmtId="0" fontId="20" fillId="4" borderId="0"/>
    <xf numFmtId="0" fontId="6" fillId="5" borderId="0" applyNumberFormat="0" applyBorder="0" applyAlignment="0" applyProtection="0"/>
    <xf numFmtId="0" fontId="20" fillId="5" borderId="0"/>
    <xf numFmtId="0" fontId="6" fillId="6" borderId="0" applyNumberFormat="0" applyBorder="0" applyAlignment="0" applyProtection="0"/>
    <xf numFmtId="0" fontId="20" fillId="6" borderId="0"/>
    <xf numFmtId="0" fontId="9" fillId="0" borderId="0" applyNumberFormat="0" applyBorder="0" applyAlignment="0" applyProtection="0"/>
    <xf numFmtId="0" fontId="7" fillId="0" borderId="0" applyNumberFormat="0" applyBorder="0" applyAlignment="0" applyProtection="0"/>
    <xf numFmtId="0" fontId="9" fillId="0" borderId="0" applyNumberFormat="0" applyBorder="0" applyAlignment="0" applyProtection="0"/>
    <xf numFmtId="0" fontId="7" fillId="0" borderId="0" applyNumberFormat="0" applyBorder="0" applyAlignment="0" applyProtection="0"/>
    <xf numFmtId="0" fontId="9" fillId="0" borderId="0" applyNumberFormat="0" applyBorder="0" applyAlignment="0" applyProtection="0"/>
    <xf numFmtId="0" fontId="7" fillId="0" borderId="0" applyNumberFormat="0" applyBorder="0" applyAlignment="0" applyProtection="0"/>
    <xf numFmtId="0" fontId="9" fillId="0" borderId="0" applyNumberFormat="0" applyBorder="0" applyAlignment="0" applyProtection="0"/>
    <xf numFmtId="0" fontId="7" fillId="0" borderId="0" applyNumberFormat="0" applyBorder="0" applyAlignment="0" applyProtection="0"/>
    <xf numFmtId="0" fontId="9" fillId="0" borderId="0" applyNumberFormat="0" applyBorder="0" applyAlignment="0" applyProtection="0"/>
    <xf numFmtId="0" fontId="7" fillId="0" borderId="0" applyNumberFormat="0" applyBorder="0" applyAlignment="0" applyProtection="0"/>
    <xf numFmtId="0" fontId="9" fillId="0" borderId="0" applyNumberFormat="0" applyBorder="0" applyAlignment="0" applyProtection="0"/>
    <xf numFmtId="0" fontId="7" fillId="0" borderId="0" applyNumberFormat="0" applyBorder="0" applyAlignment="0" applyProtection="0"/>
    <xf numFmtId="0" fontId="9" fillId="0" borderId="0" applyNumberFormat="0" applyBorder="0" applyAlignment="0" applyProtection="0"/>
    <xf numFmtId="0" fontId="7" fillId="0" borderId="0" applyNumberFormat="0" applyBorder="0" applyAlignment="0" applyProtection="0"/>
    <xf numFmtId="0" fontId="9" fillId="0" borderId="0" applyNumberFormat="0" applyBorder="0" applyAlignment="0" applyProtection="0"/>
    <xf numFmtId="0" fontId="7" fillId="0" borderId="0" applyNumberFormat="0" applyBorder="0" applyAlignment="0" applyProtection="0"/>
    <xf numFmtId="0" fontId="9" fillId="0" borderId="0" applyNumberFormat="0" applyBorder="0" applyAlignment="0" applyProtection="0"/>
    <xf numFmtId="0" fontId="7" fillId="0" borderId="0" applyNumberFormat="0" applyBorder="0" applyAlignment="0" applyProtection="0"/>
    <xf numFmtId="0" fontId="9" fillId="0" borderId="0" applyNumberFormat="0" applyBorder="0" applyAlignment="0" applyProtection="0"/>
    <xf numFmtId="0" fontId="7" fillId="0" borderId="0" applyNumberFormat="0" applyBorder="0" applyAlignment="0" applyProtection="0"/>
    <xf numFmtId="0" fontId="9" fillId="0" borderId="0" applyNumberFormat="0" applyBorder="0" applyAlignment="0" applyProtection="0"/>
    <xf numFmtId="0" fontId="7" fillId="0" borderId="0" applyNumberFormat="0" applyBorder="0" applyAlignment="0" applyProtection="0"/>
    <xf numFmtId="0" fontId="9" fillId="0" borderId="0" applyNumberFormat="0" applyBorder="0" applyAlignment="0" applyProtection="0"/>
    <xf numFmtId="0" fontId="7" fillId="0" borderId="0" applyNumberFormat="0" applyBorder="0" applyAlignment="0" applyProtection="0"/>
    <xf numFmtId="0" fontId="9" fillId="0" borderId="0" applyNumberFormat="0" applyBorder="0" applyAlignment="0" applyProtection="0"/>
    <xf numFmtId="0" fontId="7" fillId="0" borderId="0" applyNumberFormat="0" applyBorder="0" applyAlignment="0" applyProtection="0"/>
    <xf numFmtId="0" fontId="21" fillId="0" borderId="7">
      <alignment vertical="center" wrapText="1"/>
    </xf>
    <xf numFmtId="0" fontId="22" fillId="0" borderId="0"/>
    <xf numFmtId="0" fontId="23" fillId="0" borderId="0"/>
    <xf numFmtId="0" fontId="24" fillId="0" borderId="0"/>
    <xf numFmtId="0" fontId="25" fillId="0" borderId="0"/>
    <xf numFmtId="0" fontId="24" fillId="0" borderId="0"/>
    <xf numFmtId="0" fontId="7" fillId="0" borderId="0"/>
    <xf numFmtId="0" fontId="26" fillId="0" borderId="0"/>
    <xf numFmtId="0" fontId="24" fillId="0" borderId="0"/>
    <xf numFmtId="0" fontId="7" fillId="0" borderId="0"/>
    <xf numFmtId="0" fontId="26" fillId="0" borderId="0"/>
    <xf numFmtId="0" fontId="24" fillId="0" borderId="0"/>
    <xf numFmtId="0" fontId="7" fillId="0" borderId="0"/>
    <xf numFmtId="0" fontId="26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22" fillId="0" borderId="0"/>
    <xf numFmtId="0" fontId="18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6" fillId="0" borderId="0"/>
    <xf numFmtId="0" fontId="9" fillId="0" borderId="0"/>
    <xf numFmtId="0" fontId="7" fillId="0" borderId="0"/>
    <xf numFmtId="0" fontId="2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6" fillId="0" borderId="0"/>
    <xf numFmtId="0" fontId="24" fillId="0" borderId="0"/>
    <xf numFmtId="0" fontId="7" fillId="0" borderId="0"/>
    <xf numFmtId="0" fontId="26" fillId="0" borderId="0"/>
    <xf numFmtId="0" fontId="28" fillId="0" borderId="0"/>
    <xf numFmtId="0" fontId="29" fillId="0" borderId="0"/>
    <xf numFmtId="0" fontId="20" fillId="0" borderId="0"/>
    <xf numFmtId="0" fontId="24" fillId="0" borderId="0"/>
    <xf numFmtId="0" fontId="7" fillId="0" borderId="0"/>
    <xf numFmtId="0" fontId="26" fillId="0" borderId="0"/>
    <xf numFmtId="0" fontId="25" fillId="0" borderId="0"/>
    <xf numFmtId="0" fontId="24" fillId="0" borderId="0"/>
    <xf numFmtId="164" fontId="7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78">
    <xf numFmtId="0" fontId="0" fillId="0" borderId="0" xfId="0"/>
    <xf numFmtId="0" fontId="10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vertical="center"/>
    </xf>
    <xf numFmtId="0" fontId="12" fillId="0" borderId="0" xfId="0" applyNumberFormat="1" applyFont="1" applyFill="1" applyBorder="1" applyAlignment="1" applyProtection="1">
      <alignment vertical="center"/>
    </xf>
    <xf numFmtId="0" fontId="13" fillId="0" borderId="0" xfId="0" applyNumberFormat="1" applyFont="1" applyFill="1" applyBorder="1" applyAlignment="1" applyProtection="1">
      <alignment vertical="center"/>
    </xf>
    <xf numFmtId="0" fontId="13" fillId="0" borderId="3" xfId="0" applyNumberFormat="1" applyFont="1" applyFill="1" applyBorder="1" applyAlignment="1" applyProtection="1">
      <alignment vertical="center"/>
    </xf>
    <xf numFmtId="0" fontId="15" fillId="0" borderId="0" xfId="0" applyNumberFormat="1" applyFont="1" applyFill="1" applyBorder="1" applyAlignment="1" applyProtection="1">
      <alignment vertical="center"/>
    </xf>
    <xf numFmtId="0" fontId="12" fillId="0" borderId="8" xfId="0" applyNumberFormat="1" applyFont="1" applyFill="1" applyBorder="1" applyAlignment="1" applyProtection="1">
      <alignment vertical="center"/>
    </xf>
    <xf numFmtId="0" fontId="16" fillId="0" borderId="2" xfId="0" applyNumberFormat="1" applyFont="1" applyFill="1" applyBorder="1" applyAlignment="1" applyProtection="1">
      <alignment horizontal="center" vertical="center" wrapText="1"/>
    </xf>
    <xf numFmtId="0" fontId="8" fillId="0" borderId="0" xfId="1" applyFont="1" applyFill="1" applyAlignment="1">
      <alignment vertical="center" wrapText="1"/>
    </xf>
    <xf numFmtId="0" fontId="0" fillId="0" borderId="0" xfId="0" applyFont="1" applyFill="1"/>
    <xf numFmtId="0" fontId="15" fillId="0" borderId="3" xfId="0" applyNumberFormat="1" applyFont="1" applyFill="1" applyBorder="1" applyAlignment="1" applyProtection="1">
      <alignment vertical="center" wrapText="1"/>
    </xf>
    <xf numFmtId="0" fontId="17" fillId="0" borderId="8" xfId="0" applyNumberFormat="1" applyFont="1" applyFill="1" applyBorder="1" applyAlignment="1" applyProtection="1">
      <alignment vertical="center" wrapText="1"/>
    </xf>
    <xf numFmtId="3" fontId="17" fillId="0" borderId="6" xfId="0" applyNumberFormat="1" applyFont="1" applyFill="1" applyBorder="1" applyAlignment="1">
      <alignment horizontal="center" vertical="center"/>
    </xf>
    <xf numFmtId="1" fontId="13" fillId="0" borderId="7" xfId="156" applyNumberFormat="1" applyFont="1" applyFill="1" applyBorder="1" applyAlignment="1" applyProtection="1">
      <alignment horizontal="center" vertical="center"/>
    </xf>
    <xf numFmtId="1" fontId="13" fillId="0" borderId="7" xfId="156" applyNumberFormat="1" applyFont="1" applyFill="1" applyBorder="1" applyAlignment="1" applyProtection="1">
      <alignment horizontal="center" vertical="center"/>
      <protection locked="0"/>
    </xf>
    <xf numFmtId="1" fontId="13" fillId="0" borderId="6" xfId="156" applyNumberFormat="1" applyFont="1" applyFill="1" applyBorder="1" applyAlignment="1" applyProtection="1">
      <alignment horizontal="center" vertical="center"/>
    </xf>
    <xf numFmtId="1" fontId="17" fillId="0" borderId="6" xfId="0" applyNumberFormat="1" applyFont="1" applyFill="1" applyBorder="1" applyAlignment="1">
      <alignment horizontal="center" vertical="center"/>
    </xf>
    <xf numFmtId="0" fontId="0" fillId="0" borderId="7" xfId="0" applyFill="1" applyBorder="1"/>
    <xf numFmtId="0" fontId="17" fillId="0" borderId="3" xfId="0" applyNumberFormat="1" applyFont="1" applyFill="1" applyBorder="1" applyAlignment="1" applyProtection="1">
      <alignment vertical="center" wrapText="1"/>
    </xf>
    <xf numFmtId="1" fontId="13" fillId="0" borderId="7" xfId="0" applyNumberFormat="1" applyFont="1" applyFill="1" applyBorder="1" applyAlignment="1" applyProtection="1">
      <alignment horizontal="center" vertical="center"/>
      <protection locked="0"/>
    </xf>
    <xf numFmtId="1" fontId="13" fillId="0" borderId="7" xfId="0" applyNumberFormat="1" applyFont="1" applyFill="1" applyBorder="1" applyAlignment="1" applyProtection="1">
      <alignment horizontal="center" vertical="center"/>
    </xf>
    <xf numFmtId="1" fontId="13" fillId="0" borderId="6" xfId="156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1" fontId="13" fillId="0" borderId="7" xfId="42" applyNumberFormat="1" applyFont="1" applyFill="1" applyBorder="1" applyAlignment="1" applyProtection="1">
      <alignment horizontal="center" vertical="center"/>
      <protection locked="0"/>
    </xf>
    <xf numFmtId="1" fontId="13" fillId="0" borderId="7" xfId="42" applyNumberFormat="1" applyFont="1" applyFill="1" applyBorder="1" applyAlignment="1" applyProtection="1">
      <alignment horizontal="center" vertical="center"/>
    </xf>
    <xf numFmtId="1" fontId="13" fillId="0" borderId="6" xfId="42" applyNumberFormat="1" applyFont="1" applyFill="1" applyBorder="1" applyAlignment="1" applyProtection="1">
      <alignment horizontal="center" vertical="center"/>
      <protection locked="0"/>
    </xf>
    <xf numFmtId="3" fontId="13" fillId="0" borderId="7" xfId="156" applyNumberFormat="1" applyFont="1" applyFill="1" applyBorder="1" applyAlignment="1" applyProtection="1">
      <alignment horizontal="center" vertical="center"/>
    </xf>
    <xf numFmtId="1" fontId="13" fillId="0" borderId="7" xfId="3" applyNumberFormat="1" applyFont="1" applyFill="1" applyBorder="1" applyAlignment="1" applyProtection="1">
      <alignment horizontal="center" vertical="center"/>
      <protection locked="0"/>
    </xf>
    <xf numFmtId="1" fontId="13" fillId="0" borderId="7" xfId="3" applyNumberFormat="1" applyFont="1" applyFill="1" applyBorder="1" applyAlignment="1" applyProtection="1">
      <alignment horizontal="center" vertical="center"/>
    </xf>
    <xf numFmtId="1" fontId="13" fillId="0" borderId="6" xfId="3" applyNumberFormat="1" applyFont="1" applyFill="1" applyBorder="1" applyAlignment="1" applyProtection="1">
      <alignment horizontal="center" vertical="center"/>
      <protection locked="0"/>
    </xf>
    <xf numFmtId="0" fontId="19" fillId="0" borderId="9" xfId="2" applyNumberFormat="1" applyFont="1" applyFill="1" applyBorder="1" applyAlignment="1" applyProtection="1">
      <alignment vertical="center" wrapText="1"/>
    </xf>
    <xf numFmtId="3" fontId="17" fillId="0" borderId="7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 applyProtection="1">
      <alignment horizontal="center" vertical="center" textRotation="90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textRotation="90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1" fontId="13" fillId="0" borderId="0" xfId="0" applyNumberFormat="1" applyFont="1" applyFill="1" applyBorder="1" applyAlignment="1" applyProtection="1">
      <alignment vertical="center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textRotation="90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textRotation="90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textRotation="90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textRotation="90" wrapText="1"/>
    </xf>
    <xf numFmtId="3" fontId="0" fillId="0" borderId="0" xfId="0" applyNumberFormat="1" applyFill="1"/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textRotation="90" wrapText="1"/>
    </xf>
    <xf numFmtId="3" fontId="19" fillId="0" borderId="7" xfId="0" applyNumberFormat="1" applyFont="1" applyFill="1" applyBorder="1" applyAlignment="1">
      <alignment horizontal="center" vertical="center"/>
    </xf>
    <xf numFmtId="0" fontId="32" fillId="0" borderId="0" xfId="0" applyFont="1" applyFill="1"/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textRotation="90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8" fillId="0" borderId="0" xfId="1" applyFont="1" applyFill="1" applyAlignment="1">
      <alignment horizontal="center" vertical="center" wrapText="1"/>
    </xf>
    <xf numFmtId="0" fontId="12" fillId="0" borderId="8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textRotation="90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0" fontId="30" fillId="0" borderId="7" xfId="163" applyFont="1" applyFill="1" applyBorder="1" applyAlignment="1">
      <alignment horizontal="center"/>
    </xf>
    <xf numFmtId="0" fontId="15" fillId="0" borderId="1" xfId="0" applyNumberFormat="1" applyFont="1" applyFill="1" applyBorder="1" applyAlignment="1" applyProtection="1">
      <alignment horizontal="center" textRotation="90" wrapText="1"/>
    </xf>
    <xf numFmtId="0" fontId="16" fillId="0" borderId="1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Alignment="1" applyProtection="1">
      <alignment horizontal="center" vertical="center" wrapText="1"/>
    </xf>
    <xf numFmtId="0" fontId="31" fillId="0" borderId="7" xfId="163" applyFont="1" applyFill="1" applyBorder="1" applyAlignment="1">
      <alignment horizontal="center" vertical="center" wrapText="1"/>
    </xf>
    <xf numFmtId="0" fontId="16" fillId="0" borderId="5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30" fillId="0" borderId="7" xfId="164" applyFont="1" applyFill="1" applyBorder="1" applyAlignment="1">
      <alignment horizontal="center"/>
    </xf>
    <xf numFmtId="0" fontId="31" fillId="0" borderId="7" xfId="164" applyFont="1" applyFill="1" applyBorder="1" applyAlignment="1">
      <alignment horizontal="center" vertical="center" wrapText="1"/>
    </xf>
    <xf numFmtId="0" fontId="30" fillId="0" borderId="7" xfId="165" applyFont="1" applyFill="1" applyBorder="1" applyAlignment="1">
      <alignment horizontal="center"/>
    </xf>
    <xf numFmtId="0" fontId="31" fillId="0" borderId="7" xfId="165" applyFont="1" applyFill="1" applyBorder="1" applyAlignment="1">
      <alignment horizontal="center" vertical="center" wrapText="1"/>
    </xf>
    <xf numFmtId="0" fontId="30" fillId="0" borderId="7" xfId="166" applyFont="1" applyFill="1" applyBorder="1" applyAlignment="1">
      <alignment horizontal="center"/>
    </xf>
    <xf numFmtId="0" fontId="31" fillId="0" borderId="7" xfId="166" applyFont="1" applyFill="1" applyBorder="1" applyAlignment="1">
      <alignment horizontal="center" vertical="center" wrapText="1"/>
    </xf>
    <xf numFmtId="0" fontId="31" fillId="0" borderId="7" xfId="167" applyFont="1" applyFill="1" applyBorder="1" applyAlignment="1">
      <alignment horizontal="center" vertical="center" wrapText="1"/>
    </xf>
    <xf numFmtId="0" fontId="30" fillId="0" borderId="7" xfId="167" applyFont="1" applyFill="1" applyBorder="1" applyAlignment="1">
      <alignment horizontal="center"/>
    </xf>
  </cellXfs>
  <cellStyles count="168">
    <cellStyle name="20% — акцент1" xfId="4"/>
    <cellStyle name="20% — акцент1 2" xfId="5"/>
    <cellStyle name="20% — акцент2" xfId="6"/>
    <cellStyle name="20% — акцент2 2" xfId="7"/>
    <cellStyle name="20% — акцент3" xfId="8"/>
    <cellStyle name="20% — акцент3 2" xfId="9"/>
    <cellStyle name="20% — акцент4" xfId="10"/>
    <cellStyle name="20% — акцент4 2" xfId="11"/>
    <cellStyle name="20% — акцент5" xfId="12"/>
    <cellStyle name="20% — акцент5 2" xfId="13"/>
    <cellStyle name="20% — акцент6" xfId="14"/>
    <cellStyle name="20% — акцент6 2" xfId="15"/>
    <cellStyle name="40% — акцент1" xfId="16"/>
    <cellStyle name="40% — акцент1 2" xfId="17"/>
    <cellStyle name="40% — акцент2" xfId="18"/>
    <cellStyle name="40% — акцент2 2" xfId="19"/>
    <cellStyle name="40% — акцент3" xfId="20"/>
    <cellStyle name="40% — акцент3 2" xfId="21"/>
    <cellStyle name="40% — акцент4" xfId="22"/>
    <cellStyle name="40% — акцент4 2" xfId="23"/>
    <cellStyle name="40% — акцент5" xfId="24"/>
    <cellStyle name="40% — акцент5 2" xfId="25"/>
    <cellStyle name="40% — акцент6" xfId="26"/>
    <cellStyle name="40% — акцент6 2" xfId="27"/>
    <cellStyle name="60% — акцент1" xfId="28"/>
    <cellStyle name="60% — акцент1 2" xfId="29"/>
    <cellStyle name="60% — акцент2" xfId="30"/>
    <cellStyle name="60% — акцент2 2" xfId="31"/>
    <cellStyle name="60% — акцент3" xfId="32"/>
    <cellStyle name="60% — акцент3 2" xfId="33"/>
    <cellStyle name="60% — акцент4" xfId="34"/>
    <cellStyle name="60% — акцент4 2" xfId="35"/>
    <cellStyle name="60% — акцент5" xfId="36"/>
    <cellStyle name="60% — акцент5 2" xfId="37"/>
    <cellStyle name="60% — акцент6" xfId="38"/>
    <cellStyle name="60% — акцент6 2" xfId="39"/>
    <cellStyle name="dataCell" xfId="40"/>
    <cellStyle name="Обычный" xfId="0" builtinId="0"/>
    <cellStyle name="Обычный 10" xfId="41"/>
    <cellStyle name="Обычный 10 2" xfId="42"/>
    <cellStyle name="Обычный 102" xfId="43"/>
    <cellStyle name="Обычный 11" xfId="44"/>
    <cellStyle name="Обычный 12" xfId="3"/>
    <cellStyle name="Обычный 15" xfId="45"/>
    <cellStyle name="Обычный 15 2" xfId="46"/>
    <cellStyle name="Обычный 15 3" xfId="47"/>
    <cellStyle name="Обычный 17" xfId="48"/>
    <cellStyle name="Обычный 17 2" xfId="49"/>
    <cellStyle name="Обычный 17 3" xfId="50"/>
    <cellStyle name="Обычный 18" xfId="51"/>
    <cellStyle name="Обычный 18 2" xfId="52"/>
    <cellStyle name="Обычный 18 3" xfId="53"/>
    <cellStyle name="Обычный 2" xfId="54"/>
    <cellStyle name="Обычный 2 10" xfId="55"/>
    <cellStyle name="Обычный 2 11" xfId="56"/>
    <cellStyle name="Обычный 2 12" xfId="57"/>
    <cellStyle name="Обычный 2 13" xfId="58"/>
    <cellStyle name="Обычный 2 14" xfId="59"/>
    <cellStyle name="Обычный 2 15" xfId="60"/>
    <cellStyle name="Обычный 2 16" xfId="61"/>
    <cellStyle name="Обычный 2 17" xfId="62"/>
    <cellStyle name="Обычный 2 18" xfId="63"/>
    <cellStyle name="Обычный 2 19" xfId="64"/>
    <cellStyle name="Обычный 2 2" xfId="65"/>
    <cellStyle name="Обычный 2 2 2" xfId="66"/>
    <cellStyle name="Обычный 2 20" xfId="67"/>
    <cellStyle name="Обычный 2 21" xfId="68"/>
    <cellStyle name="Обычный 2 22" xfId="69"/>
    <cellStyle name="Обычный 2 23" xfId="70"/>
    <cellStyle name="Обычный 2 24" xfId="71"/>
    <cellStyle name="Обычный 2 25" xfId="72"/>
    <cellStyle name="Обычный 2 26" xfId="73"/>
    <cellStyle name="Обычный 2 27" xfId="74"/>
    <cellStyle name="Обычный 2 27 2" xfId="163"/>
    <cellStyle name="Обычный 2 27 3" xfId="164"/>
    <cellStyle name="Обычный 2 27 4" xfId="165"/>
    <cellStyle name="Обычный 2 27 5" xfId="166"/>
    <cellStyle name="Обычный 2 27 6" xfId="167"/>
    <cellStyle name="Обычный 2 28" xfId="75"/>
    <cellStyle name="Обычный 2 29" xfId="76"/>
    <cellStyle name="Обычный 2 3" xfId="77"/>
    <cellStyle name="Обычный 2 3 2" xfId="78"/>
    <cellStyle name="Обычный 2 4" xfId="79"/>
    <cellStyle name="Обычный 2 5" xfId="80"/>
    <cellStyle name="Обычный 2 6" xfId="81"/>
    <cellStyle name="Обычный 2 7" xfId="82"/>
    <cellStyle name="Обычный 2 8" xfId="83"/>
    <cellStyle name="Обычный 2 9" xfId="84"/>
    <cellStyle name="Обычный 3" xfId="85"/>
    <cellStyle name="Обычный 3 10" xfId="86"/>
    <cellStyle name="Обычный 3 11" xfId="87"/>
    <cellStyle name="Обычный 3 12" xfId="88"/>
    <cellStyle name="Обычный 3 13" xfId="89"/>
    <cellStyle name="Обычный 3 14" xfId="90"/>
    <cellStyle name="Обычный 3 15" xfId="91"/>
    <cellStyle name="Обычный 3 16" xfId="92"/>
    <cellStyle name="Обычный 3 17" xfId="93"/>
    <cellStyle name="Обычный 3 18" xfId="94"/>
    <cellStyle name="Обычный 3 19" xfId="95"/>
    <cellStyle name="Обычный 3 2" xfId="1"/>
    <cellStyle name="Обычный 3 2 2" xfId="96"/>
    <cellStyle name="Обычный 3 2 3" xfId="97"/>
    <cellStyle name="Обычный 3 20" xfId="98"/>
    <cellStyle name="Обычный 3 21" xfId="99"/>
    <cellStyle name="Обычный 3 22" xfId="100"/>
    <cellStyle name="Обычный 3 23" xfId="101"/>
    <cellStyle name="Обычный 3 24" xfId="102"/>
    <cellStyle name="Обычный 3 25" xfId="103"/>
    <cellStyle name="Обычный 3 26" xfId="104"/>
    <cellStyle name="Обычный 3 27" xfId="105"/>
    <cellStyle name="Обычный 3 3" xfId="106"/>
    <cellStyle name="Обычный 3 3 2" xfId="107"/>
    <cellStyle name="Обычный 3 4" xfId="108"/>
    <cellStyle name="Обычный 3 5" xfId="109"/>
    <cellStyle name="Обычный 3 6" xfId="110"/>
    <cellStyle name="Обычный 3 7" xfId="111"/>
    <cellStyle name="Обычный 3 8" xfId="112"/>
    <cellStyle name="Обычный 3 9" xfId="113"/>
    <cellStyle name="Обычный 34" xfId="114"/>
    <cellStyle name="Обычный 34 2" xfId="115"/>
    <cellStyle name="Обычный 34 3" xfId="116"/>
    <cellStyle name="Обычный 4" xfId="117"/>
    <cellStyle name="Обычный 4 2" xfId="118"/>
    <cellStyle name="Обычный 4 3" xfId="119"/>
    <cellStyle name="Обычный 5" xfId="120"/>
    <cellStyle name="Обычный 5 10" xfId="121"/>
    <cellStyle name="Обычный 5 11" xfId="122"/>
    <cellStyle name="Обычный 5 12" xfId="123"/>
    <cellStyle name="Обычный 5 13" xfId="124"/>
    <cellStyle name="Обычный 5 14" xfId="125"/>
    <cellStyle name="Обычный 5 15" xfId="126"/>
    <cellStyle name="Обычный 5 16" xfId="127"/>
    <cellStyle name="Обычный 5 17" xfId="128"/>
    <cellStyle name="Обычный 5 18" xfId="129"/>
    <cellStyle name="Обычный 5 19" xfId="130"/>
    <cellStyle name="Обычный 5 2" xfId="131"/>
    <cellStyle name="Обычный 5 2 2" xfId="132"/>
    <cellStyle name="Обычный 5 20" xfId="133"/>
    <cellStyle name="Обычный 5 21" xfId="134"/>
    <cellStyle name="Обычный 5 22" xfId="135"/>
    <cellStyle name="Обычный 5 23" xfId="136"/>
    <cellStyle name="Обычный 5 24" xfId="137"/>
    <cellStyle name="Обычный 5 25" xfId="138"/>
    <cellStyle name="Обычный 5 26" xfId="139"/>
    <cellStyle name="Обычный 5 27" xfId="140"/>
    <cellStyle name="Обычный 5 3" xfId="141"/>
    <cellStyle name="Обычный 5 4" xfId="142"/>
    <cellStyle name="Обычный 5 5" xfId="143"/>
    <cellStyle name="Обычный 5 6" xfId="144"/>
    <cellStyle name="Обычный 5 7" xfId="145"/>
    <cellStyle name="Обычный 5 8" xfId="146"/>
    <cellStyle name="Обычный 5 9" xfId="147"/>
    <cellStyle name="Обычный 6" xfId="148"/>
    <cellStyle name="Обычный 6 2" xfId="149"/>
    <cellStyle name="Обычный 6 3" xfId="150"/>
    <cellStyle name="Обычный 7" xfId="151"/>
    <cellStyle name="Обычный 7 2" xfId="152"/>
    <cellStyle name="Обычный 7 3" xfId="153"/>
    <cellStyle name="Обычный 8" xfId="154"/>
    <cellStyle name="Обычный 8 2" xfId="155"/>
    <cellStyle name="Обычный 8 2 2" xfId="156"/>
    <cellStyle name="Обычный 8 3" xfId="2"/>
    <cellStyle name="Обычный 9" xfId="157"/>
    <cellStyle name="Обычный 9 2" xfId="158"/>
    <cellStyle name="Обычный 9 2 2" xfId="159"/>
    <cellStyle name="Обычный 9 3" xfId="160"/>
    <cellStyle name="Обычный 90" xfId="161"/>
    <cellStyle name="Финансовый 2" xfId="16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drdc4\MedStrah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2;&#1077;&#1076;&#1089;&#1090;&#1088;&#1072;&#1093;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\home\&#1052;&#1077;&#1076;&#1089;&#1090;&#1088;&#1072;&#1093;\&#1055;&#1043;&#1043;%202015\&#1057;&#1042;&#1054;&#1044;&#1099;%20&#1087;&#1086;%20&#1074;&#1089;&#1077;&#1084;%20&#1074;&#1080;&#1076;&#1072;&#1084;%20&#1087;&#1086;&#1084;&#1086;&#1097;&#1080;\&#1057;&#1042;&#1054;&#1044;%20&#1086;&#1082;&#1086;&#1085;&#1095;&#1072;&#1090;%20&#1087;&#1086;%20&#1074;&#1089;&#1077;&#1084;%20&#1074;&#1080;&#1076;&#1072;&#1084;%20&#1084;&#108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MS\OMS_PUB\&#1054;&#1041;&#1066;&#1045;&#1052;&#1067;%202026\&#1040;&#1055;&#1055;%20(&#1086;&#1073;&#1088;&#1072;&#1097;&#1077;&#1085;&#1080;&#1103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\home\OMS\OMS_PUB\&#1054;&#1041;&#1066;&#1045;&#1052;&#1067;%202026\&#1040;&#1055;&#1055;%20(&#1086;&#1073;&#1088;&#1072;&#1097;&#1077;&#1085;&#1080;&#1103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 2, таб. 1, стац"/>
      <sheetName val="ф. 2, таб. 2А, поликлиника"/>
      <sheetName val="ф. 2, таб. 2Б, поликлиника "/>
      <sheetName val="ф. 2, таб. 3, стацзам"/>
      <sheetName val="ф.4, неотложн"/>
      <sheetName val="ф. 5, СМП"/>
      <sheetName val="стац1"/>
      <sheetName val="стац2"/>
      <sheetName val="стзам1"/>
      <sheetName val="поликА"/>
      <sheetName val="поликБ"/>
      <sheetName val="неотл"/>
      <sheetName val="гемодиализ"/>
      <sheetName val="ВМП"/>
      <sheetName val="табл на совещ"/>
      <sheetName val="табл на совещ (15янв)"/>
      <sheetName val="СМП (Ф)"/>
      <sheetName val="реаб(Ф)"/>
      <sheetName val="неотл (Ф)"/>
      <sheetName val="поликБ (Ф)"/>
      <sheetName val="стзам(Ф)"/>
      <sheetName val="стац(Ф)"/>
      <sheetName val="поликБ (Ф) (со средн)"/>
      <sheetName val="поликА (Ф1)"/>
      <sheetName val="поликА (Ф2)"/>
      <sheetName val="УМЕНЬШ"/>
      <sheetName val="стац(Ф) (4 вар)"/>
      <sheetName val="поликА (Ф3)"/>
      <sheetName val="стац(Ф) (5 вар)"/>
      <sheetName val="стзам(Вольск)"/>
      <sheetName val="стзам(Вольск) (-)"/>
      <sheetName val="стац(Ф) (6 вар)"/>
      <sheetName val="кому дали стз"/>
      <sheetName val="стзам(+4800)"/>
    </sheetNames>
    <sheetDataSet>
      <sheetData sheetId="0" refreshError="1">
        <row r="1">
          <cell r="E1" t="str">
            <v>Стационарная помощь по территориальной программе государственных гарантий</v>
          </cell>
        </row>
        <row r="3">
          <cell r="C3" t="str">
            <v>Показатели</v>
          </cell>
          <cell r="E3" t="str">
            <v>Профили отделений в рамках базовой программы ОМС в соответствии с лицензией на медицинскую деятельность</v>
          </cell>
        </row>
        <row r="4">
          <cell r="E4" t="str">
            <v>Кардиология</v>
          </cell>
          <cell r="H4" t="str">
            <v>Ревматология</v>
          </cell>
          <cell r="K4" t="str">
            <v>Гастроэнетрология</v>
          </cell>
          <cell r="N4" t="str">
            <v>Пульмонология</v>
          </cell>
          <cell r="Q4" t="str">
            <v>Эндокринология</v>
          </cell>
          <cell r="T4" t="str">
            <v>Нефрология</v>
          </cell>
          <cell r="W4" t="str">
            <v>Гематология</v>
          </cell>
          <cell r="Z4" t="str">
            <v>Аллергология и иммунология</v>
          </cell>
          <cell r="AC4" t="str">
            <v>Педиатрические</v>
          </cell>
          <cell r="AD4" t="str">
            <v>Терапевтические</v>
          </cell>
          <cell r="AE4" t="str">
            <v>Неонатология</v>
          </cell>
          <cell r="AF4" t="str">
            <v>Травматология и ортопедия (травматологические койки)</v>
          </cell>
          <cell r="AI4" t="str">
            <v>Травматология и ортопедия (ортопедические койки)</v>
          </cell>
          <cell r="AL4" t="str">
            <v>Урология (детская урология-андрология)</v>
          </cell>
          <cell r="AO4" t="str">
            <v>Нейрохирургия</v>
          </cell>
          <cell r="AR4" t="str">
            <v>Хирургия (комбустиология)</v>
          </cell>
          <cell r="AU4" t="str">
            <v>Челюстно-лицевая хирургия, стоматология</v>
          </cell>
          <cell r="AX4" t="str">
            <v>Торакальная хирургия</v>
          </cell>
          <cell r="BA4" t="str">
            <v>Колопроктология</v>
          </cell>
          <cell r="BD4" t="str">
            <v>Сердечно-сосудистая хирургия (кардиохирургические койкм)</v>
          </cell>
          <cell r="BG4" t="str">
            <v>Сердечно-сосудистая хирургия (койки сосудистой хирургии)</v>
          </cell>
          <cell r="BJ4" t="str">
            <v xml:space="preserve">Хирургия (абдоминальная, трансплантация органов и (или) тканей, костного мозга, пластическая хирургия)      </v>
          </cell>
          <cell r="BM4" t="str">
            <v xml:space="preserve">Онкология </v>
          </cell>
          <cell r="BR4" t="str">
            <v>Акушерство и гинекология</v>
          </cell>
          <cell r="BU4" t="str">
            <v>Оториноларингология</v>
          </cell>
          <cell r="BX4" t="str">
            <v>Офтальмология</v>
          </cell>
          <cell r="CA4" t="str">
            <v>Неврология</v>
          </cell>
          <cell r="CD4" t="str">
            <v>Дерматовенерология (дерматологические койки)</v>
          </cell>
          <cell r="CG4" t="str">
            <v>Инфекционные болезни</v>
          </cell>
          <cell r="CJ4" t="str">
            <v>Акушерское дело (койки для беременных и рожениц)</v>
          </cell>
          <cell r="CK4" t="str">
            <v>Акушерское дело (койки патологии беременности)</v>
          </cell>
          <cell r="CL4" t="str">
            <v>Медицинская реабилитация</v>
          </cell>
          <cell r="CO4" t="str">
            <v>Всего по базовой программе ОМС</v>
          </cell>
          <cell r="CU4" t="str">
            <v>Психиатрия</v>
          </cell>
          <cell r="CX4" t="str">
            <v>Наркология, психиатрия-наркология</v>
          </cell>
          <cell r="DA4" t="str">
            <v>Фтизиатрия</v>
          </cell>
          <cell r="DD4" t="str">
            <v>Дерматовенерология (венерологические койки)</v>
          </cell>
          <cell r="DG4" t="str">
            <v>Медицинская помощь лицам без полисов ОМС</v>
          </cell>
          <cell r="DH4" t="str">
            <v>Всего по базовой программе за счет средств соответствующих бюджетов</v>
          </cell>
          <cell r="DT4" t="str">
            <v>расшифровать</v>
          </cell>
          <cell r="EB4" t="str">
            <v>высокотехнологичная медицинская помощь</v>
          </cell>
        </row>
        <row r="5">
          <cell r="E5" t="str">
            <v>Всего</v>
          </cell>
          <cell r="F5" t="str">
            <v>в том числе:</v>
          </cell>
          <cell r="H5" t="str">
            <v>Всего</v>
          </cell>
          <cell r="I5" t="str">
            <v>в том числе:</v>
          </cell>
          <cell r="K5" t="str">
            <v>Всего</v>
          </cell>
          <cell r="L5" t="str">
            <v>в том числе:</v>
          </cell>
          <cell r="N5" t="str">
            <v>Всего</v>
          </cell>
          <cell r="O5" t="str">
            <v>в том числе:</v>
          </cell>
          <cell r="Q5" t="str">
            <v>Всего</v>
          </cell>
          <cell r="R5" t="str">
            <v>в том числе:</v>
          </cell>
          <cell r="T5" t="str">
            <v>Всего</v>
          </cell>
          <cell r="U5" t="str">
            <v>в том числе:</v>
          </cell>
          <cell r="W5" t="str">
            <v>Всего</v>
          </cell>
          <cell r="X5" t="str">
            <v>в том числе:</v>
          </cell>
          <cell r="Z5" t="str">
            <v>Всего</v>
          </cell>
          <cell r="AA5" t="str">
            <v>в том числе:</v>
          </cell>
          <cell r="AF5" t="str">
            <v>Всего</v>
          </cell>
          <cell r="AG5" t="str">
            <v>в том числе:</v>
          </cell>
          <cell r="AI5" t="str">
            <v>Всего</v>
          </cell>
          <cell r="AJ5" t="str">
            <v>в том числе:</v>
          </cell>
          <cell r="AL5" t="str">
            <v>Всего</v>
          </cell>
          <cell r="AM5" t="str">
            <v>в том числе:</v>
          </cell>
          <cell r="AO5" t="str">
            <v>Всего</v>
          </cell>
          <cell r="AP5" t="str">
            <v>в том числе:</v>
          </cell>
          <cell r="AR5" t="str">
            <v>Всего</v>
          </cell>
          <cell r="AS5" t="str">
            <v>в том числе:</v>
          </cell>
          <cell r="AU5" t="str">
            <v>Всего</v>
          </cell>
          <cell r="AV5" t="str">
            <v>в том числе:</v>
          </cell>
          <cell r="AX5" t="str">
            <v>Всего</v>
          </cell>
          <cell r="AY5" t="str">
            <v>в том числе:</v>
          </cell>
          <cell r="BA5" t="str">
            <v>Всего</v>
          </cell>
          <cell r="BB5" t="str">
            <v>в том числе:</v>
          </cell>
          <cell r="BD5" t="str">
            <v>Всего</v>
          </cell>
          <cell r="BE5" t="str">
            <v>в том числе:</v>
          </cell>
          <cell r="BG5" t="str">
            <v>Всего</v>
          </cell>
          <cell r="BH5" t="str">
            <v>в том числе:</v>
          </cell>
          <cell r="BJ5" t="str">
            <v>Всего</v>
          </cell>
          <cell r="BK5" t="str">
            <v>в том числе:</v>
          </cell>
          <cell r="BM5" t="str">
            <v>Всего</v>
          </cell>
          <cell r="BN5" t="str">
            <v>радиология и радиотерапия</v>
          </cell>
          <cell r="BP5" t="str">
            <v xml:space="preserve"> с применением химио-терапевтического метода лечения</v>
          </cell>
          <cell r="BR5" t="str">
            <v>Всего</v>
          </cell>
          <cell r="BS5" t="str">
            <v>в том числе:</v>
          </cell>
          <cell r="BU5" t="str">
            <v>Всего</v>
          </cell>
          <cell r="BV5" t="str">
            <v>в том числе:</v>
          </cell>
          <cell r="BX5" t="str">
            <v>Всего</v>
          </cell>
          <cell r="BY5" t="str">
            <v>в том числе:</v>
          </cell>
          <cell r="CA5" t="str">
            <v>Всего</v>
          </cell>
          <cell r="CB5" t="str">
            <v>в том числе:</v>
          </cell>
          <cell r="CD5" t="str">
            <v>Всего</v>
          </cell>
          <cell r="CE5" t="str">
            <v>в том числе:</v>
          </cell>
          <cell r="CG5" t="str">
            <v>Всего</v>
          </cell>
          <cell r="CH5" t="str">
            <v>в том числе:</v>
          </cell>
          <cell r="CL5" t="str">
            <v>Всего</v>
          </cell>
          <cell r="CM5" t="str">
            <v>в том числе:</v>
          </cell>
          <cell r="CO5" t="str">
            <v>Всего</v>
          </cell>
          <cell r="CP5" t="str">
            <v>в том числе:</v>
          </cell>
          <cell r="CR5" t="str">
            <v>Всего</v>
          </cell>
          <cell r="CS5" t="str">
            <v>в том числе:</v>
          </cell>
          <cell r="CU5" t="str">
            <v>Всего</v>
          </cell>
          <cell r="CV5" t="str">
            <v>в том числе:</v>
          </cell>
          <cell r="CX5" t="str">
            <v>Всего</v>
          </cell>
          <cell r="CY5" t="str">
            <v>в том числе:</v>
          </cell>
          <cell r="DA5" t="str">
            <v>Всего</v>
          </cell>
          <cell r="DB5" t="str">
            <v>в том числе:</v>
          </cell>
          <cell r="DD5" t="str">
            <v>Всего</v>
          </cell>
          <cell r="DE5" t="str">
            <v>в том числе:</v>
          </cell>
          <cell r="DH5" t="str">
            <v>Всего</v>
          </cell>
          <cell r="DI5" t="str">
            <v>в том числе:</v>
          </cell>
          <cell r="DK5" t="str">
            <v>Всего</v>
          </cell>
          <cell r="DL5" t="str">
            <v>в том числе:</v>
          </cell>
          <cell r="DN5" t="str">
            <v>Всего</v>
          </cell>
          <cell r="DO5" t="str">
            <v>в том числе:</v>
          </cell>
          <cell r="DQ5" t="str">
            <v>Всего</v>
          </cell>
          <cell r="DR5" t="str">
            <v>в том числе:</v>
          </cell>
          <cell r="DY5" t="str">
            <v>Всего</v>
          </cell>
          <cell r="DZ5" t="str">
            <v>в том числе:</v>
          </cell>
          <cell r="EB5" t="str">
            <v>Всего</v>
          </cell>
          <cell r="EC5" t="str">
            <v>в том числе:</v>
          </cell>
        </row>
        <row r="6">
          <cell r="F6" t="str">
            <v>кардиологические взрослые</v>
          </cell>
          <cell r="G6" t="str">
            <v>кардиологические детские</v>
          </cell>
          <cell r="I6" t="str">
            <v>Ревматологические взрослые</v>
          </cell>
          <cell r="J6" t="str">
            <v>Ревматологические детские</v>
          </cell>
          <cell r="L6" t="str">
            <v>Гастроэнетрологические взрослые</v>
          </cell>
          <cell r="M6" t="str">
            <v>Гастроэнетрологические детские</v>
          </cell>
          <cell r="O6" t="str">
            <v>Пульмонологические взрослые</v>
          </cell>
          <cell r="P6" t="str">
            <v>Пульмонологические детские</v>
          </cell>
          <cell r="R6" t="str">
            <v>эндокринологические взрослые</v>
          </cell>
          <cell r="S6" t="str">
            <v>эндокринологические детские</v>
          </cell>
          <cell r="U6" t="str">
            <v>Нефрологические взрослые</v>
          </cell>
          <cell r="V6" t="str">
            <v>Нефрологические детские</v>
          </cell>
          <cell r="X6" t="str">
            <v>Гематологические взрослые</v>
          </cell>
          <cell r="Y6" t="str">
            <v>Гематологические детские</v>
          </cell>
          <cell r="AA6" t="str">
            <v>Аллергологические взрослые</v>
          </cell>
          <cell r="AB6" t="str">
            <v>Аллергологические детские</v>
          </cell>
          <cell r="AG6" t="str">
            <v>Травматологические взрослые</v>
          </cell>
          <cell r="AH6" t="str">
            <v>Травматологические детские</v>
          </cell>
          <cell r="AJ6" t="str">
            <v>Ортопедические взрослые</v>
          </cell>
          <cell r="AK6" t="str">
            <v>Ортопедические взрослые</v>
          </cell>
          <cell r="AM6" t="str">
            <v xml:space="preserve">урологические взрослые </v>
          </cell>
          <cell r="AN6" t="str">
            <v>урологические детские</v>
          </cell>
          <cell r="AP6" t="str">
            <v>Нейрохирургические взрослые</v>
          </cell>
          <cell r="AQ6" t="str">
            <v>Нейрохирургические детские</v>
          </cell>
          <cell r="AS6" t="str">
            <v>Ожоговые взрослые</v>
          </cell>
          <cell r="AT6" t="str">
            <v>Ожоговые детские</v>
          </cell>
          <cell r="AV6" t="str">
            <v>Челюстно-лицевой хирургии взрослые</v>
          </cell>
          <cell r="AW6" t="str">
            <v>Челюстно-лицевой хирургии детские</v>
          </cell>
          <cell r="AY6" t="str">
            <v>Торакальной хирургии взрослые</v>
          </cell>
          <cell r="AZ6" t="str">
            <v>Торакальной хирургии детские</v>
          </cell>
          <cell r="BB6" t="str">
            <v>Проктологические взрослые</v>
          </cell>
          <cell r="BC6" t="str">
            <v>Проктологические детские</v>
          </cell>
          <cell r="BE6" t="str">
            <v>Кардиохирургические взрослые</v>
          </cell>
          <cell r="BF6" t="str">
            <v>Кардиохирургические детские</v>
          </cell>
          <cell r="BH6" t="str">
            <v>Сосудистой хирургии взрослые</v>
          </cell>
          <cell r="BI6" t="str">
            <v>Сосудистой хирургии детские</v>
          </cell>
          <cell r="BK6" t="str">
            <v>хирургические взрослые</v>
          </cell>
          <cell r="BL6" t="str">
            <v>хирургические детские</v>
          </cell>
          <cell r="BN6" t="str">
            <v>онкологические взрослые</v>
          </cell>
          <cell r="BO6" t="str">
            <v>онкологические детские</v>
          </cell>
          <cell r="BP6" t="str">
            <v>онкологические взрослые</v>
          </cell>
          <cell r="BQ6" t="str">
            <v>онкологические детские</v>
          </cell>
          <cell r="BS6" t="str">
            <v>Гинекологические взрослые</v>
          </cell>
          <cell r="BT6" t="str">
            <v>Гинекологические детские</v>
          </cell>
          <cell r="BV6" t="str">
            <v>Оториноларингологические взрослые</v>
          </cell>
          <cell r="BW6" t="str">
            <v>Оториноларингологические детские</v>
          </cell>
          <cell r="BY6" t="str">
            <v>Офтальмологические взрослые</v>
          </cell>
          <cell r="BZ6" t="str">
            <v>Офтальмологические детские</v>
          </cell>
          <cell r="CB6" t="str">
            <v>Неврологические взрослые</v>
          </cell>
          <cell r="CC6" t="str">
            <v>Неврологические детские</v>
          </cell>
          <cell r="CE6" t="str">
            <v>Дерматологические взрослые</v>
          </cell>
          <cell r="CF6" t="str">
            <v>Дерматологические детские</v>
          </cell>
          <cell r="CH6" t="str">
            <v>инфекционные взрослые</v>
          </cell>
          <cell r="CI6" t="str">
            <v>инфекционные детские</v>
          </cell>
          <cell r="CM6" t="str">
            <v xml:space="preserve"> взрослые</v>
          </cell>
          <cell r="CN6" t="str">
            <v>детские</v>
          </cell>
          <cell r="CP6" t="str">
            <v>взрослые</v>
          </cell>
          <cell r="CQ6" t="str">
            <v>дети</v>
          </cell>
          <cell r="CS6" t="str">
            <v xml:space="preserve"> взрослые</v>
          </cell>
          <cell r="CT6" t="str">
            <v xml:space="preserve"> детские</v>
          </cell>
          <cell r="CV6" t="str">
            <v>Психиатрические взрослые</v>
          </cell>
          <cell r="CW6" t="str">
            <v>Психиатрические детские</v>
          </cell>
          <cell r="CY6" t="str">
            <v>Наркологические взрослые</v>
          </cell>
          <cell r="CZ6" t="str">
            <v>Наркологические детские</v>
          </cell>
          <cell r="DB6" t="str">
            <v>Фтизиатрические взрослые</v>
          </cell>
          <cell r="DC6" t="str">
            <v>Фтизиатрические детские</v>
          </cell>
          <cell r="DE6" t="str">
            <v>Венерологические взрослые</v>
          </cell>
          <cell r="DF6" t="str">
            <v>Венерологические детские</v>
          </cell>
          <cell r="DI6" t="str">
            <v>взрослые</v>
          </cell>
          <cell r="DJ6" t="str">
            <v>дети</v>
          </cell>
          <cell r="DL6" t="str">
            <v>взрослые</v>
          </cell>
          <cell r="DM6" t="str">
            <v>дети</v>
          </cell>
          <cell r="DO6" t="str">
            <v>взрослые</v>
          </cell>
          <cell r="DP6" t="str">
            <v>дети</v>
          </cell>
          <cell r="DR6" t="str">
            <v>взрослые</v>
          </cell>
          <cell r="DS6" t="str">
            <v>дети</v>
          </cell>
          <cell r="DZ6" t="str">
            <v>взрослые</v>
          </cell>
          <cell r="EA6" t="str">
            <v>дети</v>
          </cell>
          <cell r="EC6" t="str">
            <v>взрослые</v>
          </cell>
          <cell r="ED6" t="str">
            <v>дети</v>
          </cell>
        </row>
        <row r="7">
          <cell r="B7" t="str">
            <v>А</v>
          </cell>
          <cell r="E7">
            <v>1</v>
          </cell>
          <cell r="F7">
            <v>2</v>
          </cell>
          <cell r="G7">
            <v>3</v>
          </cell>
          <cell r="H7">
            <v>4</v>
          </cell>
          <cell r="I7">
            <v>5</v>
          </cell>
          <cell r="J7">
            <v>6</v>
          </cell>
          <cell r="K7">
            <v>7</v>
          </cell>
          <cell r="L7">
            <v>8</v>
          </cell>
          <cell r="M7">
            <v>9</v>
          </cell>
          <cell r="N7">
            <v>10</v>
          </cell>
          <cell r="O7">
            <v>11</v>
          </cell>
          <cell r="P7">
            <v>12</v>
          </cell>
          <cell r="Q7">
            <v>13</v>
          </cell>
          <cell r="R7">
            <v>14</v>
          </cell>
          <cell r="S7">
            <v>15</v>
          </cell>
          <cell r="T7">
            <v>16</v>
          </cell>
          <cell r="U7">
            <v>17</v>
          </cell>
          <cell r="V7">
            <v>18</v>
          </cell>
          <cell r="W7">
            <v>19</v>
          </cell>
          <cell r="X7">
            <v>20</v>
          </cell>
          <cell r="Y7">
            <v>21</v>
          </cell>
          <cell r="Z7">
            <v>22</v>
          </cell>
          <cell r="AA7">
            <v>23</v>
          </cell>
          <cell r="AB7">
            <v>24</v>
          </cell>
          <cell r="AC7">
            <v>25</v>
          </cell>
          <cell r="AD7">
            <v>26</v>
          </cell>
          <cell r="AE7">
            <v>27</v>
          </cell>
          <cell r="AF7">
            <v>28</v>
          </cell>
          <cell r="AG7">
            <v>29</v>
          </cell>
          <cell r="AH7">
            <v>30</v>
          </cell>
          <cell r="AI7">
            <v>31</v>
          </cell>
          <cell r="AJ7">
            <v>32</v>
          </cell>
          <cell r="AK7">
            <v>33</v>
          </cell>
          <cell r="AL7">
            <v>34</v>
          </cell>
          <cell r="AM7">
            <v>35</v>
          </cell>
          <cell r="AN7">
            <v>36</v>
          </cell>
          <cell r="AO7">
            <v>37</v>
          </cell>
          <cell r="AP7">
            <v>38</v>
          </cell>
          <cell r="AQ7">
            <v>39</v>
          </cell>
          <cell r="AR7">
            <v>40</v>
          </cell>
          <cell r="AS7">
            <v>41</v>
          </cell>
          <cell r="AT7">
            <v>42</v>
          </cell>
          <cell r="AU7">
            <v>43</v>
          </cell>
          <cell r="AV7">
            <v>44</v>
          </cell>
          <cell r="AW7">
            <v>45</v>
          </cell>
          <cell r="AX7">
            <v>46</v>
          </cell>
          <cell r="AY7">
            <v>47</v>
          </cell>
          <cell r="AZ7">
            <v>48</v>
          </cell>
          <cell r="BA7">
            <v>49</v>
          </cell>
          <cell r="BB7">
            <v>50</v>
          </cell>
          <cell r="BC7">
            <v>51</v>
          </cell>
          <cell r="BD7">
            <v>52</v>
          </cell>
          <cell r="BE7">
            <v>53</v>
          </cell>
          <cell r="BF7">
            <v>54</v>
          </cell>
          <cell r="BG7">
            <v>55</v>
          </cell>
          <cell r="BH7">
            <v>56</v>
          </cell>
          <cell r="BI7">
            <v>57</v>
          </cell>
          <cell r="BJ7">
            <v>58</v>
          </cell>
          <cell r="BK7">
            <v>59</v>
          </cell>
          <cell r="BL7">
            <v>60</v>
          </cell>
          <cell r="BM7">
            <v>61</v>
          </cell>
          <cell r="BN7">
            <v>62</v>
          </cell>
          <cell r="BO7">
            <v>63</v>
          </cell>
          <cell r="BP7">
            <v>64</v>
          </cell>
          <cell r="BQ7">
            <v>65</v>
          </cell>
          <cell r="BR7">
            <v>66</v>
          </cell>
          <cell r="BS7">
            <v>67</v>
          </cell>
          <cell r="BT7">
            <v>68</v>
          </cell>
          <cell r="BU7">
            <v>69</v>
          </cell>
          <cell r="BV7">
            <v>70</v>
          </cell>
          <cell r="BW7">
            <v>71</v>
          </cell>
          <cell r="BX7">
            <v>72</v>
          </cell>
          <cell r="BY7">
            <v>73</v>
          </cell>
          <cell r="BZ7">
            <v>74</v>
          </cell>
          <cell r="CA7">
            <v>75</v>
          </cell>
          <cell r="CB7">
            <v>76</v>
          </cell>
          <cell r="CC7">
            <v>77</v>
          </cell>
          <cell r="CD7">
            <v>78</v>
          </cell>
          <cell r="CE7">
            <v>79</v>
          </cell>
          <cell r="CF7">
            <v>80</v>
          </cell>
          <cell r="CG7">
            <v>81</v>
          </cell>
          <cell r="CH7">
            <v>82</v>
          </cell>
          <cell r="CI7">
            <v>83</v>
          </cell>
          <cell r="CJ7">
            <v>84</v>
          </cell>
          <cell r="CK7">
            <v>85</v>
          </cell>
          <cell r="CL7">
            <v>86</v>
          </cell>
          <cell r="CM7">
            <v>87</v>
          </cell>
          <cell r="CN7">
            <v>88</v>
          </cell>
          <cell r="CO7">
            <v>89</v>
          </cell>
          <cell r="CP7">
            <v>90</v>
          </cell>
          <cell r="CQ7">
            <v>91</v>
          </cell>
          <cell r="CR7">
            <v>92</v>
          </cell>
          <cell r="CS7">
            <v>93</v>
          </cell>
          <cell r="CT7">
            <v>94</v>
          </cell>
          <cell r="CU7">
            <v>95</v>
          </cell>
          <cell r="CV7">
            <v>96</v>
          </cell>
          <cell r="CW7">
            <v>97</v>
          </cell>
          <cell r="CX7">
            <v>98</v>
          </cell>
          <cell r="CY7">
            <v>99</v>
          </cell>
          <cell r="CZ7">
            <v>100</v>
          </cell>
          <cell r="DA7">
            <v>101</v>
          </cell>
          <cell r="DB7">
            <v>102</v>
          </cell>
          <cell r="DC7">
            <v>103</v>
          </cell>
          <cell r="DD7">
            <v>104</v>
          </cell>
          <cell r="DE7">
            <v>105</v>
          </cell>
          <cell r="DF7">
            <v>106</v>
          </cell>
          <cell r="DG7">
            <v>107</v>
          </cell>
          <cell r="DH7">
            <v>108</v>
          </cell>
          <cell r="DI7">
            <v>109</v>
          </cell>
          <cell r="DJ7">
            <v>110</v>
          </cell>
          <cell r="DK7">
            <v>111</v>
          </cell>
          <cell r="DL7">
            <v>112</v>
          </cell>
          <cell r="DM7">
            <v>113</v>
          </cell>
          <cell r="DN7">
            <v>114</v>
          </cell>
          <cell r="DO7">
            <v>115</v>
          </cell>
          <cell r="DP7">
            <v>116</v>
          </cell>
          <cell r="DQ7">
            <v>117</v>
          </cell>
          <cell r="DR7">
            <v>118</v>
          </cell>
          <cell r="DS7">
            <v>119</v>
          </cell>
          <cell r="DT7">
            <v>120</v>
          </cell>
          <cell r="DU7">
            <v>121</v>
          </cell>
          <cell r="DV7">
            <v>122</v>
          </cell>
          <cell r="DW7">
            <v>123</v>
          </cell>
          <cell r="DX7">
            <v>124</v>
          </cell>
          <cell r="DY7">
            <v>125</v>
          </cell>
          <cell r="DZ7">
            <v>126</v>
          </cell>
          <cell r="EA7">
            <v>127</v>
          </cell>
          <cell r="EB7">
            <v>128</v>
          </cell>
          <cell r="EC7">
            <v>129</v>
          </cell>
          <cell r="ED7">
            <v>130</v>
          </cell>
        </row>
        <row r="8">
          <cell r="A8" t="str">
            <v>ГУЗ СО «Александрово-Гайская районная больница»</v>
          </cell>
          <cell r="B8">
            <v>1</v>
          </cell>
          <cell r="C8" t="str">
            <v>Среднегодовое количество коек круглосуточного пребывания</v>
          </cell>
          <cell r="D8" t="str">
            <v>2013 год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8</v>
          </cell>
          <cell r="AD8">
            <v>25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8</v>
          </cell>
          <cell r="BK8">
            <v>7</v>
          </cell>
          <cell r="BL8">
            <v>1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7</v>
          </cell>
          <cell r="BS8">
            <v>7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</v>
          </cell>
          <cell r="CH8">
            <v>1</v>
          </cell>
          <cell r="CI8">
            <v>4</v>
          </cell>
          <cell r="CJ8">
            <v>3</v>
          </cell>
          <cell r="CK8">
            <v>4</v>
          </cell>
          <cell r="CL8">
            <v>0</v>
          </cell>
          <cell r="CM8">
            <v>0</v>
          </cell>
          <cell r="CN8">
            <v>0</v>
          </cell>
          <cell r="CO8">
            <v>60</v>
          </cell>
          <cell r="CP8">
            <v>47</v>
          </cell>
          <cell r="CQ8">
            <v>13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60</v>
          </cell>
          <cell r="DL8">
            <v>47</v>
          </cell>
          <cell r="DM8">
            <v>13</v>
          </cell>
          <cell r="DN8">
            <v>10</v>
          </cell>
          <cell r="DO8">
            <v>10</v>
          </cell>
          <cell r="DP8">
            <v>0</v>
          </cell>
          <cell r="DQ8">
            <v>10</v>
          </cell>
          <cell r="DR8">
            <v>10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70</v>
          </cell>
          <cell r="DZ8">
            <v>57</v>
          </cell>
          <cell r="EA8">
            <v>13</v>
          </cell>
          <cell r="EB8">
            <v>0</v>
          </cell>
          <cell r="EC8">
            <v>0</v>
          </cell>
          <cell r="ED8">
            <v>0</v>
          </cell>
          <cell r="EF8" t="str">
            <v>'  '</v>
          </cell>
        </row>
        <row r="9">
          <cell r="D9" t="str">
            <v>4 месяца 2014 года</v>
          </cell>
          <cell r="E9">
            <v>0</v>
          </cell>
        </row>
        <row r="10">
          <cell r="D10" t="str">
            <v>заявка на 2015 год</v>
          </cell>
          <cell r="E10">
            <v>0</v>
          </cell>
        </row>
        <row r="11">
          <cell r="C11" t="str">
            <v>Число койко-дней по статистическим данным (формы 47, 62)</v>
          </cell>
          <cell r="D11" t="str">
            <v>2013 год</v>
          </cell>
          <cell r="E11">
            <v>0</v>
          </cell>
        </row>
        <row r="12">
          <cell r="D12" t="str">
            <v>4 месяца 2014 года</v>
          </cell>
          <cell r="E12">
            <v>0</v>
          </cell>
        </row>
        <row r="13">
          <cell r="D13" t="str">
            <v>заявка на 2015 год</v>
          </cell>
          <cell r="E13">
            <v>0</v>
          </cell>
        </row>
        <row r="14">
          <cell r="C14" t="str">
            <v xml:space="preserve">Число койко-дней по счетам оплаченным и принятым к оплате </v>
          </cell>
          <cell r="D14" t="str">
            <v>2013 год</v>
          </cell>
          <cell r="E14">
            <v>0</v>
          </cell>
        </row>
        <row r="15">
          <cell r="D15" t="str">
            <v>4 месяца 2014 года</v>
          </cell>
          <cell r="E15">
            <v>0</v>
          </cell>
        </row>
        <row r="16">
          <cell r="D16" t="str">
            <v>заявка на 2015 год</v>
          </cell>
          <cell r="E16">
            <v>0</v>
          </cell>
        </row>
        <row r="17">
          <cell r="C17" t="str">
            <v>Число пролеченных больных (законченных случаев) по статистическим данным (формы 47, 62)</v>
          </cell>
          <cell r="D17" t="str">
            <v>2013 год</v>
          </cell>
          <cell r="E17">
            <v>0</v>
          </cell>
        </row>
        <row r="18">
          <cell r="D18" t="str">
            <v>4 месяца 2014 года</v>
          </cell>
          <cell r="E18">
            <v>0</v>
          </cell>
        </row>
        <row r="19">
          <cell r="D19" t="str">
            <v>заявка на 2015 год</v>
          </cell>
          <cell r="E19">
            <v>0</v>
          </cell>
        </row>
        <row r="20">
          <cell r="C20" t="str">
            <v xml:space="preserve">Число пролеченных больных (законченных случаев) по счетам оплаченным и принятым к оплате </v>
          </cell>
          <cell r="D20" t="str">
            <v>2013 год</v>
          </cell>
          <cell r="E20">
            <v>0</v>
          </cell>
        </row>
        <row r="21">
          <cell r="D21" t="str">
            <v>Утв-но в ТПГГ на 2014 год</v>
          </cell>
          <cell r="E21">
            <v>0</v>
          </cell>
        </row>
        <row r="22">
          <cell r="D22" t="str">
            <v>4 месяца 2014 года</v>
          </cell>
          <cell r="E22">
            <v>0</v>
          </cell>
        </row>
        <row r="23">
          <cell r="D23" t="str">
            <v>заявка на 2015 год</v>
          </cell>
          <cell r="E23">
            <v>0</v>
          </cell>
        </row>
        <row r="24">
          <cell r="C24" t="str">
            <v>Среднегодовая занятость койки по статистическим данным (дней)</v>
          </cell>
          <cell r="D24" t="str">
            <v>2013 год</v>
          </cell>
          <cell r="E24">
            <v>0</v>
          </cell>
        </row>
        <row r="25">
          <cell r="D25" t="str">
            <v>4 месяца 2014 года</v>
          </cell>
          <cell r="E25">
            <v>0</v>
          </cell>
        </row>
        <row r="26">
          <cell r="D26" t="str">
            <v>заявка на 2015 год</v>
          </cell>
          <cell r="E26">
            <v>0</v>
          </cell>
        </row>
        <row r="27">
          <cell r="C27" t="str">
            <v>Среднегодовая занятость койки по счетам оплаченным и принятым к оплате (дней)</v>
          </cell>
          <cell r="D27" t="str">
            <v>2013 год</v>
          </cell>
          <cell r="E27">
            <v>0</v>
          </cell>
        </row>
        <row r="28">
          <cell r="D28" t="str">
            <v>4 месяца 2014 года</v>
          </cell>
          <cell r="E28">
            <v>0</v>
          </cell>
        </row>
        <row r="29">
          <cell r="D29" t="str">
            <v>заявка на 2015 год</v>
          </cell>
          <cell r="E29">
            <v>0</v>
          </cell>
        </row>
        <row r="30">
          <cell r="E30">
            <v>0</v>
          </cell>
        </row>
        <row r="31">
          <cell r="C31" t="str">
            <v>Средняя длительность пребывания 1-ого больного по статистическим данным  (дней)</v>
          </cell>
          <cell r="D31" t="str">
            <v>2013 год</v>
          </cell>
          <cell r="E31">
            <v>0</v>
          </cell>
        </row>
        <row r="32">
          <cell r="D32" t="str">
            <v>4 месяца 2014 года</v>
          </cell>
          <cell r="E32">
            <v>0</v>
          </cell>
        </row>
        <row r="33">
          <cell r="D33" t="str">
            <v>заявка на 2015 год</v>
          </cell>
          <cell r="E33">
            <v>0</v>
          </cell>
        </row>
        <row r="34">
          <cell r="C34" t="str">
            <v>Средняя длительность пребывания 1-ого больного по счетам оплаченным и принятым к оплате (дней)</v>
          </cell>
          <cell r="D34" t="str">
            <v>2013 год</v>
          </cell>
          <cell r="E34">
            <v>0</v>
          </cell>
        </row>
        <row r="35">
          <cell r="D35" t="str">
            <v>4 месяца 2014 года</v>
          </cell>
          <cell r="E35">
            <v>0</v>
          </cell>
        </row>
        <row r="36">
          <cell r="D36" t="str">
            <v>заявка на 2015 год</v>
          </cell>
          <cell r="E36">
            <v>0</v>
          </cell>
        </row>
        <row r="37">
          <cell r="C37" t="str">
            <v>Среднегодовое количество коек круглосуточного пребывания</v>
          </cell>
          <cell r="D37" t="str">
            <v>2013 год</v>
          </cell>
          <cell r="E37">
            <v>0</v>
          </cell>
        </row>
        <row r="38">
          <cell r="D38" t="str">
            <v>4 месяца 2014 года</v>
          </cell>
          <cell r="E38">
            <v>0</v>
          </cell>
        </row>
        <row r="39">
          <cell r="D39" t="str">
            <v>заявка на 2015 год</v>
          </cell>
          <cell r="E39">
            <v>0</v>
          </cell>
        </row>
        <row r="40">
          <cell r="C40" t="str">
            <v>Число койко-дней по статистическим данным (формы 47, 62)</v>
          </cell>
          <cell r="D40" t="str">
            <v>2013 год</v>
          </cell>
          <cell r="E40">
            <v>0</v>
          </cell>
        </row>
        <row r="41">
          <cell r="D41" t="str">
            <v>4 месяца 2014 года</v>
          </cell>
          <cell r="E41">
            <v>0</v>
          </cell>
        </row>
        <row r="42">
          <cell r="D42" t="str">
            <v>заявка на 2015 год</v>
          </cell>
          <cell r="E42">
            <v>0</v>
          </cell>
        </row>
        <row r="43">
          <cell r="C43" t="str">
            <v xml:space="preserve">Число койко-дней по счетам оплаченным и принятым к оплате </v>
          </cell>
          <cell r="D43" t="str">
            <v>2013 год</v>
          </cell>
          <cell r="E43">
            <v>0</v>
          </cell>
        </row>
        <row r="44">
          <cell r="D44" t="str">
            <v>4 месяца 2014 года</v>
          </cell>
          <cell r="E44">
            <v>0</v>
          </cell>
        </row>
        <row r="45">
          <cell r="D45" t="str">
            <v>заявка на 2015 год</v>
          </cell>
          <cell r="E45">
            <v>0</v>
          </cell>
        </row>
        <row r="46">
          <cell r="C46" t="str">
            <v>Число пролеченных больных (законченных случаев) по статистическим данным (формы 47, 62)</v>
          </cell>
          <cell r="D46" t="str">
            <v>2013 год</v>
          </cell>
          <cell r="E46">
            <v>0</v>
          </cell>
        </row>
        <row r="47">
          <cell r="D47" t="str">
            <v>4 месяца 2014 года</v>
          </cell>
          <cell r="E47">
            <v>0</v>
          </cell>
        </row>
        <row r="48">
          <cell r="D48" t="str">
            <v>заявка на 2015 год</v>
          </cell>
          <cell r="E48">
            <v>0</v>
          </cell>
        </row>
        <row r="49">
          <cell r="C49" t="str">
            <v xml:space="preserve">Число пролеченных больных (законченных случаев) по счетам оплаченным и принятым к оплате </v>
          </cell>
          <cell r="D49" t="str">
            <v>2013 год</v>
          </cell>
          <cell r="E49">
            <v>0</v>
          </cell>
        </row>
        <row r="50">
          <cell r="D50" t="str">
            <v>Утв-но в ТПГГ на 2014 год</v>
          </cell>
          <cell r="E50">
            <v>0</v>
          </cell>
        </row>
        <row r="51">
          <cell r="D51" t="str">
            <v>4 месяца 2014 года</v>
          </cell>
          <cell r="E51">
            <v>0</v>
          </cell>
        </row>
        <row r="52">
          <cell r="D52" t="str">
            <v>заявка на 2015 год</v>
          </cell>
          <cell r="E52">
            <v>0</v>
          </cell>
        </row>
        <row r="53">
          <cell r="C53" t="str">
            <v>Среднегодовая занятость койки по статистическим данным (дней)</v>
          </cell>
          <cell r="D53" t="str">
            <v>2013 год</v>
          </cell>
          <cell r="E53">
            <v>0</v>
          </cell>
        </row>
        <row r="54">
          <cell r="D54" t="str">
            <v>4 месяца 2014 года</v>
          </cell>
          <cell r="E54">
            <v>0</v>
          </cell>
        </row>
        <row r="55">
          <cell r="D55" t="str">
            <v>заявка на 2015 год</v>
          </cell>
          <cell r="E55">
            <v>0</v>
          </cell>
        </row>
        <row r="56">
          <cell r="C56" t="str">
            <v>Среднегодовая занятость койки по счетам оплаченным и принятым к оплате (дней)</v>
          </cell>
          <cell r="D56" t="str">
            <v>2013 год</v>
          </cell>
          <cell r="E56">
            <v>0</v>
          </cell>
        </row>
        <row r="57">
          <cell r="D57" t="str">
            <v>4 месяца 2014 года</v>
          </cell>
          <cell r="E57">
            <v>0</v>
          </cell>
        </row>
        <row r="58">
          <cell r="D58" t="str">
            <v>заявка на 2015 год</v>
          </cell>
          <cell r="E58">
            <v>0</v>
          </cell>
        </row>
        <row r="59">
          <cell r="E59">
            <v>0</v>
          </cell>
        </row>
        <row r="60">
          <cell r="C60" t="str">
            <v>Средняя длительность пребывания 1-ого больного по статистическим данным  (дней)</v>
          </cell>
          <cell r="D60" t="str">
            <v>2013 год</v>
          </cell>
          <cell r="E60">
            <v>0</v>
          </cell>
        </row>
        <row r="61">
          <cell r="D61" t="str">
            <v>4 месяца 2014 года</v>
          </cell>
          <cell r="E61">
            <v>0</v>
          </cell>
        </row>
        <row r="62">
          <cell r="D62" t="str">
            <v>заявка на 2015 год</v>
          </cell>
          <cell r="E62">
            <v>0</v>
          </cell>
        </row>
        <row r="63">
          <cell r="C63" t="str">
            <v>Средняя длительность пребывания 1-ого больного по счетам оплаченным и принятым к оплате (дней)</v>
          </cell>
          <cell r="D63" t="str">
            <v>2013 год</v>
          </cell>
          <cell r="E63">
            <v>0</v>
          </cell>
        </row>
        <row r="64">
          <cell r="D64" t="str">
            <v>4 месяца 2014 года</v>
          </cell>
          <cell r="E64">
            <v>0</v>
          </cell>
        </row>
        <row r="65">
          <cell r="D65" t="str">
            <v>заявка на 2015 год</v>
          </cell>
          <cell r="E65">
            <v>0</v>
          </cell>
        </row>
        <row r="66">
          <cell r="C66" t="str">
            <v>Среднегодовое количество коек круглосуточного пребывания</v>
          </cell>
          <cell r="D66" t="str">
            <v>2013 год</v>
          </cell>
          <cell r="E66">
            <v>0</v>
          </cell>
        </row>
        <row r="67">
          <cell r="D67" t="str">
            <v>4 месяца 2014 года</v>
          </cell>
          <cell r="E67">
            <v>0</v>
          </cell>
        </row>
        <row r="68">
          <cell r="D68" t="str">
            <v>заявка на 2015 год</v>
          </cell>
          <cell r="E68">
            <v>0</v>
          </cell>
        </row>
        <row r="69">
          <cell r="C69" t="str">
            <v>Число койко-дней по статистическим данным (формы 47, 62)</v>
          </cell>
          <cell r="D69" t="str">
            <v>2013 год</v>
          </cell>
          <cell r="E69">
            <v>0</v>
          </cell>
        </row>
        <row r="70">
          <cell r="D70" t="str">
            <v>4 месяца 2014 года</v>
          </cell>
          <cell r="E70">
            <v>0</v>
          </cell>
        </row>
        <row r="71">
          <cell r="D71" t="str">
            <v>заявка на 2015 год</v>
          </cell>
          <cell r="E71">
            <v>0</v>
          </cell>
        </row>
        <row r="72">
          <cell r="C72" t="str">
            <v xml:space="preserve">Число койко-дней по счетам оплаченным и принятым к оплате </v>
          </cell>
          <cell r="D72" t="str">
            <v>2013 год</v>
          </cell>
          <cell r="E72">
            <v>0</v>
          </cell>
        </row>
        <row r="73">
          <cell r="D73" t="str">
            <v>4 месяца 2014 года</v>
          </cell>
          <cell r="E73">
            <v>0</v>
          </cell>
        </row>
        <row r="74">
          <cell r="D74" t="str">
            <v>заявка на 2015 год</v>
          </cell>
          <cell r="E74">
            <v>0</v>
          </cell>
        </row>
        <row r="75">
          <cell r="C75" t="str">
            <v>Число пролеченных больных (законченных случаев) по статистическим данным (формы 47, 62)</v>
          </cell>
          <cell r="D75" t="str">
            <v>2013 год</v>
          </cell>
          <cell r="E75">
            <v>0</v>
          </cell>
        </row>
        <row r="76">
          <cell r="D76" t="str">
            <v>4 месяца 2014 года</v>
          </cell>
          <cell r="E76">
            <v>0</v>
          </cell>
        </row>
        <row r="77">
          <cell r="D77" t="str">
            <v>заявка на 2015 год</v>
          </cell>
          <cell r="E77">
            <v>0</v>
          </cell>
        </row>
        <row r="78">
          <cell r="C78" t="str">
            <v xml:space="preserve">Число пролеченных больных (законченных случаев) по счетам оплаченным и принятым к оплате </v>
          </cell>
          <cell r="D78" t="str">
            <v>2013 год</v>
          </cell>
          <cell r="E78">
            <v>0</v>
          </cell>
        </row>
        <row r="79">
          <cell r="D79" t="str">
            <v>Утв-но в ТПГГ на 2014 год</v>
          </cell>
          <cell r="E79">
            <v>0</v>
          </cell>
        </row>
        <row r="80">
          <cell r="D80" t="str">
            <v>4 месяца 2014 года</v>
          </cell>
          <cell r="E80">
            <v>0</v>
          </cell>
        </row>
        <row r="81">
          <cell r="D81" t="str">
            <v>заявка на 2015 год</v>
          </cell>
          <cell r="E81">
            <v>0</v>
          </cell>
        </row>
        <row r="82">
          <cell r="C82" t="str">
            <v>Среднегодовая занятость койки по статистическим данным (дней)</v>
          </cell>
          <cell r="D82" t="str">
            <v>2013 год</v>
          </cell>
          <cell r="E82">
            <v>0</v>
          </cell>
        </row>
        <row r="83">
          <cell r="D83" t="str">
            <v>4 месяца 2014 года</v>
          </cell>
          <cell r="E83">
            <v>0</v>
          </cell>
        </row>
        <row r="84">
          <cell r="D84" t="str">
            <v>заявка на 2015 год</v>
          </cell>
          <cell r="E84">
            <v>0</v>
          </cell>
        </row>
        <row r="85">
          <cell r="C85" t="str">
            <v>Среднегодовая занятость койки по счетам оплаченным и принятым к оплате (дней)</v>
          </cell>
          <cell r="D85" t="str">
            <v>2013 год</v>
          </cell>
          <cell r="E85">
            <v>0</v>
          </cell>
        </row>
        <row r="86">
          <cell r="D86" t="str">
            <v>4 месяца 2014 года</v>
          </cell>
          <cell r="E86">
            <v>0</v>
          </cell>
        </row>
        <row r="87">
          <cell r="D87" t="str">
            <v>заявка на 2015 год</v>
          </cell>
          <cell r="E87">
            <v>0</v>
          </cell>
        </row>
        <row r="88">
          <cell r="E88">
            <v>0</v>
          </cell>
        </row>
        <row r="89">
          <cell r="C89" t="str">
            <v>Средняя длительность пребывания 1-ого больного по статистическим данным  (дней)</v>
          </cell>
          <cell r="D89" t="str">
            <v>2013 год</v>
          </cell>
          <cell r="E89">
            <v>0</v>
          </cell>
        </row>
        <row r="90">
          <cell r="D90" t="str">
            <v>4 месяца 2014 года</v>
          </cell>
          <cell r="E90">
            <v>0</v>
          </cell>
        </row>
        <row r="91">
          <cell r="D91" t="str">
            <v>заявка на 2015 год</v>
          </cell>
          <cell r="E91">
            <v>0</v>
          </cell>
        </row>
        <row r="92">
          <cell r="C92" t="str">
            <v>Средняя длительность пребывания 1-ого больного по счетам оплаченным и принятым к оплате (дней)</v>
          </cell>
          <cell r="D92" t="str">
            <v>2013 год</v>
          </cell>
          <cell r="E92">
            <v>0</v>
          </cell>
        </row>
        <row r="93">
          <cell r="D93" t="str">
            <v>4 месяца 2014 года</v>
          </cell>
          <cell r="E93">
            <v>0</v>
          </cell>
        </row>
        <row r="94">
          <cell r="D94" t="str">
            <v>заявка на 2015 год</v>
          </cell>
          <cell r="E94">
            <v>0</v>
          </cell>
        </row>
        <row r="95">
          <cell r="C95" t="str">
            <v>Среднегодовое количество коек круглосуточного пребывания</v>
          </cell>
          <cell r="D95" t="str">
            <v>2013 год</v>
          </cell>
          <cell r="E95">
            <v>0</v>
          </cell>
        </row>
        <row r="96">
          <cell r="D96" t="str">
            <v>4 месяца 2014 года</v>
          </cell>
          <cell r="E96">
            <v>0</v>
          </cell>
        </row>
        <row r="97">
          <cell r="D97" t="str">
            <v>заявка на 2015 год</v>
          </cell>
          <cell r="E97">
            <v>0</v>
          </cell>
        </row>
        <row r="98">
          <cell r="C98" t="str">
            <v>Число койко-дней по статистическим данным (формы 47, 62)</v>
          </cell>
          <cell r="D98" t="str">
            <v>2013 год</v>
          </cell>
          <cell r="E98">
            <v>0</v>
          </cell>
        </row>
        <row r="99">
          <cell r="D99" t="str">
            <v>4 месяца 2014 года</v>
          </cell>
          <cell r="E99">
            <v>0</v>
          </cell>
        </row>
        <row r="100">
          <cell r="D100" t="str">
            <v>заявка на 2015 год</v>
          </cell>
          <cell r="E100">
            <v>0</v>
          </cell>
        </row>
        <row r="101">
          <cell r="C101" t="str">
            <v xml:space="preserve">Число койко-дней по счетам оплаченным и принятым к оплате </v>
          </cell>
          <cell r="D101" t="str">
            <v>2013 год</v>
          </cell>
          <cell r="E101">
            <v>0</v>
          </cell>
        </row>
        <row r="102">
          <cell r="D102" t="str">
            <v>4 месяца 2014 года</v>
          </cell>
          <cell r="E102">
            <v>0</v>
          </cell>
        </row>
        <row r="103">
          <cell r="D103" t="str">
            <v>заявка на 2015 год</v>
          </cell>
          <cell r="E103">
            <v>0</v>
          </cell>
        </row>
        <row r="104">
          <cell r="C104" t="str">
            <v>Число пролеченных больных (законченных случаев) по статистическим данным (формы 47, 62)</v>
          </cell>
          <cell r="D104" t="str">
            <v>2013 год</v>
          </cell>
          <cell r="E104">
            <v>0</v>
          </cell>
        </row>
        <row r="105">
          <cell r="D105" t="str">
            <v>4 месяца 2014 года</v>
          </cell>
          <cell r="E105">
            <v>0</v>
          </cell>
        </row>
        <row r="106">
          <cell r="D106" t="str">
            <v>заявка на 2015 год</v>
          </cell>
          <cell r="E106">
            <v>0</v>
          </cell>
        </row>
        <row r="107">
          <cell r="C107" t="str">
            <v xml:space="preserve">Число пролеченных больных (законченных случаев) по счетам оплаченным и принятым к оплате </v>
          </cell>
          <cell r="D107" t="str">
            <v>2013 год</v>
          </cell>
          <cell r="E107">
            <v>0</v>
          </cell>
        </row>
        <row r="108">
          <cell r="D108" t="str">
            <v>Утв-но в ТПГГ на 2014 год</v>
          </cell>
          <cell r="E108">
            <v>0</v>
          </cell>
        </row>
        <row r="109">
          <cell r="D109" t="str">
            <v>4 месяца 2014 года</v>
          </cell>
          <cell r="E109">
            <v>0</v>
          </cell>
        </row>
        <row r="110">
          <cell r="D110" t="str">
            <v>заявка на 2015 год</v>
          </cell>
          <cell r="E110">
            <v>0</v>
          </cell>
        </row>
        <row r="111">
          <cell r="C111" t="str">
            <v>Среднегодовая занятость койки по статистическим данным (дней)</v>
          </cell>
          <cell r="D111" t="str">
            <v>2013 год</v>
          </cell>
          <cell r="E111">
            <v>0</v>
          </cell>
        </row>
        <row r="112">
          <cell r="D112" t="str">
            <v>4 месяца 2014 года</v>
          </cell>
          <cell r="E112">
            <v>0</v>
          </cell>
        </row>
        <row r="113">
          <cell r="D113" t="str">
            <v>заявка на 2015 год</v>
          </cell>
          <cell r="E113">
            <v>0</v>
          </cell>
        </row>
        <row r="114">
          <cell r="C114" t="str">
            <v>Среднегодовая занятость койки по счетам оплаченным и принятым к оплате (дней)</v>
          </cell>
          <cell r="D114" t="str">
            <v>2013 год</v>
          </cell>
          <cell r="E114">
            <v>0</v>
          </cell>
        </row>
        <row r="115">
          <cell r="D115" t="str">
            <v>4 месяца 2014 года</v>
          </cell>
          <cell r="E115">
            <v>0</v>
          </cell>
        </row>
        <row r="116">
          <cell r="D116" t="str">
            <v>заявка на 2015 год</v>
          </cell>
          <cell r="E116">
            <v>0</v>
          </cell>
        </row>
        <row r="117">
          <cell r="E117">
            <v>0</v>
          </cell>
        </row>
        <row r="118">
          <cell r="C118" t="str">
            <v>Средняя длительность пребывания 1-ого больного по статистическим данным  (дней)</v>
          </cell>
          <cell r="D118" t="str">
            <v>2013 год</v>
          </cell>
          <cell r="E118">
            <v>0</v>
          </cell>
        </row>
        <row r="119">
          <cell r="D119" t="str">
            <v>4 месяца 2014 года</v>
          </cell>
          <cell r="E119">
            <v>0</v>
          </cell>
        </row>
        <row r="120">
          <cell r="D120" t="str">
            <v>заявка на 2015 год</v>
          </cell>
          <cell r="E120">
            <v>0</v>
          </cell>
        </row>
        <row r="121">
          <cell r="C121" t="str">
            <v>Средняя длительность пребывания 1-ого больного по счетам оплаченным и принятым к оплате (дней)</v>
          </cell>
          <cell r="D121" t="str">
            <v>2013 год</v>
          </cell>
          <cell r="E121">
            <v>0</v>
          </cell>
        </row>
        <row r="122">
          <cell r="D122" t="str">
            <v>4 месяца 2014 года</v>
          </cell>
          <cell r="E122">
            <v>0</v>
          </cell>
        </row>
        <row r="123">
          <cell r="D123" t="str">
            <v>заявка на 2015 год</v>
          </cell>
          <cell r="E123">
            <v>0</v>
          </cell>
        </row>
        <row r="124">
          <cell r="C124" t="str">
            <v>Среднегодовое количество коек круглосуточного пребывания</v>
          </cell>
          <cell r="D124" t="str">
            <v>2013 год</v>
          </cell>
          <cell r="E124">
            <v>120</v>
          </cell>
        </row>
        <row r="125">
          <cell r="D125" t="str">
            <v>4 месяца 2014 года</v>
          </cell>
          <cell r="E125">
            <v>120</v>
          </cell>
        </row>
        <row r="126">
          <cell r="D126" t="str">
            <v>заявка на 2015 год</v>
          </cell>
          <cell r="E126">
            <v>100</v>
          </cell>
        </row>
        <row r="127">
          <cell r="C127" t="str">
            <v>Число койко-дней по статистическим данным (формы 47, 62)</v>
          </cell>
          <cell r="D127" t="str">
            <v>2013 год</v>
          </cell>
          <cell r="E127">
            <v>41229</v>
          </cell>
        </row>
        <row r="128">
          <cell r="D128" t="str">
            <v>4 месяца 2014 года</v>
          </cell>
          <cell r="E128">
            <v>13452</v>
          </cell>
        </row>
        <row r="129">
          <cell r="D129" t="str">
            <v>заявка на 2015 год</v>
          </cell>
          <cell r="E129">
            <v>34220</v>
          </cell>
        </row>
        <row r="130">
          <cell r="C130" t="str">
            <v xml:space="preserve">Число койко-дней по счетам оплаченным и принятым к оплате </v>
          </cell>
          <cell r="D130" t="str">
            <v>2013 год</v>
          </cell>
          <cell r="E130">
            <v>39852</v>
          </cell>
        </row>
        <row r="131">
          <cell r="D131" t="str">
            <v>4 месяца 2014 года</v>
          </cell>
          <cell r="E131">
            <v>13004</v>
          </cell>
        </row>
        <row r="132">
          <cell r="D132" t="str">
            <v>заявка на 2015 год</v>
          </cell>
          <cell r="E132">
            <v>33017</v>
          </cell>
        </row>
        <row r="133">
          <cell r="C133" t="str">
            <v>Число пролеченных больных (законченных случаев) по статистическим данным (формы 47, 62)</v>
          </cell>
          <cell r="D133" t="str">
            <v>2013 год</v>
          </cell>
          <cell r="E133">
            <v>3599</v>
          </cell>
        </row>
        <row r="134">
          <cell r="D134" t="str">
            <v>4 месяца 2014 года</v>
          </cell>
          <cell r="E134">
            <v>1175</v>
          </cell>
        </row>
        <row r="135">
          <cell r="D135" t="str">
            <v>заявка на 2015 год</v>
          </cell>
          <cell r="E135">
            <v>3195</v>
          </cell>
        </row>
        <row r="136">
          <cell r="C136" t="str">
            <v xml:space="preserve">Число пролеченных больных (законченных случаев) по счетам оплаченным и принятым к оплате </v>
          </cell>
          <cell r="D136" t="str">
            <v>2013 год</v>
          </cell>
          <cell r="E136">
            <v>3579</v>
          </cell>
        </row>
        <row r="137">
          <cell r="D137" t="str">
            <v>Утв-но в ТПГГ на 2014 год</v>
          </cell>
          <cell r="E137">
            <v>2253</v>
          </cell>
        </row>
        <row r="138">
          <cell r="D138" t="str">
            <v>4 месяца 2014 года</v>
          </cell>
          <cell r="E138">
            <v>1145</v>
          </cell>
        </row>
        <row r="139">
          <cell r="D139" t="str">
            <v>заявка на 2015 год</v>
          </cell>
          <cell r="E139">
            <v>2410</v>
          </cell>
        </row>
        <row r="140">
          <cell r="C140" t="str">
            <v>Среднегодовая занятость койки по статистическим данным (дней)</v>
          </cell>
          <cell r="D140" t="str">
            <v>2013 год</v>
          </cell>
          <cell r="E140">
            <v>343.6</v>
          </cell>
        </row>
        <row r="141">
          <cell r="D141" t="str">
            <v>4 месяца 2014 года</v>
          </cell>
          <cell r="E141">
            <v>112.1</v>
          </cell>
        </row>
        <row r="142">
          <cell r="D142" t="str">
            <v>заявка на 2015 год</v>
          </cell>
          <cell r="E142">
            <v>342.2</v>
          </cell>
        </row>
        <row r="143">
          <cell r="C143" t="str">
            <v>Среднегодовая занятость койки по счетам оплаченным и принятым к оплате (дней)</v>
          </cell>
          <cell r="D143" t="str">
            <v>2013 год</v>
          </cell>
          <cell r="E143">
            <v>332.1</v>
          </cell>
        </row>
        <row r="144">
          <cell r="D144" t="str">
            <v>4 месяца 2014 года</v>
          </cell>
          <cell r="E144">
            <v>108.4</v>
          </cell>
        </row>
        <row r="145">
          <cell r="D145" t="str">
            <v>заявка на 2015 год</v>
          </cell>
          <cell r="E145">
            <v>330.2</v>
          </cell>
        </row>
        <row r="146">
          <cell r="E146">
            <v>0</v>
          </cell>
        </row>
        <row r="147">
          <cell r="C147" t="str">
            <v>Средняя длительность пребывания 1-ого больного по статистическим данным  (дней)</v>
          </cell>
          <cell r="D147" t="str">
            <v>2013 год</v>
          </cell>
          <cell r="E147">
            <v>11.5</v>
          </cell>
        </row>
        <row r="148">
          <cell r="D148" t="str">
            <v>4 месяца 2014 года</v>
          </cell>
          <cell r="E148">
            <v>11.4</v>
          </cell>
        </row>
        <row r="149">
          <cell r="D149" t="str">
            <v>заявка на 2015 год</v>
          </cell>
          <cell r="E149">
            <v>10.7</v>
          </cell>
        </row>
        <row r="150">
          <cell r="C150" t="str">
            <v>Средняя длительность пребывания 1-ого больного по счетам оплаченным и принятым к оплате (дней)</v>
          </cell>
          <cell r="D150" t="str">
            <v>2013 год</v>
          </cell>
          <cell r="E150">
            <v>11.1</v>
          </cell>
        </row>
        <row r="151">
          <cell r="D151" t="str">
            <v>4 месяца 2014 года</v>
          </cell>
          <cell r="E151">
            <v>11.4</v>
          </cell>
        </row>
        <row r="152">
          <cell r="D152" t="str">
            <v>заявка на 2015 год</v>
          </cell>
          <cell r="E152">
            <v>13.7</v>
          </cell>
        </row>
        <row r="153">
          <cell r="C153" t="str">
            <v>Среднегодовое количество коек круглосуточного пребывания</v>
          </cell>
          <cell r="D153" t="str">
            <v>2013 год</v>
          </cell>
          <cell r="E153">
            <v>0</v>
          </cell>
        </row>
        <row r="154">
          <cell r="D154" t="str">
            <v>4 месяца 2014 года</v>
          </cell>
          <cell r="E154">
            <v>0</v>
          </cell>
        </row>
        <row r="155">
          <cell r="D155" t="str">
            <v>заявка на 2015 год</v>
          </cell>
          <cell r="E155">
            <v>0</v>
          </cell>
        </row>
        <row r="156">
          <cell r="C156" t="str">
            <v>Число койко-дней по статистическим данным (формы 47, 62)</v>
          </cell>
          <cell r="D156" t="str">
            <v>2013 год</v>
          </cell>
          <cell r="E156">
            <v>0</v>
          </cell>
        </row>
        <row r="157">
          <cell r="D157" t="str">
            <v>4 месяца 2014 года</v>
          </cell>
          <cell r="E157">
            <v>0</v>
          </cell>
        </row>
        <row r="158">
          <cell r="D158" t="str">
            <v>заявка на 2015 год</v>
          </cell>
          <cell r="E158">
            <v>0</v>
          </cell>
        </row>
        <row r="159">
          <cell r="C159" t="str">
            <v xml:space="preserve">Число койко-дней по счетам оплаченным и принятым к оплате </v>
          </cell>
          <cell r="D159" t="str">
            <v>2013 год</v>
          </cell>
          <cell r="E159">
            <v>0</v>
          </cell>
        </row>
        <row r="160">
          <cell r="D160" t="str">
            <v>4 месяца 2014 года</v>
          </cell>
          <cell r="E160">
            <v>0</v>
          </cell>
        </row>
        <row r="161">
          <cell r="D161" t="str">
            <v>заявка на 2015 год</v>
          </cell>
          <cell r="E161">
            <v>0</v>
          </cell>
        </row>
        <row r="162">
          <cell r="C162" t="str">
            <v>Число пролеченных больных (законченных случаев) по статистическим данным (формы 47, 62)</v>
          </cell>
          <cell r="D162" t="str">
            <v>2013 год</v>
          </cell>
          <cell r="E162">
            <v>0</v>
          </cell>
        </row>
        <row r="163">
          <cell r="D163" t="str">
            <v>4 месяца 2014 года</v>
          </cell>
          <cell r="E163">
            <v>0</v>
          </cell>
        </row>
        <row r="164">
          <cell r="D164" t="str">
            <v>заявка на 2015 год</v>
          </cell>
          <cell r="E164">
            <v>0</v>
          </cell>
        </row>
        <row r="165">
          <cell r="C165" t="str">
            <v xml:space="preserve">Число пролеченных больных (законченных случаев) по счетам оплаченным и принятым к оплате </v>
          </cell>
          <cell r="D165" t="str">
            <v>2013 год</v>
          </cell>
          <cell r="E165">
            <v>0</v>
          </cell>
        </row>
        <row r="166">
          <cell r="D166" t="str">
            <v>Утв-но в ТПГГ на 2014 год</v>
          </cell>
          <cell r="E166">
            <v>0</v>
          </cell>
        </row>
        <row r="167">
          <cell r="D167" t="str">
            <v>4 месяца 2014 года</v>
          </cell>
          <cell r="E167">
            <v>0</v>
          </cell>
        </row>
        <row r="168">
          <cell r="D168" t="str">
            <v>заявка на 2015 год</v>
          </cell>
          <cell r="E168">
            <v>0</v>
          </cell>
        </row>
        <row r="169">
          <cell r="C169" t="str">
            <v>Среднегодовая занятость койки по статистическим данным (дней)</v>
          </cell>
          <cell r="D169" t="str">
            <v>2013 год</v>
          </cell>
          <cell r="E169">
            <v>0</v>
          </cell>
        </row>
        <row r="170">
          <cell r="D170" t="str">
            <v>4 месяца 2014 года</v>
          </cell>
          <cell r="E170">
            <v>0</v>
          </cell>
        </row>
        <row r="171">
          <cell r="D171" t="str">
            <v>заявка на 2015 год</v>
          </cell>
          <cell r="E171">
            <v>0</v>
          </cell>
        </row>
        <row r="172">
          <cell r="C172" t="str">
            <v>Среднегодовая занятость койки по счетам оплаченным и принятым к оплате (дней)</v>
          </cell>
          <cell r="D172" t="str">
            <v>2013 год</v>
          </cell>
          <cell r="E172">
            <v>0</v>
          </cell>
        </row>
        <row r="173">
          <cell r="D173" t="str">
            <v>4 месяца 2014 года</v>
          </cell>
          <cell r="E173">
            <v>0</v>
          </cell>
        </row>
        <row r="174">
          <cell r="D174" t="str">
            <v>заявка на 2015 год</v>
          </cell>
          <cell r="E174">
            <v>0</v>
          </cell>
        </row>
        <row r="175">
          <cell r="E175">
            <v>0</v>
          </cell>
        </row>
        <row r="176">
          <cell r="C176" t="str">
            <v>Средняя длительность пребывания 1-ого больного по статистическим данным  (дней)</v>
          </cell>
          <cell r="D176" t="str">
            <v>2013 год</v>
          </cell>
          <cell r="E176">
            <v>0</v>
          </cell>
        </row>
        <row r="177">
          <cell r="D177" t="str">
            <v>4 месяца 2014 года</v>
          </cell>
          <cell r="E177">
            <v>0</v>
          </cell>
        </row>
        <row r="178">
          <cell r="D178" t="str">
            <v>заявка на 2015 год</v>
          </cell>
          <cell r="E178">
            <v>0</v>
          </cell>
        </row>
        <row r="179">
          <cell r="C179" t="str">
            <v>Средняя длительность пребывания 1-ого больного по счетам оплаченным и принятым к оплате (дней)</v>
          </cell>
          <cell r="D179" t="str">
            <v>2013 год</v>
          </cell>
          <cell r="E179">
            <v>0</v>
          </cell>
        </row>
        <row r="180">
          <cell r="D180" t="str">
            <v>4 месяца 2014 года</v>
          </cell>
          <cell r="E180">
            <v>0</v>
          </cell>
        </row>
        <row r="181">
          <cell r="D181" t="str">
            <v>заявка на 2015 год</v>
          </cell>
          <cell r="E181">
            <v>0</v>
          </cell>
        </row>
        <row r="182">
          <cell r="C182" t="str">
            <v>Среднегодовое количество коек круглосуточного пребывания</v>
          </cell>
          <cell r="D182" t="str">
            <v>2013 год</v>
          </cell>
          <cell r="E182">
            <v>0</v>
          </cell>
        </row>
        <row r="183">
          <cell r="D183" t="str">
            <v>4 месяца 2014 года</v>
          </cell>
          <cell r="E183">
            <v>0</v>
          </cell>
        </row>
        <row r="184">
          <cell r="D184" t="str">
            <v>заявка на 2015 год</v>
          </cell>
          <cell r="E184">
            <v>0</v>
          </cell>
        </row>
        <row r="185">
          <cell r="C185" t="str">
            <v>Число койко-дней по статистическим данным (формы 47, 62)</v>
          </cell>
          <cell r="D185" t="str">
            <v>2013 год</v>
          </cell>
          <cell r="E185">
            <v>0</v>
          </cell>
        </row>
        <row r="186">
          <cell r="D186" t="str">
            <v>4 месяца 2014 года</v>
          </cell>
          <cell r="E186">
            <v>0</v>
          </cell>
        </row>
        <row r="187">
          <cell r="D187" t="str">
            <v>заявка на 2015 год</v>
          </cell>
          <cell r="E187">
            <v>0</v>
          </cell>
        </row>
        <row r="188">
          <cell r="C188" t="str">
            <v xml:space="preserve">Число койко-дней по счетам оплаченным и принятым к оплате </v>
          </cell>
          <cell r="D188" t="str">
            <v>2013 год</v>
          </cell>
          <cell r="E188">
            <v>0</v>
          </cell>
        </row>
        <row r="189">
          <cell r="D189" t="str">
            <v>4 месяца 2014 года</v>
          </cell>
          <cell r="E189">
            <v>0</v>
          </cell>
        </row>
        <row r="190">
          <cell r="D190" t="str">
            <v>заявка на 2015 год</v>
          </cell>
          <cell r="E190">
            <v>0</v>
          </cell>
        </row>
        <row r="191">
          <cell r="C191" t="str">
            <v>Число пролеченных больных (законченных случаев) по статистическим данным (формы 47, 62)</v>
          </cell>
          <cell r="D191" t="str">
            <v>2013 год</v>
          </cell>
          <cell r="E191">
            <v>0</v>
          </cell>
        </row>
        <row r="192">
          <cell r="D192" t="str">
            <v>4 месяца 2014 года</v>
          </cell>
          <cell r="E192">
            <v>0</v>
          </cell>
        </row>
        <row r="193">
          <cell r="D193" t="str">
            <v>заявка на 2015 год</v>
          </cell>
          <cell r="E193">
            <v>0</v>
          </cell>
        </row>
        <row r="194">
          <cell r="C194" t="str">
            <v xml:space="preserve">Число пролеченных больных (законченных случаев) по счетам оплаченным и принятым к оплате </v>
          </cell>
          <cell r="D194" t="str">
            <v>2013 год</v>
          </cell>
          <cell r="E194">
            <v>0</v>
          </cell>
        </row>
        <row r="195">
          <cell r="D195" t="str">
            <v>Утв-но в ТПГГ на 2014 год</v>
          </cell>
          <cell r="E195">
            <v>0</v>
          </cell>
        </row>
        <row r="196">
          <cell r="D196" t="str">
            <v>4 месяца 2014 года</v>
          </cell>
          <cell r="E196">
            <v>0</v>
          </cell>
        </row>
        <row r="197">
          <cell r="D197" t="str">
            <v>заявка на 2015 год</v>
          </cell>
          <cell r="E197">
            <v>0</v>
          </cell>
        </row>
        <row r="198">
          <cell r="C198" t="str">
            <v>Среднегодовая занятость койки по статистическим данным (дней)</v>
          </cell>
          <cell r="D198" t="str">
            <v>2013 год</v>
          </cell>
          <cell r="E198">
            <v>0</v>
          </cell>
        </row>
        <row r="199">
          <cell r="D199" t="str">
            <v>4 месяца 2014 года</v>
          </cell>
          <cell r="E199">
            <v>0</v>
          </cell>
        </row>
        <row r="200">
          <cell r="D200" t="str">
            <v>заявка на 2015 год</v>
          </cell>
          <cell r="E200">
            <v>0</v>
          </cell>
        </row>
        <row r="201">
          <cell r="C201" t="str">
            <v>Среднегодовая занятость койки по счетам оплаченным и принятым к оплате (дней)</v>
          </cell>
          <cell r="D201" t="str">
            <v>2013 год</v>
          </cell>
          <cell r="E201">
            <v>0</v>
          </cell>
        </row>
        <row r="202">
          <cell r="D202" t="str">
            <v>4 месяца 2014 года</v>
          </cell>
          <cell r="E202">
            <v>0</v>
          </cell>
        </row>
        <row r="203">
          <cell r="D203" t="str">
            <v>заявка на 2015 год</v>
          </cell>
          <cell r="E203">
            <v>0</v>
          </cell>
        </row>
        <row r="204">
          <cell r="E204">
            <v>0</v>
          </cell>
        </row>
        <row r="205">
          <cell r="C205" t="str">
            <v>Средняя длительность пребывания 1-ого больного по статистическим данным  (дней)</v>
          </cell>
          <cell r="D205" t="str">
            <v>2013 год</v>
          </cell>
          <cell r="E205">
            <v>0</v>
          </cell>
        </row>
        <row r="206">
          <cell r="D206" t="str">
            <v>4 месяца 2014 года</v>
          </cell>
          <cell r="E206">
            <v>0</v>
          </cell>
        </row>
        <row r="207">
          <cell r="D207" t="str">
            <v>заявка на 2015 год</v>
          </cell>
          <cell r="E207">
            <v>0</v>
          </cell>
        </row>
        <row r="208">
          <cell r="C208" t="str">
            <v>Средняя длительность пребывания 1-ого больного по счетам оплаченным и принятым к оплате (дней)</v>
          </cell>
          <cell r="D208" t="str">
            <v>2013 год</v>
          </cell>
          <cell r="E208">
            <v>0</v>
          </cell>
        </row>
        <row r="209">
          <cell r="D209" t="str">
            <v>4 месяца 2014 года</v>
          </cell>
          <cell r="E209">
            <v>0</v>
          </cell>
        </row>
        <row r="210">
          <cell r="D210" t="str">
            <v>заявка на 2015 год</v>
          </cell>
          <cell r="E210">
            <v>0</v>
          </cell>
        </row>
        <row r="211">
          <cell r="C211" t="str">
            <v>Среднегодовое количество коек круглосуточного пребывания</v>
          </cell>
          <cell r="D211" t="str">
            <v>2013 год</v>
          </cell>
          <cell r="E211">
            <v>0</v>
          </cell>
        </row>
        <row r="212">
          <cell r="D212" t="str">
            <v>4 месяца 2014 года</v>
          </cell>
          <cell r="E212">
            <v>0</v>
          </cell>
        </row>
        <row r="213">
          <cell r="D213" t="str">
            <v>заявка на 2015 год</v>
          </cell>
          <cell r="E213">
            <v>0</v>
          </cell>
        </row>
        <row r="214">
          <cell r="C214" t="str">
            <v>Число койко-дней по статистическим данным (формы 47, 62)</v>
          </cell>
          <cell r="D214" t="str">
            <v>2013 год</v>
          </cell>
          <cell r="E214">
            <v>0</v>
          </cell>
        </row>
        <row r="215">
          <cell r="D215" t="str">
            <v>4 месяца 2014 года</v>
          </cell>
          <cell r="E215">
            <v>0</v>
          </cell>
        </row>
        <row r="216">
          <cell r="D216" t="str">
            <v>заявка на 2015 год</v>
          </cell>
          <cell r="E216">
            <v>0</v>
          </cell>
        </row>
        <row r="217">
          <cell r="C217" t="str">
            <v xml:space="preserve">Число койко-дней по счетам оплаченным и принятым к оплате </v>
          </cell>
          <cell r="D217" t="str">
            <v>2013 год</v>
          </cell>
          <cell r="E217">
            <v>0</v>
          </cell>
        </row>
        <row r="218">
          <cell r="D218" t="str">
            <v>4 месяца 2014 года</v>
          </cell>
          <cell r="E218">
            <v>0</v>
          </cell>
        </row>
        <row r="219">
          <cell r="D219" t="str">
            <v>заявка на 2015 год</v>
          </cell>
          <cell r="E219">
            <v>0</v>
          </cell>
        </row>
        <row r="220">
          <cell r="C220" t="str">
            <v>Число пролеченных больных (законченных случаев) по статистическим данным (формы 47, 62)</v>
          </cell>
          <cell r="D220" t="str">
            <v>2013 год</v>
          </cell>
          <cell r="E220">
            <v>0</v>
          </cell>
        </row>
        <row r="221">
          <cell r="D221" t="str">
            <v>4 месяца 2014 года</v>
          </cell>
          <cell r="E221">
            <v>0</v>
          </cell>
        </row>
        <row r="222">
          <cell r="D222" t="str">
            <v>заявка на 2015 год</v>
          </cell>
          <cell r="E222">
            <v>0</v>
          </cell>
        </row>
        <row r="223">
          <cell r="C223" t="str">
            <v xml:space="preserve">Число пролеченных больных (законченных случаев) по счетам оплаченным и принятым к оплате </v>
          </cell>
          <cell r="D223" t="str">
            <v>2013 год</v>
          </cell>
          <cell r="E223">
            <v>0</v>
          </cell>
        </row>
        <row r="224">
          <cell r="D224" t="str">
            <v>Утв-но в ТПГГ на 2014 год</v>
          </cell>
          <cell r="E224">
            <v>0</v>
          </cell>
        </row>
        <row r="225">
          <cell r="D225" t="str">
            <v>4 месяца 2014 года</v>
          </cell>
          <cell r="E225">
            <v>0</v>
          </cell>
        </row>
        <row r="226">
          <cell r="D226" t="str">
            <v>заявка на 2015 год</v>
          </cell>
          <cell r="E226">
            <v>0</v>
          </cell>
        </row>
        <row r="227">
          <cell r="C227" t="str">
            <v>Среднегодовая занятость койки по статистическим данным (дней)</v>
          </cell>
          <cell r="D227" t="str">
            <v>2013 год</v>
          </cell>
          <cell r="E227">
            <v>0</v>
          </cell>
        </row>
        <row r="228">
          <cell r="D228" t="str">
            <v>4 месяца 2014 года</v>
          </cell>
          <cell r="E228">
            <v>0</v>
          </cell>
        </row>
        <row r="229">
          <cell r="D229" t="str">
            <v>заявка на 2015 год</v>
          </cell>
          <cell r="E229">
            <v>0</v>
          </cell>
        </row>
        <row r="230">
          <cell r="C230" t="str">
            <v>Среднегодовая занятость койки по счетам оплаченным и принятым к оплате (дней)</v>
          </cell>
          <cell r="D230" t="str">
            <v>2013 год</v>
          </cell>
          <cell r="E230">
            <v>0</v>
          </cell>
        </row>
        <row r="231">
          <cell r="D231" t="str">
            <v>4 месяца 2014 года</v>
          </cell>
          <cell r="E231">
            <v>0</v>
          </cell>
        </row>
        <row r="232">
          <cell r="D232" t="str">
            <v>заявка на 2015 год</v>
          </cell>
          <cell r="E232">
            <v>0</v>
          </cell>
        </row>
        <row r="233">
          <cell r="E233">
            <v>0</v>
          </cell>
        </row>
        <row r="234">
          <cell r="C234" t="str">
            <v>Средняя длительность пребывания 1-ого больного по статистическим данным  (дней)</v>
          </cell>
          <cell r="D234" t="str">
            <v>2013 год</v>
          </cell>
          <cell r="E234">
            <v>0</v>
          </cell>
        </row>
        <row r="235">
          <cell r="D235" t="str">
            <v>4 месяца 2014 года</v>
          </cell>
          <cell r="E235">
            <v>0</v>
          </cell>
        </row>
        <row r="236">
          <cell r="D236" t="str">
            <v>заявка на 2015 год</v>
          </cell>
          <cell r="E236">
            <v>0</v>
          </cell>
        </row>
        <row r="237">
          <cell r="C237" t="str">
            <v>Средняя длительность пребывания 1-ого больного по счетам оплаченным и принятым к оплате (дней)</v>
          </cell>
          <cell r="D237" t="str">
            <v>2013 год</v>
          </cell>
          <cell r="E237">
            <v>0</v>
          </cell>
        </row>
        <row r="238">
          <cell r="D238" t="str">
            <v>4 месяца 2014 года</v>
          </cell>
          <cell r="E238">
            <v>0</v>
          </cell>
        </row>
        <row r="239">
          <cell r="D239" t="str">
            <v>заявка на 2015 год</v>
          </cell>
          <cell r="E239">
            <v>0</v>
          </cell>
        </row>
        <row r="240">
          <cell r="C240" t="str">
            <v>Среднегодовое количество коек круглосуточного пребывания</v>
          </cell>
          <cell r="D240" t="str">
            <v>2013 год</v>
          </cell>
          <cell r="E240">
            <v>120</v>
          </cell>
        </row>
        <row r="241">
          <cell r="D241" t="str">
            <v>4 месяца 2014 года</v>
          </cell>
          <cell r="E241">
            <v>120</v>
          </cell>
        </row>
        <row r="242">
          <cell r="D242" t="str">
            <v>заявка на 2015 год</v>
          </cell>
          <cell r="E242">
            <v>100</v>
          </cell>
        </row>
        <row r="243">
          <cell r="C243" t="str">
            <v>Число койко-дней по статистическим данным (формы 47, 62)</v>
          </cell>
          <cell r="D243" t="str">
            <v>2013 год</v>
          </cell>
          <cell r="E243">
            <v>41229</v>
          </cell>
        </row>
        <row r="244">
          <cell r="D244" t="str">
            <v>4 месяца 2014 года</v>
          </cell>
          <cell r="E244">
            <v>13452</v>
          </cell>
        </row>
        <row r="245">
          <cell r="D245" t="str">
            <v>заявка на 2015 год</v>
          </cell>
          <cell r="E245">
            <v>34220</v>
          </cell>
        </row>
        <row r="246">
          <cell r="C246" t="str">
            <v xml:space="preserve">Число койко-дней по счетам оплаченным и принятым к оплате </v>
          </cell>
          <cell r="D246" t="str">
            <v>2013 год</v>
          </cell>
          <cell r="E246">
            <v>39852</v>
          </cell>
        </row>
        <row r="247">
          <cell r="D247" t="str">
            <v>4 месяца 2014 года</v>
          </cell>
          <cell r="E247">
            <v>13004</v>
          </cell>
        </row>
        <row r="248">
          <cell r="D248" t="str">
            <v>заявка на 2015 год</v>
          </cell>
          <cell r="E248">
            <v>33017</v>
          </cell>
        </row>
        <row r="249">
          <cell r="C249" t="str">
            <v>Число пролеченных больных (законченных случаев) по статистическим данным (формы 47, 62)</v>
          </cell>
          <cell r="D249" t="str">
            <v>2013 год</v>
          </cell>
          <cell r="E249">
            <v>3599</v>
          </cell>
        </row>
        <row r="250">
          <cell r="D250" t="str">
            <v>4 месяца 2014 года</v>
          </cell>
          <cell r="E250">
            <v>1175</v>
          </cell>
        </row>
        <row r="251">
          <cell r="D251" t="str">
            <v>заявка на 2015 год</v>
          </cell>
          <cell r="E251">
            <v>3195</v>
          </cell>
        </row>
        <row r="252">
          <cell r="C252" t="str">
            <v xml:space="preserve">Число пролеченных больных (законченных случаев) по счетам оплаченным и принятым к оплате </v>
          </cell>
          <cell r="D252" t="str">
            <v>2013 год</v>
          </cell>
          <cell r="E252">
            <v>3579</v>
          </cell>
        </row>
        <row r="253">
          <cell r="D253" t="str">
            <v>Утв-но в ТПГГ на 2014 год</v>
          </cell>
          <cell r="E253">
            <v>2253</v>
          </cell>
        </row>
        <row r="254">
          <cell r="D254" t="str">
            <v>4 месяца 2014 года</v>
          </cell>
          <cell r="E254">
            <v>1145</v>
          </cell>
        </row>
        <row r="255">
          <cell r="D255" t="str">
            <v>заявка на 2015 год</v>
          </cell>
          <cell r="E255">
            <v>2410</v>
          </cell>
        </row>
        <row r="256">
          <cell r="C256" t="str">
            <v>Среднегодовая занятость койки по статистическим данным (дней)</v>
          </cell>
          <cell r="D256" t="str">
            <v>2013 год</v>
          </cell>
          <cell r="E256">
            <v>343.6</v>
          </cell>
        </row>
        <row r="257">
          <cell r="D257" t="str">
            <v>4 месяца 2014 года</v>
          </cell>
          <cell r="E257">
            <v>112.1</v>
          </cell>
        </row>
        <row r="258">
          <cell r="D258" t="str">
            <v>заявка на 2015 год</v>
          </cell>
          <cell r="E258">
            <v>342.2</v>
          </cell>
        </row>
        <row r="259">
          <cell r="C259" t="str">
            <v>Среднегодовая занятость койки по счетам оплаченным и принятым к оплате (дней)</v>
          </cell>
          <cell r="D259" t="str">
            <v>2013 год</v>
          </cell>
          <cell r="E259">
            <v>332.1</v>
          </cell>
        </row>
        <row r="260">
          <cell r="D260" t="str">
            <v>4 месяца 2014 года</v>
          </cell>
          <cell r="E260">
            <v>108.4</v>
          </cell>
        </row>
        <row r="261">
          <cell r="D261" t="str">
            <v>заявка на 2015 год</v>
          </cell>
          <cell r="E261">
            <v>330.2</v>
          </cell>
        </row>
        <row r="262">
          <cell r="E262">
            <v>0</v>
          </cell>
        </row>
        <row r="263">
          <cell r="C263" t="str">
            <v>Средняя длительность пребывания 1-ого больного по статистическим данным  (дней)</v>
          </cell>
          <cell r="D263" t="str">
            <v>2013 год</v>
          </cell>
          <cell r="E263">
            <v>11.5</v>
          </cell>
        </row>
        <row r="264">
          <cell r="D264" t="str">
            <v>4 месяца 2014 года</v>
          </cell>
          <cell r="E264">
            <v>11.4</v>
          </cell>
        </row>
        <row r="265">
          <cell r="D265" t="str">
            <v>заявка на 2015 год</v>
          </cell>
          <cell r="E265">
            <v>10.7</v>
          </cell>
        </row>
        <row r="266">
          <cell r="C266" t="str">
            <v>Средняя длительность пребывания 1-ого больного по счетам оплаченным и принятым к оплате (дней)</v>
          </cell>
          <cell r="D266" t="str">
            <v>2013 год</v>
          </cell>
          <cell r="E266">
            <v>11.1</v>
          </cell>
        </row>
        <row r="267">
          <cell r="D267" t="str">
            <v>4 месяца 2014 года</v>
          </cell>
          <cell r="E267">
            <v>11.4</v>
          </cell>
        </row>
        <row r="268">
          <cell r="D268" t="str">
            <v>заявка на 2015 год</v>
          </cell>
          <cell r="E268">
            <v>13.7</v>
          </cell>
        </row>
        <row r="269">
          <cell r="C269" t="str">
            <v>Среднегодовое количество коек круглосуточного пребывания</v>
          </cell>
          <cell r="D269" t="str">
            <v>2013 год</v>
          </cell>
          <cell r="E269">
            <v>51</v>
          </cell>
        </row>
        <row r="270">
          <cell r="D270" t="str">
            <v>4 месяца 2014 года</v>
          </cell>
          <cell r="E270">
            <v>50</v>
          </cell>
        </row>
        <row r="271">
          <cell r="D271" t="str">
            <v>заявка на 2015 год</v>
          </cell>
          <cell r="E271">
            <v>50</v>
          </cell>
        </row>
        <row r="272">
          <cell r="C272" t="str">
            <v>Число койко-дней по статистическим данным (формы 47, 62)</v>
          </cell>
          <cell r="D272" t="str">
            <v>2013 год</v>
          </cell>
          <cell r="E272">
            <v>17678</v>
          </cell>
        </row>
        <row r="273">
          <cell r="D273" t="str">
            <v>4 месяца 2014 года</v>
          </cell>
          <cell r="E273">
            <v>5208</v>
          </cell>
        </row>
        <row r="274">
          <cell r="D274" t="str">
            <v>заявка на 2015 год</v>
          </cell>
          <cell r="E274">
            <v>16000</v>
          </cell>
        </row>
        <row r="275">
          <cell r="C275" t="str">
            <v xml:space="preserve">Число койко-дней по счетам оплаченным и принятым к оплате </v>
          </cell>
          <cell r="D275" t="str">
            <v>2013 год</v>
          </cell>
          <cell r="E275">
            <v>15170</v>
          </cell>
        </row>
        <row r="276">
          <cell r="D276" t="str">
            <v>4 месяца 2014 года</v>
          </cell>
          <cell r="E276">
            <v>4695</v>
          </cell>
        </row>
        <row r="277">
          <cell r="D277" t="str">
            <v>заявка на 2015 год</v>
          </cell>
          <cell r="E277">
            <v>16000</v>
          </cell>
        </row>
        <row r="278">
          <cell r="C278" t="str">
            <v>Число пролеченных больных (законченных случаев) по статистическим данным (формы 47, 62)</v>
          </cell>
          <cell r="D278" t="str">
            <v>2013 год</v>
          </cell>
          <cell r="E278">
            <v>1366</v>
          </cell>
        </row>
        <row r="279">
          <cell r="D279" t="str">
            <v>4 месяца 2014 года</v>
          </cell>
          <cell r="E279">
            <v>410</v>
          </cell>
        </row>
        <row r="280">
          <cell r="D280" t="str">
            <v>заявка на 2015 год</v>
          </cell>
          <cell r="E280">
            <v>1134</v>
          </cell>
        </row>
        <row r="281">
          <cell r="C281" t="str">
            <v xml:space="preserve">Число пролеченных больных (законченных случаев) по счетам оплаченным и принятым к оплате </v>
          </cell>
          <cell r="D281" t="str">
            <v>2013 год</v>
          </cell>
          <cell r="E281">
            <v>1196</v>
          </cell>
        </row>
        <row r="282">
          <cell r="D282" t="str">
            <v>Утв-но в ТПГГ на 2014 год</v>
          </cell>
          <cell r="E282">
            <v>1074</v>
          </cell>
        </row>
        <row r="283">
          <cell r="D283" t="str">
            <v>4 месяца 2014 года</v>
          </cell>
          <cell r="E283">
            <v>363</v>
          </cell>
        </row>
        <row r="284">
          <cell r="D284" t="str">
            <v>заявка на 2015 год</v>
          </cell>
          <cell r="E284">
            <v>1134</v>
          </cell>
        </row>
        <row r="285">
          <cell r="C285" t="str">
            <v>Среднегодовая занятость койки по статистическим данным (дней)</v>
          </cell>
          <cell r="D285" t="str">
            <v>2013 год</v>
          </cell>
          <cell r="E285">
            <v>346.6</v>
          </cell>
        </row>
        <row r="286">
          <cell r="D286" t="str">
            <v>4 месяца 2014 года</v>
          </cell>
          <cell r="E286">
            <v>104.2</v>
          </cell>
        </row>
        <row r="287">
          <cell r="D287" t="str">
            <v>заявка на 2015 год</v>
          </cell>
          <cell r="E287">
            <v>320</v>
          </cell>
        </row>
        <row r="288">
          <cell r="C288" t="str">
            <v>Среднегодовая занятость койки по счетам оплаченным и принятым к оплате (дней)</v>
          </cell>
          <cell r="D288" t="str">
            <v>2013 год</v>
          </cell>
          <cell r="E288">
            <v>297.5</v>
          </cell>
        </row>
        <row r="289">
          <cell r="D289" t="str">
            <v>4 месяца 2014 года</v>
          </cell>
          <cell r="E289">
            <v>93.9</v>
          </cell>
        </row>
        <row r="290">
          <cell r="D290" t="str">
            <v>заявка на 2015 год</v>
          </cell>
          <cell r="E290">
            <v>320</v>
          </cell>
        </row>
        <row r="291">
          <cell r="E291">
            <v>0</v>
          </cell>
        </row>
        <row r="292">
          <cell r="C292" t="str">
            <v>Средняя длительность пребывания 1-ого больного по статистическим данным  (дней)</v>
          </cell>
          <cell r="D292" t="str">
            <v>2013 год</v>
          </cell>
          <cell r="E292">
            <v>12.9</v>
          </cell>
        </row>
        <row r="293">
          <cell r="D293" t="str">
            <v>4 месяца 2014 года</v>
          </cell>
          <cell r="E293">
            <v>12.7</v>
          </cell>
        </row>
        <row r="294">
          <cell r="D294" t="str">
            <v>заявка на 2015 год</v>
          </cell>
          <cell r="E294">
            <v>14.1</v>
          </cell>
        </row>
        <row r="295">
          <cell r="C295" t="str">
            <v>Средняя длительность пребывания 1-ого больного по счетам оплаченным и принятым к оплате (дней)</v>
          </cell>
          <cell r="D295" t="str">
            <v>2013 год</v>
          </cell>
          <cell r="E295">
            <v>12.7</v>
          </cell>
        </row>
        <row r="296">
          <cell r="D296" t="str">
            <v>4 месяца 2014 года</v>
          </cell>
          <cell r="E296">
            <v>12.9</v>
          </cell>
        </row>
        <row r="297">
          <cell r="D297" t="str">
            <v>заявка на 2015 год</v>
          </cell>
          <cell r="E297">
            <v>14.1</v>
          </cell>
        </row>
        <row r="298">
          <cell r="C298" t="str">
            <v>Среднегодовое количество коек круглосуточного пребывания</v>
          </cell>
          <cell r="D298" t="str">
            <v>2013 год</v>
          </cell>
          <cell r="E298">
            <v>0</v>
          </cell>
        </row>
        <row r="299">
          <cell r="D299" t="str">
            <v>4 месяца 2014 года</v>
          </cell>
          <cell r="E299">
            <v>0</v>
          </cell>
        </row>
        <row r="300">
          <cell r="D300" t="str">
            <v>заявка на 2015 год</v>
          </cell>
          <cell r="E300">
            <v>0</v>
          </cell>
        </row>
        <row r="301">
          <cell r="C301" t="str">
            <v>Число койко-дней по статистическим данным (формы 47, 62)</v>
          </cell>
          <cell r="D301" t="str">
            <v>2013 год</v>
          </cell>
          <cell r="E301">
            <v>0</v>
          </cell>
        </row>
        <row r="302">
          <cell r="D302" t="str">
            <v>4 месяца 2014 года</v>
          </cell>
          <cell r="E302">
            <v>0</v>
          </cell>
        </row>
        <row r="303">
          <cell r="D303" t="str">
            <v>заявка на 2015 год</v>
          </cell>
          <cell r="E303">
            <v>0</v>
          </cell>
        </row>
        <row r="304">
          <cell r="C304" t="str">
            <v xml:space="preserve">Число койко-дней по счетам оплаченным и принятым к оплате </v>
          </cell>
          <cell r="D304" t="str">
            <v>2013 год</v>
          </cell>
          <cell r="E304">
            <v>0</v>
          </cell>
        </row>
        <row r="305">
          <cell r="D305" t="str">
            <v>4 месяца 2014 года</v>
          </cell>
          <cell r="E305">
            <v>0</v>
          </cell>
        </row>
        <row r="306">
          <cell r="D306" t="str">
            <v>заявка на 2015 год</v>
          </cell>
          <cell r="E306">
            <v>0</v>
          </cell>
        </row>
        <row r="307">
          <cell r="C307" t="str">
            <v>Число пролеченных больных (законченных случаев) по статистическим данным (формы 47, 62)</v>
          </cell>
          <cell r="D307" t="str">
            <v>2013 год</v>
          </cell>
          <cell r="E307">
            <v>0</v>
          </cell>
        </row>
        <row r="308">
          <cell r="D308" t="str">
            <v>4 месяца 2014 года</v>
          </cell>
          <cell r="E308">
            <v>0</v>
          </cell>
        </row>
        <row r="309">
          <cell r="D309" t="str">
            <v>заявка на 2015 год</v>
          </cell>
          <cell r="E309">
            <v>0</v>
          </cell>
        </row>
        <row r="310">
          <cell r="C310" t="str">
            <v xml:space="preserve">Число пролеченных больных (законченных случаев) по счетам оплаченным и принятым к оплате </v>
          </cell>
          <cell r="D310" t="str">
            <v>2013 год</v>
          </cell>
          <cell r="E310">
            <v>0</v>
          </cell>
        </row>
        <row r="311">
          <cell r="D311" t="str">
            <v>Утв-но в ТПГГ на 2014 год</v>
          </cell>
          <cell r="E311">
            <v>0</v>
          </cell>
        </row>
        <row r="312">
          <cell r="D312" t="str">
            <v>4 месяца 2014 года</v>
          </cell>
          <cell r="E312">
            <v>0</v>
          </cell>
        </row>
        <row r="313">
          <cell r="D313" t="str">
            <v>заявка на 2015 год</v>
          </cell>
          <cell r="E313">
            <v>0</v>
          </cell>
        </row>
        <row r="314">
          <cell r="C314" t="str">
            <v>Среднегодовая занятость койки по статистическим данным (дней)</v>
          </cell>
          <cell r="D314" t="str">
            <v>2013 год</v>
          </cell>
          <cell r="E314">
            <v>0</v>
          </cell>
        </row>
        <row r="315">
          <cell r="D315" t="str">
            <v>4 месяца 2014 года</v>
          </cell>
          <cell r="E315">
            <v>0</v>
          </cell>
        </row>
        <row r="316">
          <cell r="D316" t="str">
            <v>заявка на 2015 год</v>
          </cell>
          <cell r="E316">
            <v>0</v>
          </cell>
        </row>
        <row r="317">
          <cell r="C317" t="str">
            <v>Среднегодовая занятость койки по счетам оплаченным и принятым к оплате (дней)</v>
          </cell>
          <cell r="D317" t="str">
            <v>2013 год</v>
          </cell>
          <cell r="E317">
            <v>0</v>
          </cell>
        </row>
        <row r="318">
          <cell r="D318" t="str">
            <v>4 месяца 2014 года</v>
          </cell>
          <cell r="E318">
            <v>0</v>
          </cell>
        </row>
        <row r="319">
          <cell r="D319" t="str">
            <v>заявка на 2015 год</v>
          </cell>
          <cell r="E319">
            <v>0</v>
          </cell>
        </row>
        <row r="320">
          <cell r="E320">
            <v>0</v>
          </cell>
        </row>
        <row r="321">
          <cell r="C321" t="str">
            <v>Средняя длительность пребывания 1-ого больного по статистическим данным  (дней)</v>
          </cell>
          <cell r="D321" t="str">
            <v>2013 год</v>
          </cell>
          <cell r="E321">
            <v>0</v>
          </cell>
        </row>
        <row r="322">
          <cell r="D322" t="str">
            <v>4 месяца 2014 года</v>
          </cell>
          <cell r="E322">
            <v>0</v>
          </cell>
        </row>
        <row r="323">
          <cell r="D323" t="str">
            <v>заявка на 2015 год</v>
          </cell>
          <cell r="E323">
            <v>0</v>
          </cell>
        </row>
        <row r="324">
          <cell r="C324" t="str">
            <v>Средняя длительность пребывания 1-ого больного по счетам оплаченным и принятым к оплате (дней)</v>
          </cell>
          <cell r="D324" t="str">
            <v>2013 год</v>
          </cell>
          <cell r="E324">
            <v>0</v>
          </cell>
        </row>
        <row r="325">
          <cell r="D325" t="str">
            <v>4 месяца 2014 года</v>
          </cell>
          <cell r="E325">
            <v>0</v>
          </cell>
        </row>
        <row r="326">
          <cell r="D326" t="str">
            <v>заявка на 2015 год</v>
          </cell>
          <cell r="E326">
            <v>0</v>
          </cell>
        </row>
        <row r="327">
          <cell r="C327" t="str">
            <v>Среднегодовое количество коек круглосуточного пребывания</v>
          </cell>
          <cell r="D327" t="str">
            <v>2013 год</v>
          </cell>
          <cell r="E327">
            <v>0</v>
          </cell>
        </row>
        <row r="328">
          <cell r="D328" t="str">
            <v>4 месяца 2014 года</v>
          </cell>
          <cell r="E328">
            <v>0</v>
          </cell>
        </row>
        <row r="329">
          <cell r="D329" t="str">
            <v>заявка на 2015 год</v>
          </cell>
          <cell r="E329">
            <v>0</v>
          </cell>
        </row>
        <row r="330">
          <cell r="C330" t="str">
            <v>Число койко-дней по статистическим данным (формы 47, 62)</v>
          </cell>
          <cell r="D330" t="str">
            <v>2013 год</v>
          </cell>
          <cell r="E330">
            <v>0</v>
          </cell>
        </row>
        <row r="331">
          <cell r="D331" t="str">
            <v>4 месяца 2014 года</v>
          </cell>
          <cell r="E331">
            <v>0</v>
          </cell>
        </row>
        <row r="332">
          <cell r="D332" t="str">
            <v>заявка на 2015 год</v>
          </cell>
          <cell r="E332">
            <v>0</v>
          </cell>
        </row>
        <row r="333">
          <cell r="C333" t="str">
            <v xml:space="preserve">Число койко-дней по счетам оплаченным и принятым к оплате </v>
          </cell>
          <cell r="D333" t="str">
            <v>2013 год</v>
          </cell>
          <cell r="E333">
            <v>0</v>
          </cell>
        </row>
        <row r="334">
          <cell r="D334" t="str">
            <v>4 месяца 2014 года</v>
          </cell>
          <cell r="E334">
            <v>0</v>
          </cell>
        </row>
        <row r="335">
          <cell r="D335" t="str">
            <v>заявка на 2015 год</v>
          </cell>
          <cell r="E335">
            <v>0</v>
          </cell>
        </row>
        <row r="336">
          <cell r="C336" t="str">
            <v>Число пролеченных больных (законченных случаев) по статистическим данным (формы 47, 62)</v>
          </cell>
          <cell r="D336" t="str">
            <v>2013 год</v>
          </cell>
          <cell r="E336">
            <v>0</v>
          </cell>
        </row>
        <row r="337">
          <cell r="D337" t="str">
            <v>4 месяца 2014 года</v>
          </cell>
          <cell r="E337">
            <v>0</v>
          </cell>
        </row>
        <row r="338">
          <cell r="D338" t="str">
            <v>заявка на 2015 год</v>
          </cell>
          <cell r="E338">
            <v>0</v>
          </cell>
        </row>
        <row r="339">
          <cell r="C339" t="str">
            <v xml:space="preserve">Число пролеченных больных (законченных случаев) по счетам оплаченным и принятым к оплате </v>
          </cell>
          <cell r="D339" t="str">
            <v>2013 год</v>
          </cell>
          <cell r="E339">
            <v>0</v>
          </cell>
        </row>
        <row r="340">
          <cell r="D340" t="str">
            <v>Утв-но в ТПГГ на 2014 год</v>
          </cell>
          <cell r="E340">
            <v>0</v>
          </cell>
        </row>
        <row r="341">
          <cell r="D341" t="str">
            <v>4 месяца 2014 года</v>
          </cell>
          <cell r="E341">
            <v>0</v>
          </cell>
        </row>
        <row r="342">
          <cell r="D342" t="str">
            <v>заявка на 2015 год</v>
          </cell>
          <cell r="E342">
            <v>0</v>
          </cell>
        </row>
        <row r="343">
          <cell r="C343" t="str">
            <v>Среднегодовая занятость койки по статистическим данным (дней)</v>
          </cell>
          <cell r="D343" t="str">
            <v>2013 год</v>
          </cell>
          <cell r="E343">
            <v>0</v>
          </cell>
        </row>
        <row r="344">
          <cell r="D344" t="str">
            <v>4 месяца 2014 года</v>
          </cell>
          <cell r="E344">
            <v>0</v>
          </cell>
        </row>
        <row r="345">
          <cell r="D345" t="str">
            <v>заявка на 2015 год</v>
          </cell>
          <cell r="E345">
            <v>0</v>
          </cell>
        </row>
        <row r="346">
          <cell r="C346" t="str">
            <v>Среднегодовая занятость койки по счетам оплаченным и принятым к оплате (дней)</v>
          </cell>
          <cell r="D346" t="str">
            <v>2013 год</v>
          </cell>
          <cell r="E346">
            <v>0</v>
          </cell>
        </row>
        <row r="347">
          <cell r="D347" t="str">
            <v>4 месяца 2014 года</v>
          </cell>
          <cell r="E347">
            <v>0</v>
          </cell>
        </row>
        <row r="348">
          <cell r="D348" t="str">
            <v>заявка на 2015 год</v>
          </cell>
          <cell r="E348">
            <v>0</v>
          </cell>
        </row>
        <row r="349">
          <cell r="E349">
            <v>0</v>
          </cell>
        </row>
        <row r="350">
          <cell r="C350" t="str">
            <v>Средняя длительность пребывания 1-ого больного по статистическим данным  (дней)</v>
          </cell>
          <cell r="D350" t="str">
            <v>2013 год</v>
          </cell>
          <cell r="E350">
            <v>0</v>
          </cell>
        </row>
        <row r="351">
          <cell r="D351" t="str">
            <v>4 месяца 2014 года</v>
          </cell>
          <cell r="E351">
            <v>0</v>
          </cell>
        </row>
        <row r="352">
          <cell r="D352" t="str">
            <v>заявка на 2015 год</v>
          </cell>
          <cell r="E352">
            <v>0</v>
          </cell>
        </row>
        <row r="353">
          <cell r="C353" t="str">
            <v>Средняя длительность пребывания 1-ого больного по счетам оплаченным и принятым к оплате (дней)</v>
          </cell>
          <cell r="D353" t="str">
            <v>2013 год</v>
          </cell>
          <cell r="E353">
            <v>0</v>
          </cell>
        </row>
        <row r="354">
          <cell r="D354" t="str">
            <v>4 месяца 2014 года</v>
          </cell>
          <cell r="E354">
            <v>0</v>
          </cell>
        </row>
        <row r="355">
          <cell r="D355" t="str">
            <v>заявка на 2015 год</v>
          </cell>
          <cell r="E355">
            <v>0</v>
          </cell>
        </row>
        <row r="356">
          <cell r="C356" t="str">
            <v>Среднегодовое количество коек круглосуточного пребывания</v>
          </cell>
          <cell r="D356" t="str">
            <v>2013 год</v>
          </cell>
          <cell r="E356">
            <v>51</v>
          </cell>
        </row>
        <row r="357">
          <cell r="D357" t="str">
            <v>4 месяца 2014 года</v>
          </cell>
          <cell r="E357">
            <v>50</v>
          </cell>
        </row>
        <row r="358">
          <cell r="D358" t="str">
            <v>заявка на 2015 год</v>
          </cell>
          <cell r="E358">
            <v>50</v>
          </cell>
        </row>
        <row r="359">
          <cell r="C359" t="str">
            <v>Число койко-дней по статистическим данным (формы 47, 62)</v>
          </cell>
          <cell r="D359" t="str">
            <v>2013 год</v>
          </cell>
          <cell r="E359">
            <v>17678</v>
          </cell>
        </row>
        <row r="360">
          <cell r="D360" t="str">
            <v>4 месяца 2014 года</v>
          </cell>
          <cell r="E360">
            <v>5208</v>
          </cell>
        </row>
        <row r="361">
          <cell r="D361" t="str">
            <v>заявка на 2015 год</v>
          </cell>
          <cell r="E361">
            <v>16000</v>
          </cell>
        </row>
        <row r="362">
          <cell r="C362" t="str">
            <v xml:space="preserve">Число койко-дней по счетам оплаченным и принятым к оплате </v>
          </cell>
          <cell r="D362" t="str">
            <v>2013 год</v>
          </cell>
          <cell r="E362">
            <v>15170</v>
          </cell>
        </row>
        <row r="363">
          <cell r="D363" t="str">
            <v>4 месяца 2014 года</v>
          </cell>
          <cell r="E363">
            <v>4695</v>
          </cell>
        </row>
        <row r="364">
          <cell r="D364" t="str">
            <v>заявка на 2015 год</v>
          </cell>
          <cell r="E364">
            <v>16000</v>
          </cell>
        </row>
        <row r="365">
          <cell r="C365" t="str">
            <v>Число пролеченных больных (законченных случаев) по статистическим данным (формы 47, 62)</v>
          </cell>
          <cell r="D365" t="str">
            <v>2013 год</v>
          </cell>
          <cell r="E365">
            <v>1366</v>
          </cell>
        </row>
        <row r="366">
          <cell r="D366" t="str">
            <v>4 месяца 2014 года</v>
          </cell>
          <cell r="E366">
            <v>410</v>
          </cell>
        </row>
        <row r="367">
          <cell r="D367" t="str">
            <v>заявка на 2015 год</v>
          </cell>
          <cell r="E367">
            <v>1134</v>
          </cell>
        </row>
        <row r="368">
          <cell r="C368" t="str">
            <v xml:space="preserve">Число пролеченных больных (законченных случаев) по счетам оплаченным и принятым к оплате </v>
          </cell>
          <cell r="D368" t="str">
            <v>2013 год</v>
          </cell>
          <cell r="E368">
            <v>1196</v>
          </cell>
        </row>
        <row r="369">
          <cell r="D369" t="str">
            <v>Утв-но в ТПГГ на 2014 год</v>
          </cell>
          <cell r="E369">
            <v>1074</v>
          </cell>
        </row>
        <row r="370">
          <cell r="D370" t="str">
            <v>4 месяца 2014 года</v>
          </cell>
          <cell r="E370">
            <v>363</v>
          </cell>
        </row>
        <row r="371">
          <cell r="D371" t="str">
            <v>заявка на 2015 год</v>
          </cell>
          <cell r="E371">
            <v>1134</v>
          </cell>
        </row>
        <row r="372">
          <cell r="C372" t="str">
            <v>Среднегодовая занятость койки по статистическим данным (дней)</v>
          </cell>
          <cell r="D372" t="str">
            <v>2013 год</v>
          </cell>
          <cell r="E372">
            <v>346.6</v>
          </cell>
        </row>
        <row r="373">
          <cell r="D373" t="str">
            <v>4 месяца 2014 года</v>
          </cell>
          <cell r="E373">
            <v>104.2</v>
          </cell>
        </row>
        <row r="374">
          <cell r="D374" t="str">
            <v>заявка на 2015 год</v>
          </cell>
          <cell r="E374">
            <v>320</v>
          </cell>
        </row>
        <row r="375">
          <cell r="C375" t="str">
            <v>Среднегодовая занятость койки по счетам оплаченным и принятым к оплате (дней)</v>
          </cell>
          <cell r="D375" t="str">
            <v>2013 год</v>
          </cell>
          <cell r="E375">
            <v>297.5</v>
          </cell>
        </row>
        <row r="376">
          <cell r="D376" t="str">
            <v>4 месяца 2014 года</v>
          </cell>
          <cell r="E376">
            <v>93.9</v>
          </cell>
        </row>
        <row r="377">
          <cell r="D377" t="str">
            <v>заявка на 2015 год</v>
          </cell>
          <cell r="E377">
            <v>320</v>
          </cell>
        </row>
        <row r="378">
          <cell r="E378">
            <v>0</v>
          </cell>
        </row>
        <row r="379">
          <cell r="C379" t="str">
            <v>Средняя длительность пребывания 1-ого больного по статистическим данным  (дней)</v>
          </cell>
          <cell r="D379" t="str">
            <v>2013 год</v>
          </cell>
          <cell r="E379">
            <v>0</v>
          </cell>
        </row>
        <row r="380">
          <cell r="D380" t="str">
            <v>4 месяца 2014 года</v>
          </cell>
          <cell r="E380">
            <v>0</v>
          </cell>
        </row>
        <row r="381">
          <cell r="D381" t="str">
            <v>заявка на 2015 год</v>
          </cell>
          <cell r="E381">
            <v>0</v>
          </cell>
        </row>
        <row r="382">
          <cell r="C382" t="str">
            <v>Средняя длительность пребывания 1-ого больного по счетам оплаченным и принятым к оплате (дней)</v>
          </cell>
          <cell r="D382" t="str">
            <v>2013 год</v>
          </cell>
          <cell r="E382">
            <v>0</v>
          </cell>
        </row>
        <row r="383">
          <cell r="D383" t="str">
            <v>4 месяца 2014 года</v>
          </cell>
          <cell r="E383">
            <v>0</v>
          </cell>
        </row>
        <row r="384">
          <cell r="D384" t="str">
            <v>заявка на 2015 год</v>
          </cell>
          <cell r="E384">
            <v>0</v>
          </cell>
        </row>
        <row r="385">
          <cell r="C385" t="str">
            <v>Среднегодовое количество коек круглосуточного пребывания</v>
          </cell>
          <cell r="D385" t="str">
            <v>2013 год</v>
          </cell>
          <cell r="E385">
            <v>0</v>
          </cell>
        </row>
        <row r="386">
          <cell r="D386" t="str">
            <v>4 месяца 2014 года</v>
          </cell>
          <cell r="E386">
            <v>0</v>
          </cell>
        </row>
        <row r="387">
          <cell r="D387" t="str">
            <v>заявка на 2015 год</v>
          </cell>
          <cell r="E387">
            <v>0</v>
          </cell>
        </row>
        <row r="388">
          <cell r="C388" t="str">
            <v>Число койко-дней по статистическим данным (формы 47, 62)</v>
          </cell>
          <cell r="D388" t="str">
            <v>2013 год</v>
          </cell>
          <cell r="E388">
            <v>0</v>
          </cell>
        </row>
        <row r="389">
          <cell r="D389" t="str">
            <v>4 месяца 2014 года</v>
          </cell>
          <cell r="E389">
            <v>0</v>
          </cell>
        </row>
        <row r="390">
          <cell r="D390" t="str">
            <v>заявка на 2015 год</v>
          </cell>
          <cell r="E390">
            <v>0</v>
          </cell>
        </row>
        <row r="391">
          <cell r="C391" t="str">
            <v xml:space="preserve">Число койко-дней по счетам оплаченным и принятым к оплате </v>
          </cell>
          <cell r="D391" t="str">
            <v>2013 год</v>
          </cell>
          <cell r="E391">
            <v>0</v>
          </cell>
        </row>
        <row r="392">
          <cell r="D392" t="str">
            <v>4 месяца 2014 года</v>
          </cell>
          <cell r="E392">
            <v>0</v>
          </cell>
        </row>
        <row r="393">
          <cell r="D393" t="str">
            <v>заявка на 2015 год</v>
          </cell>
          <cell r="E393">
            <v>0</v>
          </cell>
        </row>
        <row r="394">
          <cell r="C394" t="str">
            <v>Число пролеченных больных (законченных случаев) по статистическим данным (формы 47, 62)</v>
          </cell>
          <cell r="D394" t="str">
            <v>2013 год</v>
          </cell>
          <cell r="E394">
            <v>0</v>
          </cell>
        </row>
        <row r="395">
          <cell r="D395" t="str">
            <v>4 месяца 2014 года</v>
          </cell>
          <cell r="E395">
            <v>0</v>
          </cell>
        </row>
        <row r="396">
          <cell r="D396" t="str">
            <v>заявка на 2015 год</v>
          </cell>
          <cell r="E396">
            <v>0</v>
          </cell>
        </row>
        <row r="397">
          <cell r="C397" t="str">
            <v xml:space="preserve">Число пролеченных больных (законченных случаев) по счетам оплаченным и принятым к оплате </v>
          </cell>
          <cell r="D397" t="str">
            <v>2013 год</v>
          </cell>
          <cell r="E397">
            <v>0</v>
          </cell>
        </row>
        <row r="398">
          <cell r="D398" t="str">
            <v>Утв-но в ТПГГ на 2014 год</v>
          </cell>
          <cell r="E398">
            <v>0</v>
          </cell>
        </row>
        <row r="399">
          <cell r="D399" t="str">
            <v>4 месяца 2014 года</v>
          </cell>
          <cell r="E399">
            <v>0</v>
          </cell>
        </row>
        <row r="400">
          <cell r="D400" t="str">
            <v>заявка на 2015 год</v>
          </cell>
          <cell r="E400">
            <v>0</v>
          </cell>
        </row>
        <row r="401">
          <cell r="C401" t="str">
            <v>Среднегодовая занятость койки по статистическим данным (дней)</v>
          </cell>
          <cell r="D401" t="str">
            <v>2013 год</v>
          </cell>
          <cell r="E401">
            <v>0</v>
          </cell>
        </row>
        <row r="402">
          <cell r="D402" t="str">
            <v>4 месяца 2014 года</v>
          </cell>
          <cell r="E402">
            <v>0</v>
          </cell>
        </row>
        <row r="403">
          <cell r="D403" t="str">
            <v>заявка на 2015 год</v>
          </cell>
          <cell r="E403">
            <v>0</v>
          </cell>
        </row>
        <row r="404">
          <cell r="C404" t="str">
            <v>Среднегодовая занятость койки по счетам оплаченным и принятым к оплате (дней)</v>
          </cell>
          <cell r="D404" t="str">
            <v>2013 год</v>
          </cell>
          <cell r="E404">
            <v>0</v>
          </cell>
        </row>
        <row r="405">
          <cell r="D405" t="str">
            <v>4 месяца 2014 года</v>
          </cell>
          <cell r="E405">
            <v>0</v>
          </cell>
        </row>
        <row r="406">
          <cell r="D406" t="str">
            <v>заявка на 2015 год</v>
          </cell>
          <cell r="E406">
            <v>0</v>
          </cell>
        </row>
        <row r="407">
          <cell r="E407">
            <v>0</v>
          </cell>
        </row>
        <row r="408">
          <cell r="C408" t="str">
            <v>Средняя длительность пребывания 1-ого больного по статистическим данным  (дней)</v>
          </cell>
          <cell r="D408" t="str">
            <v>2013 год</v>
          </cell>
          <cell r="E408">
            <v>0</v>
          </cell>
        </row>
        <row r="409">
          <cell r="D409" t="str">
            <v>4 месяца 2014 года</v>
          </cell>
          <cell r="E409">
            <v>0</v>
          </cell>
        </row>
        <row r="410">
          <cell r="D410" t="str">
            <v>заявка на 2015 год</v>
          </cell>
          <cell r="E410">
            <v>0</v>
          </cell>
        </row>
        <row r="411">
          <cell r="C411" t="str">
            <v>Средняя длительность пребывания 1-ого больного по счетам оплаченным и принятым к оплате (дней)</v>
          </cell>
          <cell r="D411" t="str">
            <v>2013 год</v>
          </cell>
          <cell r="E411">
            <v>0</v>
          </cell>
        </row>
        <row r="412">
          <cell r="D412" t="str">
            <v>4 месяца 2014 года</v>
          </cell>
          <cell r="E412">
            <v>0</v>
          </cell>
        </row>
        <row r="413">
          <cell r="D413" t="str">
            <v>заявка на 2015 год</v>
          </cell>
          <cell r="E413">
            <v>0</v>
          </cell>
        </row>
        <row r="414">
          <cell r="C414" t="str">
            <v>Среднегодовое количество коек круглосуточного пребывания</v>
          </cell>
          <cell r="D414" t="str">
            <v>2013 год</v>
          </cell>
          <cell r="E414">
            <v>36</v>
          </cell>
        </row>
        <row r="415">
          <cell r="D415" t="str">
            <v>4 месяца 2014 года</v>
          </cell>
          <cell r="E415">
            <v>36</v>
          </cell>
        </row>
        <row r="416">
          <cell r="D416" t="str">
            <v>заявка на 2015 год</v>
          </cell>
          <cell r="E416">
            <v>30</v>
          </cell>
        </row>
        <row r="417">
          <cell r="C417" t="str">
            <v>Число койко-дней по статистическим данным (формы 47, 62)</v>
          </cell>
          <cell r="D417" t="str">
            <v>2013 год</v>
          </cell>
          <cell r="E417">
            <v>11304</v>
          </cell>
        </row>
        <row r="418">
          <cell r="D418" t="str">
            <v>4 месяца 2014 года</v>
          </cell>
          <cell r="E418">
            <v>2916</v>
          </cell>
        </row>
        <row r="419">
          <cell r="D419" t="str">
            <v>заявка на 2015 год</v>
          </cell>
          <cell r="E419">
            <v>10080</v>
          </cell>
        </row>
        <row r="420">
          <cell r="C420" t="str">
            <v xml:space="preserve">Число койко-дней по счетам оплаченным и принятым к оплате </v>
          </cell>
          <cell r="D420" t="str">
            <v>2013 год</v>
          </cell>
          <cell r="E420">
            <v>10784</v>
          </cell>
        </row>
        <row r="421">
          <cell r="D421" t="str">
            <v>4 месяца 2014 года</v>
          </cell>
          <cell r="E421">
            <v>2826</v>
          </cell>
        </row>
        <row r="422">
          <cell r="D422" t="str">
            <v>заявка на 2015 год</v>
          </cell>
          <cell r="E422">
            <v>10080</v>
          </cell>
        </row>
        <row r="423">
          <cell r="C423" t="str">
            <v>Число пролеченных больных (законченных случаев) по статистическим данным (формы 47, 62)</v>
          </cell>
          <cell r="D423" t="str">
            <v>2013 год</v>
          </cell>
          <cell r="E423">
            <v>1173</v>
          </cell>
        </row>
        <row r="424">
          <cell r="D424" t="str">
            <v>4 месяца 2014 года</v>
          </cell>
          <cell r="E424">
            <v>317</v>
          </cell>
        </row>
        <row r="425">
          <cell r="D425" t="str">
            <v>заявка на 2015 год</v>
          </cell>
          <cell r="E425">
            <v>794</v>
          </cell>
        </row>
        <row r="426">
          <cell r="C426" t="str">
            <v xml:space="preserve">Число пролеченных больных (законченных случаев) по счетам оплаченным и принятым к оплате </v>
          </cell>
          <cell r="D426" t="str">
            <v>2013 год</v>
          </cell>
          <cell r="E426">
            <v>1067</v>
          </cell>
        </row>
        <row r="427">
          <cell r="D427" t="str">
            <v>Утв-но в ТПГГ на 2014 год</v>
          </cell>
          <cell r="E427">
            <v>858</v>
          </cell>
        </row>
        <row r="428">
          <cell r="D428" t="str">
            <v>4 месяца 2014 года</v>
          </cell>
          <cell r="E428">
            <v>278</v>
          </cell>
        </row>
        <row r="429">
          <cell r="D429" t="str">
            <v>заявка на 2015 год</v>
          </cell>
          <cell r="E429">
            <v>794</v>
          </cell>
        </row>
        <row r="430">
          <cell r="C430" t="str">
            <v>Среднегодовая занятость койки по статистическим данным (дней)</v>
          </cell>
          <cell r="D430" t="str">
            <v>2013 год</v>
          </cell>
          <cell r="E430">
            <v>314</v>
          </cell>
        </row>
        <row r="431">
          <cell r="D431" t="str">
            <v>4 месяца 2014 года</v>
          </cell>
          <cell r="E431">
            <v>81</v>
          </cell>
        </row>
        <row r="432">
          <cell r="D432" t="str">
            <v>заявка на 2015 год</v>
          </cell>
          <cell r="E432">
            <v>336</v>
          </cell>
        </row>
        <row r="433">
          <cell r="C433" t="str">
            <v>Среднегодовая занятость койки по счетам оплаченным и принятым к оплате (дней)</v>
          </cell>
          <cell r="D433" t="str">
            <v>2013 год</v>
          </cell>
          <cell r="E433">
            <v>299.60000000000002</v>
          </cell>
        </row>
        <row r="434">
          <cell r="D434" t="str">
            <v>4 месяца 2014 года</v>
          </cell>
          <cell r="E434">
            <v>78.5</v>
          </cell>
        </row>
        <row r="435">
          <cell r="D435" t="str">
            <v>заявка на 2015 год</v>
          </cell>
          <cell r="E435">
            <v>336</v>
          </cell>
        </row>
        <row r="436">
          <cell r="E436">
            <v>0</v>
          </cell>
        </row>
        <row r="437">
          <cell r="C437" t="str">
            <v>Средняя длительность пребывания 1-ого больного по статистическим данным  (дней)</v>
          </cell>
          <cell r="D437" t="str">
            <v>2013 год</v>
          </cell>
          <cell r="E437">
            <v>9.6</v>
          </cell>
        </row>
        <row r="438">
          <cell r="D438" t="str">
            <v>4 месяца 2014 года</v>
          </cell>
          <cell r="E438">
            <v>9.1999999999999993</v>
          </cell>
        </row>
        <row r="439">
          <cell r="D439" t="str">
            <v>заявка на 2015 год</v>
          </cell>
          <cell r="E439">
            <v>12.7</v>
          </cell>
        </row>
        <row r="440">
          <cell r="C440" t="str">
            <v>Средняя длительность пребывания 1-ого больного по счетам оплаченным и принятым к оплате (дней)</v>
          </cell>
          <cell r="D440" t="str">
            <v>2013 год</v>
          </cell>
          <cell r="E440">
            <v>10.1</v>
          </cell>
        </row>
        <row r="441">
          <cell r="D441" t="str">
            <v>4 месяца 2014 года</v>
          </cell>
          <cell r="E441">
            <v>10.199999999999999</v>
          </cell>
        </row>
        <row r="442">
          <cell r="D442" t="str">
            <v>заявка на 2015 год</v>
          </cell>
          <cell r="E442">
            <v>12.7</v>
          </cell>
        </row>
        <row r="443">
          <cell r="C443" t="str">
            <v>Среднегодовое количество коек круглосуточного пребывания</v>
          </cell>
          <cell r="D443" t="str">
            <v>2013 год</v>
          </cell>
          <cell r="E443">
            <v>0</v>
          </cell>
        </row>
        <row r="444">
          <cell r="D444" t="str">
            <v>4 месяца 2014 года</v>
          </cell>
          <cell r="E444">
            <v>0</v>
          </cell>
        </row>
        <row r="445">
          <cell r="D445" t="str">
            <v>заявка на 2015 год</v>
          </cell>
          <cell r="E445">
            <v>0</v>
          </cell>
        </row>
        <row r="446">
          <cell r="C446" t="str">
            <v>Число койко-дней по статистическим данным (формы 47, 62)</v>
          </cell>
          <cell r="D446" t="str">
            <v>2013 год</v>
          </cell>
          <cell r="E446">
            <v>0</v>
          </cell>
        </row>
        <row r="447">
          <cell r="D447" t="str">
            <v>4 месяца 2014 года</v>
          </cell>
          <cell r="E447">
            <v>0</v>
          </cell>
        </row>
        <row r="448">
          <cell r="D448" t="str">
            <v>заявка на 2015 год</v>
          </cell>
          <cell r="E448">
            <v>0</v>
          </cell>
        </row>
        <row r="449">
          <cell r="C449" t="str">
            <v xml:space="preserve">Число койко-дней по счетам оплаченным и принятым к оплате </v>
          </cell>
          <cell r="D449" t="str">
            <v>2013 год</v>
          </cell>
          <cell r="E449">
            <v>0</v>
          </cell>
        </row>
        <row r="450">
          <cell r="D450" t="str">
            <v>4 месяца 2014 года</v>
          </cell>
          <cell r="E450">
            <v>0</v>
          </cell>
        </row>
        <row r="451">
          <cell r="D451" t="str">
            <v>заявка на 2015 год</v>
          </cell>
          <cell r="E451">
            <v>0</v>
          </cell>
        </row>
        <row r="452">
          <cell r="C452" t="str">
            <v>Число пролеченных больных (законченных случаев) по статистическим данным (формы 47, 62)</v>
          </cell>
          <cell r="D452" t="str">
            <v>2013 год</v>
          </cell>
          <cell r="E452">
            <v>0</v>
          </cell>
        </row>
        <row r="453">
          <cell r="D453" t="str">
            <v>4 месяца 2014 года</v>
          </cell>
          <cell r="E453">
            <v>0</v>
          </cell>
        </row>
        <row r="454">
          <cell r="D454" t="str">
            <v>заявка на 2015 год</v>
          </cell>
          <cell r="E454">
            <v>0</v>
          </cell>
        </row>
        <row r="455">
          <cell r="C455" t="str">
            <v xml:space="preserve">Число пролеченных больных (законченных случаев) по счетам оплаченным и принятым к оплате </v>
          </cell>
          <cell r="D455" t="str">
            <v>2013 год</v>
          </cell>
          <cell r="E455">
            <v>0</v>
          </cell>
        </row>
        <row r="456">
          <cell r="D456" t="str">
            <v>Утв-но в ТПГГ на 2014 год</v>
          </cell>
          <cell r="E456">
            <v>0</v>
          </cell>
        </row>
        <row r="457">
          <cell r="D457" t="str">
            <v>4 месяца 2014 года</v>
          </cell>
          <cell r="E457">
            <v>0</v>
          </cell>
        </row>
        <row r="458">
          <cell r="D458" t="str">
            <v>заявка на 2015 год</v>
          </cell>
          <cell r="E458">
            <v>0</v>
          </cell>
        </row>
        <row r="459">
          <cell r="C459" t="str">
            <v>Среднегодовая занятость койки по статистическим данным (дней)</v>
          </cell>
          <cell r="D459" t="str">
            <v>2013 год</v>
          </cell>
          <cell r="E459">
            <v>0</v>
          </cell>
        </row>
        <row r="460">
          <cell r="D460" t="str">
            <v>4 месяца 2014 года</v>
          </cell>
          <cell r="E460">
            <v>0</v>
          </cell>
        </row>
        <row r="461">
          <cell r="D461" t="str">
            <v>заявка на 2015 год</v>
          </cell>
          <cell r="E461">
            <v>0</v>
          </cell>
        </row>
        <row r="462">
          <cell r="C462" t="str">
            <v>Среднегодовая занятость койки по счетам оплаченным и принятым к оплате (дней)</v>
          </cell>
          <cell r="D462" t="str">
            <v>2013 год</v>
          </cell>
          <cell r="E462">
            <v>0</v>
          </cell>
        </row>
        <row r="463">
          <cell r="D463" t="str">
            <v>4 месяца 2014 года</v>
          </cell>
          <cell r="E463">
            <v>0</v>
          </cell>
        </row>
        <row r="464">
          <cell r="D464" t="str">
            <v>заявка на 2015 год</v>
          </cell>
          <cell r="E464">
            <v>0</v>
          </cell>
        </row>
        <row r="465">
          <cell r="E465">
            <v>0</v>
          </cell>
        </row>
        <row r="466">
          <cell r="C466" t="str">
            <v>Средняя длительность пребывания 1-ого больного по статистическим данным  (дней)</v>
          </cell>
          <cell r="D466" t="str">
            <v>2013 год</v>
          </cell>
          <cell r="E466">
            <v>0</v>
          </cell>
        </row>
        <row r="467">
          <cell r="D467" t="str">
            <v>4 месяца 2014 года</v>
          </cell>
          <cell r="E467">
            <v>0</v>
          </cell>
        </row>
        <row r="468">
          <cell r="D468" t="str">
            <v>заявка на 2015 год</v>
          </cell>
          <cell r="E468">
            <v>0</v>
          </cell>
        </row>
        <row r="469">
          <cell r="C469" t="str">
            <v>Средняя длительность пребывания 1-ого больного по счетам оплаченным и принятым к оплате (дней)</v>
          </cell>
          <cell r="D469" t="str">
            <v>2013 год</v>
          </cell>
          <cell r="E469">
            <v>0</v>
          </cell>
        </row>
        <row r="470">
          <cell r="D470" t="str">
            <v>4 месяца 2014 года</v>
          </cell>
          <cell r="E470">
            <v>0</v>
          </cell>
        </row>
        <row r="471">
          <cell r="D471" t="str">
            <v>заявка на 2015 год</v>
          </cell>
          <cell r="E471">
            <v>0</v>
          </cell>
        </row>
        <row r="472">
          <cell r="C472" t="str">
            <v>Среднегодовое количество коек круглосуточного пребывания</v>
          </cell>
          <cell r="D472" t="str">
            <v>2013 год</v>
          </cell>
          <cell r="E472">
            <v>0</v>
          </cell>
        </row>
        <row r="473">
          <cell r="D473" t="str">
            <v>4 месяца 2014 года</v>
          </cell>
          <cell r="E473">
            <v>0</v>
          </cell>
        </row>
        <row r="474">
          <cell r="D474" t="str">
            <v>заявка на 2015 год</v>
          </cell>
          <cell r="E474">
            <v>0</v>
          </cell>
        </row>
        <row r="475">
          <cell r="C475" t="str">
            <v>Число койко-дней по статистическим данным (формы 47, 62)</v>
          </cell>
          <cell r="D475" t="str">
            <v>2013 год</v>
          </cell>
          <cell r="E475">
            <v>0</v>
          </cell>
        </row>
        <row r="476">
          <cell r="D476" t="str">
            <v>4 месяца 2014 года</v>
          </cell>
          <cell r="E476">
            <v>0</v>
          </cell>
        </row>
        <row r="477">
          <cell r="D477" t="str">
            <v>заявка на 2015 год</v>
          </cell>
          <cell r="E477">
            <v>0</v>
          </cell>
        </row>
        <row r="478">
          <cell r="C478" t="str">
            <v xml:space="preserve">Число койко-дней по счетам оплаченным и принятым к оплате </v>
          </cell>
          <cell r="D478" t="str">
            <v>2013 год</v>
          </cell>
          <cell r="E478">
            <v>0</v>
          </cell>
        </row>
        <row r="479">
          <cell r="D479" t="str">
            <v>4 месяца 2014 года</v>
          </cell>
          <cell r="E479">
            <v>0</v>
          </cell>
        </row>
        <row r="480">
          <cell r="D480" t="str">
            <v>заявка на 2015 год</v>
          </cell>
          <cell r="E480">
            <v>0</v>
          </cell>
        </row>
        <row r="481">
          <cell r="C481" t="str">
            <v>Число пролеченных больных (законченных случаев) по статистическим данным (формы 47, 62)</v>
          </cell>
          <cell r="D481" t="str">
            <v>2013 год</v>
          </cell>
          <cell r="E481">
            <v>0</v>
          </cell>
        </row>
        <row r="482">
          <cell r="D482" t="str">
            <v>4 месяца 2014 года</v>
          </cell>
          <cell r="E482">
            <v>0</v>
          </cell>
        </row>
        <row r="483">
          <cell r="D483" t="str">
            <v>заявка на 2015 год</v>
          </cell>
          <cell r="E483">
            <v>0</v>
          </cell>
        </row>
        <row r="484">
          <cell r="C484" t="str">
            <v xml:space="preserve">Число пролеченных больных (законченных случаев) по счетам оплаченным и принятым к оплате </v>
          </cell>
          <cell r="D484" t="str">
            <v>2013 год</v>
          </cell>
          <cell r="E484">
            <v>0</v>
          </cell>
        </row>
        <row r="485">
          <cell r="D485" t="str">
            <v>Утв-но в ТПГГ на 2014 год</v>
          </cell>
          <cell r="E485">
            <v>0</v>
          </cell>
        </row>
        <row r="486">
          <cell r="D486" t="str">
            <v>4 месяца 2014 года</v>
          </cell>
          <cell r="E486">
            <v>0</v>
          </cell>
        </row>
        <row r="487">
          <cell r="D487" t="str">
            <v>заявка на 2015 год</v>
          </cell>
          <cell r="E487">
            <v>0</v>
          </cell>
        </row>
        <row r="488">
          <cell r="C488" t="str">
            <v>Среднегодовая занятость койки по статистическим данным (дней)</v>
          </cell>
          <cell r="D488" t="str">
            <v>2013 год</v>
          </cell>
          <cell r="E488">
            <v>0</v>
          </cell>
        </row>
        <row r="489">
          <cell r="D489" t="str">
            <v>4 месяца 2014 года</v>
          </cell>
          <cell r="E489">
            <v>0</v>
          </cell>
        </row>
        <row r="490">
          <cell r="D490" t="str">
            <v>заявка на 2015 год</v>
          </cell>
          <cell r="E490">
            <v>0</v>
          </cell>
        </row>
        <row r="491">
          <cell r="C491" t="str">
            <v>Среднегодовая занятость койки по счетам оплаченным и принятым к оплате (дней)</v>
          </cell>
          <cell r="D491" t="str">
            <v>2013 год</v>
          </cell>
          <cell r="E491">
            <v>0</v>
          </cell>
        </row>
        <row r="492">
          <cell r="D492" t="str">
            <v>4 месяца 2014 года</v>
          </cell>
          <cell r="E492">
            <v>0</v>
          </cell>
        </row>
        <row r="493">
          <cell r="D493" t="str">
            <v>заявка на 2015 год</v>
          </cell>
          <cell r="E493">
            <v>0</v>
          </cell>
        </row>
        <row r="494">
          <cell r="E494">
            <v>0</v>
          </cell>
        </row>
        <row r="495">
          <cell r="C495" t="str">
            <v>Средняя длительность пребывания 1-ого больного по статистическим данным  (дней)</v>
          </cell>
          <cell r="D495" t="str">
            <v>2013 год</v>
          </cell>
          <cell r="E495">
            <v>0</v>
          </cell>
        </row>
        <row r="496">
          <cell r="D496" t="str">
            <v>4 месяца 2014 года</v>
          </cell>
          <cell r="E496">
            <v>0</v>
          </cell>
        </row>
        <row r="497">
          <cell r="D497" t="str">
            <v>заявка на 2015 год</v>
          </cell>
          <cell r="E497">
            <v>0</v>
          </cell>
        </row>
        <row r="498">
          <cell r="C498" t="str">
            <v>Средняя длительность пребывания 1-ого больного по счетам оплаченным и принятым к оплате (дней)</v>
          </cell>
          <cell r="D498" t="str">
            <v>2013 год</v>
          </cell>
          <cell r="E498">
            <v>0</v>
          </cell>
        </row>
        <row r="499">
          <cell r="D499" t="str">
            <v>4 месяца 2014 года</v>
          </cell>
          <cell r="E499">
            <v>0</v>
          </cell>
        </row>
        <row r="500">
          <cell r="D500" t="str">
            <v>заявка на 2015 год</v>
          </cell>
          <cell r="E500">
            <v>0</v>
          </cell>
        </row>
        <row r="501">
          <cell r="C501" t="str">
            <v>Среднегодовое количество коек круглосуточного пребывания</v>
          </cell>
          <cell r="D501" t="str">
            <v>2013 год</v>
          </cell>
          <cell r="E501">
            <v>0</v>
          </cell>
        </row>
        <row r="502">
          <cell r="D502" t="str">
            <v>4 месяца 2014 года</v>
          </cell>
          <cell r="E502">
            <v>0</v>
          </cell>
        </row>
        <row r="503">
          <cell r="D503" t="str">
            <v>заявка на 2015 год</v>
          </cell>
          <cell r="E503">
            <v>0</v>
          </cell>
        </row>
        <row r="504">
          <cell r="C504" t="str">
            <v>Число койко-дней по статистическим данным (формы 47, 62)</v>
          </cell>
          <cell r="D504" t="str">
            <v>2013 год</v>
          </cell>
          <cell r="E504">
            <v>0</v>
          </cell>
        </row>
        <row r="505">
          <cell r="D505" t="str">
            <v>4 месяца 2014 года</v>
          </cell>
          <cell r="E505">
            <v>0</v>
          </cell>
        </row>
        <row r="506">
          <cell r="D506" t="str">
            <v>заявка на 2015 год</v>
          </cell>
          <cell r="E506">
            <v>0</v>
          </cell>
        </row>
        <row r="507">
          <cell r="C507" t="str">
            <v xml:space="preserve">Число койко-дней по счетам оплаченным и принятым к оплате </v>
          </cell>
          <cell r="D507" t="str">
            <v>2013 год</v>
          </cell>
          <cell r="E507">
            <v>0</v>
          </cell>
        </row>
        <row r="508">
          <cell r="D508" t="str">
            <v>4 месяца 2014 года</v>
          </cell>
          <cell r="E508">
            <v>0</v>
          </cell>
        </row>
        <row r="509">
          <cell r="D509" t="str">
            <v>заявка на 2015 год</v>
          </cell>
          <cell r="E509">
            <v>0</v>
          </cell>
        </row>
        <row r="510">
          <cell r="C510" t="str">
            <v>Число пролеченных больных (законченных случаев) по статистическим данным (формы 47, 62)</v>
          </cell>
          <cell r="D510" t="str">
            <v>2013 год</v>
          </cell>
          <cell r="E510">
            <v>0</v>
          </cell>
        </row>
        <row r="511">
          <cell r="D511" t="str">
            <v>4 месяца 2014 года</v>
          </cell>
          <cell r="E511">
            <v>0</v>
          </cell>
        </row>
        <row r="512">
          <cell r="D512" t="str">
            <v>заявка на 2015 год</v>
          </cell>
          <cell r="E512">
            <v>0</v>
          </cell>
        </row>
        <row r="513">
          <cell r="C513" t="str">
            <v xml:space="preserve">Число пролеченных больных (законченных случаев) по счетам оплаченным и принятым к оплате </v>
          </cell>
          <cell r="D513" t="str">
            <v>2013 год</v>
          </cell>
          <cell r="E513">
            <v>0</v>
          </cell>
        </row>
        <row r="514">
          <cell r="D514" t="str">
            <v>Утв-но в ТПГГ на 2014 год</v>
          </cell>
          <cell r="E514">
            <v>0</v>
          </cell>
        </row>
        <row r="515">
          <cell r="D515" t="str">
            <v>4 месяца 2014 года</v>
          </cell>
          <cell r="E515">
            <v>0</v>
          </cell>
        </row>
        <row r="516">
          <cell r="D516" t="str">
            <v>заявка на 2015 год</v>
          </cell>
          <cell r="E516">
            <v>0</v>
          </cell>
        </row>
        <row r="517">
          <cell r="C517" t="str">
            <v>Среднегодовая занятость койки по статистическим данным (дней)</v>
          </cell>
          <cell r="D517" t="str">
            <v>2013 год</v>
          </cell>
          <cell r="E517">
            <v>0</v>
          </cell>
        </row>
        <row r="518">
          <cell r="D518" t="str">
            <v>4 месяца 2014 года</v>
          </cell>
          <cell r="E518">
            <v>0</v>
          </cell>
        </row>
        <row r="519">
          <cell r="D519" t="str">
            <v>заявка на 2015 год</v>
          </cell>
          <cell r="E519">
            <v>0</v>
          </cell>
        </row>
        <row r="520">
          <cell r="C520" t="str">
            <v>Среднегодовая занятость койки по счетам оплаченным и принятым к оплате (дней)</v>
          </cell>
          <cell r="D520" t="str">
            <v>2013 год</v>
          </cell>
          <cell r="E520">
            <v>0</v>
          </cell>
        </row>
        <row r="521">
          <cell r="D521" t="str">
            <v>4 месяца 2014 года</v>
          </cell>
          <cell r="E521">
            <v>0</v>
          </cell>
        </row>
        <row r="522">
          <cell r="D522" t="str">
            <v>заявка на 2015 год</v>
          </cell>
          <cell r="E522">
            <v>0</v>
          </cell>
        </row>
        <row r="523">
          <cell r="E523">
            <v>0</v>
          </cell>
        </row>
        <row r="524">
          <cell r="C524" t="str">
            <v>Средняя длительность пребывания 1-ого больного по статистическим данным  (дней)</v>
          </cell>
          <cell r="D524" t="str">
            <v>2013 год</v>
          </cell>
          <cell r="E524">
            <v>0</v>
          </cell>
        </row>
        <row r="525">
          <cell r="D525" t="str">
            <v>4 месяца 2014 года</v>
          </cell>
          <cell r="E525">
            <v>0</v>
          </cell>
        </row>
        <row r="526">
          <cell r="D526" t="str">
            <v>заявка на 2015 год</v>
          </cell>
          <cell r="E526">
            <v>0</v>
          </cell>
        </row>
        <row r="527">
          <cell r="C527" t="str">
            <v>Средняя длительность пребывания 1-ого больного по счетам оплаченным и принятым к оплате (дней)</v>
          </cell>
          <cell r="D527" t="str">
            <v>2013 год</v>
          </cell>
          <cell r="E527">
            <v>0</v>
          </cell>
        </row>
        <row r="528">
          <cell r="D528" t="str">
            <v>4 месяца 2014 года</v>
          </cell>
          <cell r="E528">
            <v>0</v>
          </cell>
        </row>
        <row r="529">
          <cell r="D529" t="str">
            <v>заявка на 2015 год</v>
          </cell>
          <cell r="E529">
            <v>0</v>
          </cell>
        </row>
        <row r="530">
          <cell r="C530" t="str">
            <v>Среднегодовое количество коек круглосуточного пребывания</v>
          </cell>
          <cell r="D530" t="str">
            <v>2013 год</v>
          </cell>
          <cell r="E530">
            <v>0</v>
          </cell>
        </row>
        <row r="531">
          <cell r="D531" t="str">
            <v>4 месяца 2014 года</v>
          </cell>
          <cell r="E531">
            <v>0</v>
          </cell>
        </row>
        <row r="532">
          <cell r="D532" t="str">
            <v>заявка на 2015 год</v>
          </cell>
          <cell r="E532">
            <v>0</v>
          </cell>
        </row>
        <row r="533">
          <cell r="C533" t="str">
            <v>Число койко-дней по статистическим данным (формы 47, 62)</v>
          </cell>
          <cell r="D533" t="str">
            <v>2013 год</v>
          </cell>
          <cell r="E533">
            <v>0</v>
          </cell>
        </row>
        <row r="534">
          <cell r="D534" t="str">
            <v>4 месяца 2014 года</v>
          </cell>
          <cell r="E534">
            <v>0</v>
          </cell>
        </row>
        <row r="535">
          <cell r="D535" t="str">
            <v>заявка на 2015 год</v>
          </cell>
          <cell r="E535">
            <v>0</v>
          </cell>
        </row>
        <row r="536">
          <cell r="C536" t="str">
            <v xml:space="preserve">Число койко-дней по счетам оплаченным и принятым к оплате </v>
          </cell>
          <cell r="D536" t="str">
            <v>2013 год</v>
          </cell>
          <cell r="E536">
            <v>0</v>
          </cell>
        </row>
        <row r="537">
          <cell r="D537" t="str">
            <v>4 месяца 2014 года</v>
          </cell>
          <cell r="E537">
            <v>0</v>
          </cell>
        </row>
        <row r="538">
          <cell r="D538" t="str">
            <v>заявка на 2015 год</v>
          </cell>
          <cell r="E538">
            <v>0</v>
          </cell>
        </row>
        <row r="539">
          <cell r="C539" t="str">
            <v>Число пролеченных больных (законченных случаев) по статистическим данным (формы 47, 62)</v>
          </cell>
          <cell r="D539" t="str">
            <v>2013 год</v>
          </cell>
          <cell r="E539">
            <v>0</v>
          </cell>
        </row>
        <row r="540">
          <cell r="D540" t="str">
            <v>4 месяца 2014 года</v>
          </cell>
          <cell r="E540">
            <v>0</v>
          </cell>
        </row>
        <row r="541">
          <cell r="D541" t="str">
            <v>заявка на 2015 год</v>
          </cell>
          <cell r="E541">
            <v>0</v>
          </cell>
        </row>
        <row r="542">
          <cell r="C542" t="str">
            <v xml:space="preserve">Число пролеченных больных (законченных случаев) по счетам оплаченным и принятым к оплате </v>
          </cell>
          <cell r="D542" t="str">
            <v>2013 год</v>
          </cell>
          <cell r="E542">
            <v>0</v>
          </cell>
        </row>
        <row r="543">
          <cell r="D543" t="str">
            <v>Утв-но в ТПГГ на 2014 год</v>
          </cell>
          <cell r="E543">
            <v>0</v>
          </cell>
        </row>
        <row r="544">
          <cell r="D544" t="str">
            <v>4 месяца 2014 года</v>
          </cell>
          <cell r="E544">
            <v>0</v>
          </cell>
        </row>
        <row r="545">
          <cell r="D545" t="str">
            <v>заявка на 2015 год</v>
          </cell>
          <cell r="E545">
            <v>0</v>
          </cell>
        </row>
        <row r="546">
          <cell r="C546" t="str">
            <v>Среднегодовая занятость койки по статистическим данным (дней)</v>
          </cell>
          <cell r="D546" t="str">
            <v>2013 год</v>
          </cell>
          <cell r="E546">
            <v>0</v>
          </cell>
        </row>
        <row r="547">
          <cell r="D547" t="str">
            <v>4 месяца 2014 года</v>
          </cell>
          <cell r="E547">
            <v>0</v>
          </cell>
        </row>
        <row r="548">
          <cell r="D548" t="str">
            <v>заявка на 2015 год</v>
          </cell>
          <cell r="E548">
            <v>0</v>
          </cell>
        </row>
        <row r="549">
          <cell r="C549" t="str">
            <v>Среднегодовая занятость койки по счетам оплаченным и принятым к оплате (дней)</v>
          </cell>
          <cell r="D549" t="str">
            <v>2013 год</v>
          </cell>
          <cell r="E549">
            <v>0</v>
          </cell>
        </row>
        <row r="550">
          <cell r="D550" t="str">
            <v>4 месяца 2014 года</v>
          </cell>
          <cell r="E550">
            <v>0</v>
          </cell>
        </row>
        <row r="551">
          <cell r="D551" t="str">
            <v>заявка на 2015 год</v>
          </cell>
          <cell r="E551">
            <v>0</v>
          </cell>
        </row>
        <row r="552">
          <cell r="E552">
            <v>0</v>
          </cell>
        </row>
        <row r="553">
          <cell r="C553" t="str">
            <v>Средняя длительность пребывания 1-ого больного по статистическим данным  (дней)</v>
          </cell>
          <cell r="D553" t="str">
            <v>2013 год</v>
          </cell>
          <cell r="E553">
            <v>0</v>
          </cell>
        </row>
        <row r="554">
          <cell r="D554" t="str">
            <v>4 месяца 2014 года</v>
          </cell>
          <cell r="E554">
            <v>0</v>
          </cell>
        </row>
        <row r="555">
          <cell r="D555" t="str">
            <v>заявка на 2015 год</v>
          </cell>
          <cell r="E555">
            <v>0</v>
          </cell>
        </row>
        <row r="556">
          <cell r="C556" t="str">
            <v>Средняя длительность пребывания 1-ого больного по счетам оплаченным и принятым к оплате (дней)</v>
          </cell>
          <cell r="D556" t="str">
            <v>2013 год</v>
          </cell>
          <cell r="E556">
            <v>0</v>
          </cell>
        </row>
        <row r="557">
          <cell r="D557" t="str">
            <v>4 месяца 2014 года</v>
          </cell>
          <cell r="E557">
            <v>0</v>
          </cell>
        </row>
        <row r="558">
          <cell r="D558" t="str">
            <v>заявка на 2015 год</v>
          </cell>
          <cell r="E558">
            <v>0</v>
          </cell>
        </row>
        <row r="559">
          <cell r="C559" t="str">
            <v>Среднегодовое количество коек круглосуточного пребывания</v>
          </cell>
          <cell r="D559" t="str">
            <v>2013 год</v>
          </cell>
          <cell r="E559">
            <v>0</v>
          </cell>
        </row>
        <row r="560">
          <cell r="D560" t="str">
            <v>4 месяца 2014 года</v>
          </cell>
          <cell r="E560">
            <v>0</v>
          </cell>
        </row>
        <row r="561">
          <cell r="D561" t="str">
            <v>заявка на 2015 год</v>
          </cell>
          <cell r="E561">
            <v>0</v>
          </cell>
        </row>
        <row r="562">
          <cell r="C562" t="str">
            <v>Число койко-дней по статистическим данным (формы 47, 62)</v>
          </cell>
          <cell r="D562" t="str">
            <v>2013 год</v>
          </cell>
          <cell r="E562">
            <v>0</v>
          </cell>
        </row>
        <row r="563">
          <cell r="D563" t="str">
            <v>4 месяца 2014 года</v>
          </cell>
          <cell r="E563">
            <v>0</v>
          </cell>
        </row>
        <row r="564">
          <cell r="D564" t="str">
            <v>заявка на 2015 год</v>
          </cell>
          <cell r="E564">
            <v>0</v>
          </cell>
        </row>
        <row r="565">
          <cell r="C565" t="str">
            <v xml:space="preserve">Число койко-дней по счетам оплаченным и принятым к оплате </v>
          </cell>
          <cell r="D565" t="str">
            <v>2013 год</v>
          </cell>
          <cell r="E565">
            <v>0</v>
          </cell>
        </row>
        <row r="566">
          <cell r="D566" t="str">
            <v>4 месяца 2014 года</v>
          </cell>
          <cell r="E566">
            <v>0</v>
          </cell>
        </row>
        <row r="567">
          <cell r="D567" t="str">
            <v>заявка на 2015 год</v>
          </cell>
          <cell r="E567">
            <v>0</v>
          </cell>
        </row>
        <row r="568">
          <cell r="C568" t="str">
            <v>Число пролеченных больных (законченных случаев) по статистическим данным (формы 47, 62)</v>
          </cell>
          <cell r="D568" t="str">
            <v>2013 год</v>
          </cell>
          <cell r="E568">
            <v>0</v>
          </cell>
        </row>
        <row r="569">
          <cell r="D569" t="str">
            <v>4 месяца 2014 года</v>
          </cell>
          <cell r="E569">
            <v>0</v>
          </cell>
        </row>
        <row r="570">
          <cell r="D570" t="str">
            <v>заявка на 2015 год</v>
          </cell>
          <cell r="E570">
            <v>0</v>
          </cell>
        </row>
        <row r="571">
          <cell r="C571" t="str">
            <v xml:space="preserve">Число пролеченных больных (законченных случаев) по счетам оплаченным и принятым к оплате </v>
          </cell>
          <cell r="D571" t="str">
            <v>2013 год</v>
          </cell>
          <cell r="E571">
            <v>0</v>
          </cell>
        </row>
        <row r="572">
          <cell r="D572" t="str">
            <v>Утв-но в ТПГГ на 2014 год</v>
          </cell>
          <cell r="E572">
            <v>0</v>
          </cell>
        </row>
        <row r="573">
          <cell r="D573" t="str">
            <v>4 месяца 2014 года</v>
          </cell>
          <cell r="E573">
            <v>0</v>
          </cell>
        </row>
        <row r="574">
          <cell r="D574" t="str">
            <v>заявка на 2015 год</v>
          </cell>
          <cell r="E574">
            <v>0</v>
          </cell>
        </row>
        <row r="575">
          <cell r="C575" t="str">
            <v>Среднегодовая занятость койки по статистическим данным (дней)</v>
          </cell>
          <cell r="D575" t="str">
            <v>2013 год</v>
          </cell>
          <cell r="E575">
            <v>0</v>
          </cell>
        </row>
        <row r="576">
          <cell r="D576" t="str">
            <v>4 месяца 2014 года</v>
          </cell>
          <cell r="E576">
            <v>0</v>
          </cell>
        </row>
        <row r="577">
          <cell r="D577" t="str">
            <v>заявка на 2015 год</v>
          </cell>
          <cell r="E577">
            <v>0</v>
          </cell>
        </row>
        <row r="578">
          <cell r="C578" t="str">
            <v>Среднегодовая занятость койки по счетам оплаченным и принятым к оплате (дней)</v>
          </cell>
          <cell r="D578" t="str">
            <v>2013 год</v>
          </cell>
          <cell r="E578">
            <v>0</v>
          </cell>
        </row>
        <row r="579">
          <cell r="D579" t="str">
            <v>4 месяца 2014 года</v>
          </cell>
          <cell r="E579">
            <v>0</v>
          </cell>
        </row>
        <row r="580">
          <cell r="D580" t="str">
            <v>заявка на 2015 год</v>
          </cell>
          <cell r="E580">
            <v>0</v>
          </cell>
        </row>
        <row r="581">
          <cell r="E581">
            <v>0</v>
          </cell>
        </row>
        <row r="582">
          <cell r="C582" t="str">
            <v>Средняя длительность пребывания 1-ого больного по статистическим данным  (дней)</v>
          </cell>
          <cell r="D582" t="str">
            <v>2013 год</v>
          </cell>
          <cell r="E582">
            <v>0</v>
          </cell>
        </row>
        <row r="583">
          <cell r="D583" t="str">
            <v>4 месяца 2014 года</v>
          </cell>
          <cell r="E583">
            <v>0</v>
          </cell>
        </row>
        <row r="584">
          <cell r="D584" t="str">
            <v>заявка на 2015 год</v>
          </cell>
          <cell r="E584">
            <v>0</v>
          </cell>
        </row>
        <row r="585">
          <cell r="C585" t="str">
            <v>Средняя длительность пребывания 1-ого больного по счетам оплаченным и принятым к оплате (дней)</v>
          </cell>
          <cell r="D585" t="str">
            <v>2013 год</v>
          </cell>
          <cell r="E585">
            <v>0</v>
          </cell>
        </row>
        <row r="586">
          <cell r="D586" t="str">
            <v>4 месяца 2014 года</v>
          </cell>
          <cell r="E586">
            <v>0</v>
          </cell>
        </row>
        <row r="587">
          <cell r="D587" t="str">
            <v>заявка на 2015 год</v>
          </cell>
          <cell r="E587">
            <v>0</v>
          </cell>
        </row>
        <row r="588">
          <cell r="C588" t="str">
            <v>Среднегодовое количество коек круглосуточного пребывания</v>
          </cell>
          <cell r="D588" t="str">
            <v>2013 год</v>
          </cell>
          <cell r="E588">
            <v>0</v>
          </cell>
        </row>
        <row r="589">
          <cell r="D589" t="str">
            <v>4 месяца 2014 года</v>
          </cell>
          <cell r="E589">
            <v>0</v>
          </cell>
        </row>
        <row r="590">
          <cell r="D590" t="str">
            <v>заявка на 2015 год</v>
          </cell>
          <cell r="E590">
            <v>0</v>
          </cell>
        </row>
        <row r="591">
          <cell r="C591" t="str">
            <v>Число койко-дней по статистическим данным (формы 47, 62)</v>
          </cell>
          <cell r="D591" t="str">
            <v>2013 год</v>
          </cell>
          <cell r="E591">
            <v>0</v>
          </cell>
        </row>
        <row r="592">
          <cell r="D592" t="str">
            <v>4 месяца 2014 года</v>
          </cell>
          <cell r="E592">
            <v>0</v>
          </cell>
        </row>
        <row r="593">
          <cell r="D593" t="str">
            <v>заявка на 2015 год</v>
          </cell>
          <cell r="E593">
            <v>0</v>
          </cell>
        </row>
        <row r="594">
          <cell r="C594" t="str">
            <v xml:space="preserve">Число койко-дней по счетам оплаченным и принятым к оплате </v>
          </cell>
          <cell r="D594" t="str">
            <v>2013 год</v>
          </cell>
          <cell r="E594">
            <v>0</v>
          </cell>
        </row>
        <row r="595">
          <cell r="D595" t="str">
            <v>4 месяца 2014 года</v>
          </cell>
          <cell r="E595">
            <v>0</v>
          </cell>
        </row>
        <row r="596">
          <cell r="D596" t="str">
            <v>заявка на 2015 год</v>
          </cell>
          <cell r="E596">
            <v>0</v>
          </cell>
        </row>
        <row r="597">
          <cell r="C597" t="str">
            <v>Число пролеченных больных (законченных случаев) по статистическим данным (формы 47, 62)</v>
          </cell>
          <cell r="D597" t="str">
            <v>2013 год</v>
          </cell>
          <cell r="E597">
            <v>0</v>
          </cell>
        </row>
        <row r="598">
          <cell r="D598" t="str">
            <v>4 месяца 2014 года</v>
          </cell>
          <cell r="E598">
            <v>0</v>
          </cell>
        </row>
        <row r="599">
          <cell r="D599" t="str">
            <v>заявка на 2015 год</v>
          </cell>
          <cell r="E599">
            <v>0</v>
          </cell>
        </row>
        <row r="600">
          <cell r="C600" t="str">
            <v xml:space="preserve">Число пролеченных больных (законченных случаев) по счетам оплаченным и принятым к оплате </v>
          </cell>
          <cell r="D600" t="str">
            <v>2013 год</v>
          </cell>
          <cell r="E600">
            <v>0</v>
          </cell>
        </row>
        <row r="601">
          <cell r="D601" t="str">
            <v>Утв-но в ТПГГ на 2014 год</v>
          </cell>
          <cell r="E601">
            <v>0</v>
          </cell>
        </row>
        <row r="602">
          <cell r="D602" t="str">
            <v>4 месяца 2014 года</v>
          </cell>
          <cell r="E602">
            <v>0</v>
          </cell>
        </row>
        <row r="603">
          <cell r="D603" t="str">
            <v>заявка на 2015 год</v>
          </cell>
          <cell r="E603">
            <v>0</v>
          </cell>
        </row>
        <row r="604">
          <cell r="C604" t="str">
            <v>Среднегодовая занятость койки по статистическим данным (дней)</v>
          </cell>
          <cell r="D604" t="str">
            <v>2013 год</v>
          </cell>
          <cell r="E604">
            <v>0</v>
          </cell>
        </row>
        <row r="605">
          <cell r="D605" t="str">
            <v>4 месяца 2014 года</v>
          </cell>
          <cell r="E605">
            <v>0</v>
          </cell>
        </row>
        <row r="606">
          <cell r="D606" t="str">
            <v>заявка на 2015 год</v>
          </cell>
          <cell r="E606">
            <v>0</v>
          </cell>
        </row>
        <row r="607">
          <cell r="C607" t="str">
            <v>Среднегодовая занятость койки по счетам оплаченным и принятым к оплате (дней)</v>
          </cell>
          <cell r="D607" t="str">
            <v>2013 год</v>
          </cell>
          <cell r="E607">
            <v>0</v>
          </cell>
        </row>
        <row r="608">
          <cell r="D608" t="str">
            <v>4 месяца 2014 года</v>
          </cell>
          <cell r="E608">
            <v>0</v>
          </cell>
        </row>
        <row r="609">
          <cell r="D609" t="str">
            <v>заявка на 2015 год</v>
          </cell>
          <cell r="E609">
            <v>0</v>
          </cell>
        </row>
        <row r="610">
          <cell r="E610">
            <v>0</v>
          </cell>
        </row>
        <row r="611">
          <cell r="C611" t="str">
            <v>Средняя длительность пребывания 1-ого больного по статистическим данным  (дней)</v>
          </cell>
          <cell r="D611" t="str">
            <v>2013 год</v>
          </cell>
          <cell r="E611">
            <v>0</v>
          </cell>
        </row>
        <row r="612">
          <cell r="D612" t="str">
            <v>4 месяца 2014 года</v>
          </cell>
          <cell r="E612">
            <v>0</v>
          </cell>
        </row>
        <row r="613">
          <cell r="D613" t="str">
            <v>заявка на 2015 год</v>
          </cell>
          <cell r="E613">
            <v>0</v>
          </cell>
        </row>
        <row r="614">
          <cell r="C614" t="str">
            <v>Средняя длительность пребывания 1-ого больного по счетам оплаченным и принятым к оплате (дней)</v>
          </cell>
          <cell r="D614" t="str">
            <v>2013 год</v>
          </cell>
          <cell r="E614">
            <v>0</v>
          </cell>
        </row>
        <row r="615">
          <cell r="D615" t="str">
            <v>4 месяца 2014 года</v>
          </cell>
          <cell r="E615">
            <v>0</v>
          </cell>
        </row>
        <row r="616">
          <cell r="D616" t="str">
            <v>заявка на 2015 год</v>
          </cell>
          <cell r="E616">
            <v>0</v>
          </cell>
        </row>
        <row r="617">
          <cell r="C617" t="str">
            <v>Среднегодовое количество коек круглосуточного пребывания</v>
          </cell>
          <cell r="D617" t="str">
            <v>2013 год</v>
          </cell>
          <cell r="E617">
            <v>0</v>
          </cell>
        </row>
        <row r="618">
          <cell r="D618" t="str">
            <v>4 месяца 2014 года</v>
          </cell>
          <cell r="E618">
            <v>0</v>
          </cell>
        </row>
        <row r="619">
          <cell r="D619" t="str">
            <v>заявка на 2015 год</v>
          </cell>
          <cell r="E619">
            <v>0</v>
          </cell>
        </row>
        <row r="620">
          <cell r="C620" t="str">
            <v>Число койко-дней по статистическим данным (формы 47, 62)</v>
          </cell>
          <cell r="D620" t="str">
            <v>2013 год</v>
          </cell>
          <cell r="E620">
            <v>0</v>
          </cell>
        </row>
        <row r="621">
          <cell r="D621" t="str">
            <v>4 месяца 2014 года</v>
          </cell>
          <cell r="E621">
            <v>0</v>
          </cell>
        </row>
        <row r="622">
          <cell r="D622" t="str">
            <v>заявка на 2015 год</v>
          </cell>
          <cell r="E622">
            <v>0</v>
          </cell>
        </row>
        <row r="623">
          <cell r="C623" t="str">
            <v xml:space="preserve">Число койко-дней по счетам оплаченным и принятым к оплате </v>
          </cell>
          <cell r="D623" t="str">
            <v>2013 год</v>
          </cell>
          <cell r="E623">
            <v>0</v>
          </cell>
        </row>
        <row r="624">
          <cell r="D624" t="str">
            <v>4 месяца 2014 года</v>
          </cell>
          <cell r="E624">
            <v>0</v>
          </cell>
        </row>
        <row r="625">
          <cell r="D625" t="str">
            <v>заявка на 2015 год</v>
          </cell>
          <cell r="E625">
            <v>0</v>
          </cell>
        </row>
        <row r="626">
          <cell r="C626" t="str">
            <v>Число пролеченных больных (законченных случаев) по статистическим данным (формы 47, 62)</v>
          </cell>
          <cell r="D626" t="str">
            <v>2013 год</v>
          </cell>
          <cell r="E626">
            <v>0</v>
          </cell>
        </row>
        <row r="627">
          <cell r="D627" t="str">
            <v>4 месяца 2014 года</v>
          </cell>
          <cell r="E627">
            <v>0</v>
          </cell>
        </row>
        <row r="628">
          <cell r="D628" t="str">
            <v>заявка на 2015 год</v>
          </cell>
          <cell r="E628">
            <v>0</v>
          </cell>
        </row>
        <row r="629">
          <cell r="C629" t="str">
            <v xml:space="preserve">Число пролеченных больных (законченных случаев) по счетам оплаченным и принятым к оплате </v>
          </cell>
          <cell r="D629" t="str">
            <v>2013 год</v>
          </cell>
          <cell r="E629">
            <v>0</v>
          </cell>
        </row>
        <row r="630">
          <cell r="D630" t="str">
            <v>Утв-но в ТПГГ на 2014 год</v>
          </cell>
          <cell r="E630">
            <v>0</v>
          </cell>
        </row>
        <row r="631">
          <cell r="D631" t="str">
            <v>4 месяца 2014 года</v>
          </cell>
          <cell r="E631">
            <v>0</v>
          </cell>
        </row>
        <row r="632">
          <cell r="D632" t="str">
            <v>заявка на 2015 год</v>
          </cell>
          <cell r="E632">
            <v>0</v>
          </cell>
        </row>
        <row r="633">
          <cell r="C633" t="str">
            <v>Среднегодовая занятость койки по статистическим данным (дней)</v>
          </cell>
          <cell r="D633" t="str">
            <v>2013 год</v>
          </cell>
          <cell r="E633">
            <v>0</v>
          </cell>
        </row>
        <row r="634">
          <cell r="D634" t="str">
            <v>4 месяца 2014 года</v>
          </cell>
          <cell r="E634">
            <v>0</v>
          </cell>
        </row>
        <row r="635">
          <cell r="D635" t="str">
            <v>заявка на 2015 год</v>
          </cell>
          <cell r="E635">
            <v>0</v>
          </cell>
        </row>
        <row r="636">
          <cell r="C636" t="str">
            <v>Среднегодовая занятость койки по счетам оплаченным и принятым к оплате (дней)</v>
          </cell>
          <cell r="D636" t="str">
            <v>2013 год</v>
          </cell>
          <cell r="E636">
            <v>0</v>
          </cell>
        </row>
        <row r="637">
          <cell r="D637" t="str">
            <v>4 месяца 2014 года</v>
          </cell>
          <cell r="E637">
            <v>0</v>
          </cell>
        </row>
        <row r="638">
          <cell r="D638" t="str">
            <v>заявка на 2015 год</v>
          </cell>
          <cell r="E638">
            <v>0</v>
          </cell>
        </row>
        <row r="639">
          <cell r="E639">
            <v>0</v>
          </cell>
        </row>
        <row r="640">
          <cell r="C640" t="str">
            <v>Средняя длительность пребывания 1-ого больного по статистическим данным  (дней)</v>
          </cell>
          <cell r="D640" t="str">
            <v>2013 год</v>
          </cell>
          <cell r="E640">
            <v>0</v>
          </cell>
        </row>
        <row r="641">
          <cell r="D641" t="str">
            <v>4 месяца 2014 года</v>
          </cell>
          <cell r="E641">
            <v>0</v>
          </cell>
        </row>
        <row r="642">
          <cell r="D642" t="str">
            <v>заявка на 2015 год</v>
          </cell>
          <cell r="E642">
            <v>0</v>
          </cell>
        </row>
        <row r="643">
          <cell r="C643" t="str">
            <v>Средняя длительность пребывания 1-ого больного по счетам оплаченным и принятым к оплате (дней)</v>
          </cell>
          <cell r="D643" t="str">
            <v>2013 год</v>
          </cell>
          <cell r="E643">
            <v>0</v>
          </cell>
        </row>
        <row r="644">
          <cell r="D644" t="str">
            <v>4 месяца 2014 года</v>
          </cell>
          <cell r="E644">
            <v>0</v>
          </cell>
        </row>
        <row r="645">
          <cell r="D645" t="str">
            <v>заявка на 2015 год</v>
          </cell>
          <cell r="E645">
            <v>0</v>
          </cell>
        </row>
        <row r="646">
          <cell r="C646" t="str">
            <v>Среднегодовое количество коек круглосуточного пребывания</v>
          </cell>
          <cell r="D646" t="str">
            <v>2013 год</v>
          </cell>
          <cell r="E646">
            <v>0</v>
          </cell>
        </row>
        <row r="647">
          <cell r="D647" t="str">
            <v>4 месяца 2014 года</v>
          </cell>
          <cell r="E647">
            <v>0</v>
          </cell>
        </row>
        <row r="648">
          <cell r="D648" t="str">
            <v>заявка на 2015 год</v>
          </cell>
          <cell r="E648">
            <v>0</v>
          </cell>
        </row>
        <row r="649">
          <cell r="C649" t="str">
            <v>Число койко-дней по статистическим данным (формы 47, 62)</v>
          </cell>
          <cell r="D649" t="str">
            <v>2013 год</v>
          </cell>
          <cell r="E649">
            <v>0</v>
          </cell>
        </row>
        <row r="650">
          <cell r="D650" t="str">
            <v>4 месяца 2014 года</v>
          </cell>
          <cell r="E650">
            <v>0</v>
          </cell>
        </row>
        <row r="651">
          <cell r="D651" t="str">
            <v>заявка на 2015 год</v>
          </cell>
          <cell r="E651">
            <v>0</v>
          </cell>
        </row>
        <row r="652">
          <cell r="C652" t="str">
            <v xml:space="preserve">Число койко-дней по счетам оплаченным и принятым к оплате </v>
          </cell>
          <cell r="D652" t="str">
            <v>2013 год</v>
          </cell>
          <cell r="E652">
            <v>0</v>
          </cell>
        </row>
        <row r="653">
          <cell r="D653" t="str">
            <v>4 месяца 2014 года</v>
          </cell>
          <cell r="E653">
            <v>0</v>
          </cell>
        </row>
        <row r="654">
          <cell r="D654" t="str">
            <v>заявка на 2015 год</v>
          </cell>
          <cell r="E654">
            <v>0</v>
          </cell>
        </row>
        <row r="655">
          <cell r="C655" t="str">
            <v>Число пролеченных больных (законченных случаев) по статистическим данным (формы 47, 62)</v>
          </cell>
          <cell r="D655" t="str">
            <v>2013 год</v>
          </cell>
          <cell r="E655">
            <v>0</v>
          </cell>
        </row>
        <row r="656">
          <cell r="D656" t="str">
            <v>4 месяца 2014 года</v>
          </cell>
          <cell r="E656">
            <v>0</v>
          </cell>
        </row>
        <row r="657">
          <cell r="D657" t="str">
            <v>заявка на 2015 год</v>
          </cell>
          <cell r="E657">
            <v>0</v>
          </cell>
        </row>
        <row r="658">
          <cell r="C658" t="str">
            <v xml:space="preserve">Число пролеченных больных (законченных случаев) по счетам оплаченным и принятым к оплате </v>
          </cell>
          <cell r="D658" t="str">
            <v>2013 год</v>
          </cell>
          <cell r="E658">
            <v>0</v>
          </cell>
        </row>
        <row r="659">
          <cell r="D659" t="str">
            <v>Утв-но в ТПГГ на 2014 год</v>
          </cell>
          <cell r="E659">
            <v>0</v>
          </cell>
        </row>
        <row r="660">
          <cell r="D660" t="str">
            <v>4 месяца 2014 года</v>
          </cell>
          <cell r="E660">
            <v>0</v>
          </cell>
        </row>
        <row r="661">
          <cell r="D661" t="str">
            <v>заявка на 2015 год</v>
          </cell>
          <cell r="E661">
            <v>0</v>
          </cell>
        </row>
        <row r="662">
          <cell r="C662" t="str">
            <v>Среднегодовая занятость койки по статистическим данным (дней)</v>
          </cell>
          <cell r="D662" t="str">
            <v>2013 год</v>
          </cell>
          <cell r="E662">
            <v>0</v>
          </cell>
        </row>
        <row r="663">
          <cell r="D663" t="str">
            <v>4 месяца 2014 года</v>
          </cell>
          <cell r="E663">
            <v>0</v>
          </cell>
        </row>
        <row r="664">
          <cell r="D664" t="str">
            <v>заявка на 2015 год</v>
          </cell>
          <cell r="E664">
            <v>0</v>
          </cell>
        </row>
        <row r="665">
          <cell r="C665" t="str">
            <v>Среднегодовая занятость койки по счетам оплаченным и принятым к оплате (дней)</v>
          </cell>
          <cell r="D665" t="str">
            <v>2013 год</v>
          </cell>
          <cell r="E665">
            <v>0</v>
          </cell>
        </row>
        <row r="666">
          <cell r="D666" t="str">
            <v>4 месяца 2014 года</v>
          </cell>
          <cell r="E666">
            <v>0</v>
          </cell>
        </row>
        <row r="667">
          <cell r="D667" t="str">
            <v>заявка на 2015 год</v>
          </cell>
          <cell r="E667">
            <v>0</v>
          </cell>
        </row>
        <row r="668">
          <cell r="E668">
            <v>0</v>
          </cell>
        </row>
        <row r="669">
          <cell r="C669" t="str">
            <v>Средняя длительность пребывания 1-ого больного по статистическим данным  (дней)</v>
          </cell>
          <cell r="D669" t="str">
            <v>2013 год</v>
          </cell>
          <cell r="E669">
            <v>0</v>
          </cell>
        </row>
        <row r="670">
          <cell r="D670" t="str">
            <v>4 месяца 2014 года</v>
          </cell>
          <cell r="E670">
            <v>0</v>
          </cell>
        </row>
        <row r="671">
          <cell r="D671" t="str">
            <v>заявка на 2015 год</v>
          </cell>
          <cell r="E671">
            <v>0</v>
          </cell>
        </row>
        <row r="672">
          <cell r="C672" t="str">
            <v>Средняя длительность пребывания 1-ого больного по счетам оплаченным и принятым к оплате (дней)</v>
          </cell>
          <cell r="D672" t="str">
            <v>2013 год</v>
          </cell>
          <cell r="E672">
            <v>0</v>
          </cell>
        </row>
        <row r="673">
          <cell r="D673" t="str">
            <v>4 месяца 2014 года</v>
          </cell>
          <cell r="E673">
            <v>0</v>
          </cell>
        </row>
        <row r="674">
          <cell r="D674" t="str">
            <v>заявка на 2015 год</v>
          </cell>
          <cell r="E674">
            <v>0</v>
          </cell>
        </row>
        <row r="675">
          <cell r="C675" t="str">
            <v>Среднегодовое количество коек круглосуточного пребывания</v>
          </cell>
          <cell r="D675" t="str">
            <v>2013 год</v>
          </cell>
          <cell r="E675">
            <v>0</v>
          </cell>
        </row>
        <row r="676">
          <cell r="D676" t="str">
            <v>4 месяца 2014 года</v>
          </cell>
          <cell r="E676">
            <v>0</v>
          </cell>
        </row>
        <row r="677">
          <cell r="D677" t="str">
            <v>заявка на 2015 год</v>
          </cell>
          <cell r="E677">
            <v>0</v>
          </cell>
        </row>
        <row r="678">
          <cell r="C678" t="str">
            <v>Число койко-дней по статистическим данным (формы 47, 62)</v>
          </cell>
          <cell r="D678" t="str">
            <v>2013 год</v>
          </cell>
          <cell r="E678">
            <v>0</v>
          </cell>
        </row>
        <row r="679">
          <cell r="D679" t="str">
            <v>4 месяца 2014 года</v>
          </cell>
          <cell r="E679">
            <v>0</v>
          </cell>
        </row>
        <row r="680">
          <cell r="D680" t="str">
            <v>заявка на 2015 год</v>
          </cell>
          <cell r="E680">
            <v>0</v>
          </cell>
        </row>
        <row r="681">
          <cell r="C681" t="str">
            <v xml:space="preserve">Число койко-дней по счетам оплаченным и принятым к оплате </v>
          </cell>
          <cell r="D681" t="str">
            <v>2013 год</v>
          </cell>
          <cell r="E681">
            <v>0</v>
          </cell>
        </row>
        <row r="682">
          <cell r="D682" t="str">
            <v>4 месяца 2014 года</v>
          </cell>
          <cell r="E682">
            <v>0</v>
          </cell>
        </row>
        <row r="683">
          <cell r="D683" t="str">
            <v>заявка на 2015 год</v>
          </cell>
          <cell r="E683">
            <v>0</v>
          </cell>
        </row>
        <row r="684">
          <cell r="C684" t="str">
            <v>Число пролеченных больных (законченных случаев) по статистическим данным (формы 47, 62)</v>
          </cell>
          <cell r="D684" t="str">
            <v>2013 год</v>
          </cell>
          <cell r="E684">
            <v>0</v>
          </cell>
        </row>
        <row r="685">
          <cell r="D685" t="str">
            <v>4 месяца 2014 года</v>
          </cell>
          <cell r="E685">
            <v>0</v>
          </cell>
        </row>
        <row r="686">
          <cell r="D686" t="str">
            <v>заявка на 2015 год</v>
          </cell>
          <cell r="E686">
            <v>0</v>
          </cell>
        </row>
        <row r="687">
          <cell r="C687" t="str">
            <v xml:space="preserve">Число пролеченных больных (законченных случаев) по счетам оплаченным и принятым к оплате </v>
          </cell>
          <cell r="D687" t="str">
            <v>2013 год</v>
          </cell>
          <cell r="E687">
            <v>0</v>
          </cell>
        </row>
        <row r="688">
          <cell r="D688" t="str">
            <v>Утв-но в ТПГГ на 2014 год</v>
          </cell>
          <cell r="E688">
            <v>0</v>
          </cell>
        </row>
        <row r="689">
          <cell r="D689" t="str">
            <v>4 месяца 2014 года</v>
          </cell>
          <cell r="E689">
            <v>0</v>
          </cell>
        </row>
        <row r="690">
          <cell r="D690" t="str">
            <v>заявка на 2015 год</v>
          </cell>
          <cell r="E690">
            <v>0</v>
          </cell>
        </row>
        <row r="691">
          <cell r="C691" t="str">
            <v>Среднегодовая занятость койки по статистическим данным (дней)</v>
          </cell>
          <cell r="D691" t="str">
            <v>2013 год</v>
          </cell>
          <cell r="E691">
            <v>0</v>
          </cell>
        </row>
        <row r="692">
          <cell r="D692" t="str">
            <v>4 месяца 2014 года</v>
          </cell>
          <cell r="E692">
            <v>0</v>
          </cell>
        </row>
        <row r="693">
          <cell r="D693" t="str">
            <v>заявка на 2015 год</v>
          </cell>
          <cell r="E693">
            <v>0</v>
          </cell>
        </row>
        <row r="694">
          <cell r="C694" t="str">
            <v>Среднегодовая занятость койки по счетам оплаченным и принятым к оплате (дней)</v>
          </cell>
          <cell r="D694" t="str">
            <v>2013 год</v>
          </cell>
          <cell r="E694">
            <v>0</v>
          </cell>
        </row>
        <row r="695">
          <cell r="D695" t="str">
            <v>4 месяца 2014 года</v>
          </cell>
          <cell r="E695">
            <v>0</v>
          </cell>
        </row>
        <row r="696">
          <cell r="D696" t="str">
            <v>заявка на 2015 год</v>
          </cell>
          <cell r="E696">
            <v>0</v>
          </cell>
        </row>
        <row r="697">
          <cell r="E697">
            <v>0</v>
          </cell>
        </row>
        <row r="698">
          <cell r="C698" t="str">
            <v>Средняя длительность пребывания 1-ого больного по статистическим данным  (дней)</v>
          </cell>
          <cell r="D698" t="str">
            <v>2013 год</v>
          </cell>
          <cell r="E698">
            <v>0</v>
          </cell>
        </row>
        <row r="699">
          <cell r="D699" t="str">
            <v>4 месяца 2014 года</v>
          </cell>
          <cell r="E699">
            <v>0</v>
          </cell>
        </row>
        <row r="700">
          <cell r="D700" t="str">
            <v>заявка на 2015 год</v>
          </cell>
          <cell r="E700">
            <v>0</v>
          </cell>
        </row>
        <row r="701">
          <cell r="C701" t="str">
            <v>Средняя длительность пребывания 1-ого больного по счетам оплаченным и принятым к оплате (дней)</v>
          </cell>
          <cell r="D701" t="str">
            <v>2013 год</v>
          </cell>
          <cell r="E701">
            <v>0</v>
          </cell>
        </row>
        <row r="702">
          <cell r="D702" t="str">
            <v>4 месяца 2014 года</v>
          </cell>
          <cell r="E702">
            <v>0</v>
          </cell>
        </row>
        <row r="703">
          <cell r="D703" t="str">
            <v>заявка на 2015 год</v>
          </cell>
          <cell r="E703">
            <v>0</v>
          </cell>
        </row>
        <row r="704">
          <cell r="C704" t="str">
            <v>Среднегодовое количество коек круглосуточного пребывания</v>
          </cell>
          <cell r="D704" t="str">
            <v>2013 год</v>
          </cell>
          <cell r="E704">
            <v>0</v>
          </cell>
        </row>
        <row r="705">
          <cell r="D705" t="str">
            <v>4 месяца 2014 года</v>
          </cell>
          <cell r="E705">
            <v>0</v>
          </cell>
        </row>
        <row r="706">
          <cell r="D706" t="str">
            <v>заявка на 2015 год</v>
          </cell>
          <cell r="E706">
            <v>0</v>
          </cell>
        </row>
        <row r="707">
          <cell r="C707" t="str">
            <v>Число койко-дней по статистическим данным (формы 47, 62)</v>
          </cell>
          <cell r="D707" t="str">
            <v>2013 год</v>
          </cell>
          <cell r="E707">
            <v>0</v>
          </cell>
        </row>
        <row r="708">
          <cell r="D708" t="str">
            <v>4 месяца 2014 года</v>
          </cell>
          <cell r="E708">
            <v>0</v>
          </cell>
        </row>
        <row r="709">
          <cell r="D709" t="str">
            <v>заявка на 2015 год</v>
          </cell>
          <cell r="E709">
            <v>0</v>
          </cell>
        </row>
        <row r="710">
          <cell r="C710" t="str">
            <v xml:space="preserve">Число койко-дней по счетам оплаченным и принятым к оплате </v>
          </cell>
          <cell r="D710" t="str">
            <v>2013 год</v>
          </cell>
          <cell r="E710">
            <v>0</v>
          </cell>
        </row>
        <row r="711">
          <cell r="D711" t="str">
            <v>4 месяца 2014 года</v>
          </cell>
          <cell r="E711">
            <v>0</v>
          </cell>
        </row>
        <row r="712">
          <cell r="D712" t="str">
            <v>заявка на 2015 год</v>
          </cell>
          <cell r="E712">
            <v>0</v>
          </cell>
        </row>
        <row r="713">
          <cell r="C713" t="str">
            <v>Число пролеченных больных (законченных случаев) по статистическим данным (формы 47, 62)</v>
          </cell>
          <cell r="D713" t="str">
            <v>2013 год</v>
          </cell>
          <cell r="E713">
            <v>0</v>
          </cell>
        </row>
        <row r="714">
          <cell r="D714" t="str">
            <v>4 месяца 2014 года</v>
          </cell>
          <cell r="E714">
            <v>0</v>
          </cell>
        </row>
        <row r="715">
          <cell r="D715" t="str">
            <v>заявка на 2015 год</v>
          </cell>
          <cell r="E715">
            <v>0</v>
          </cell>
        </row>
        <row r="716">
          <cell r="C716" t="str">
            <v xml:space="preserve">Число пролеченных больных (законченных случаев) по счетам оплаченным и принятым к оплате </v>
          </cell>
          <cell r="D716" t="str">
            <v>2013 год</v>
          </cell>
          <cell r="E716">
            <v>0</v>
          </cell>
        </row>
        <row r="717">
          <cell r="D717" t="str">
            <v>Утв-но в ТПГГ на 2014 год</v>
          </cell>
          <cell r="E717">
            <v>0</v>
          </cell>
        </row>
        <row r="718">
          <cell r="D718" t="str">
            <v>4 месяца 2014 года</v>
          </cell>
          <cell r="E718">
            <v>0</v>
          </cell>
        </row>
        <row r="719">
          <cell r="D719" t="str">
            <v>заявка на 2015 год</v>
          </cell>
          <cell r="E719">
            <v>0</v>
          </cell>
        </row>
        <row r="720">
          <cell r="C720" t="str">
            <v>Среднегодовая занятость койки по статистическим данным (дней)</v>
          </cell>
          <cell r="D720" t="str">
            <v>2013 год</v>
          </cell>
          <cell r="E720">
            <v>0</v>
          </cell>
        </row>
        <row r="721">
          <cell r="D721" t="str">
            <v>4 месяца 2014 года</v>
          </cell>
          <cell r="E721">
            <v>0</v>
          </cell>
        </row>
        <row r="722">
          <cell r="D722" t="str">
            <v>заявка на 2015 год</v>
          </cell>
          <cell r="E722">
            <v>0</v>
          </cell>
        </row>
        <row r="723">
          <cell r="C723" t="str">
            <v>Среднегодовая занятость койки по счетам оплаченным и принятым к оплате (дней)</v>
          </cell>
          <cell r="D723" t="str">
            <v>2013 год</v>
          </cell>
          <cell r="E723">
            <v>0</v>
          </cell>
        </row>
        <row r="724">
          <cell r="D724" t="str">
            <v>4 месяца 2014 года</v>
          </cell>
          <cell r="E724">
            <v>0</v>
          </cell>
        </row>
        <row r="725">
          <cell r="D725" t="str">
            <v>заявка на 2015 год</v>
          </cell>
          <cell r="E725">
            <v>0</v>
          </cell>
        </row>
        <row r="726">
          <cell r="E726">
            <v>0</v>
          </cell>
        </row>
        <row r="727">
          <cell r="C727" t="str">
            <v>Средняя длительность пребывания 1-ого больного по статистическим данным  (дней)</v>
          </cell>
          <cell r="D727" t="str">
            <v>2013 год</v>
          </cell>
          <cell r="E727">
            <v>0</v>
          </cell>
        </row>
        <row r="728">
          <cell r="D728" t="str">
            <v>4 месяца 2014 года</v>
          </cell>
          <cell r="E728">
            <v>0</v>
          </cell>
        </row>
        <row r="729">
          <cell r="D729" t="str">
            <v>заявка на 2015 год</v>
          </cell>
          <cell r="E729">
            <v>0</v>
          </cell>
        </row>
        <row r="730">
          <cell r="C730" t="str">
            <v>Средняя длительность пребывания 1-ого больного по счетам оплаченным и принятым к оплате (дней)</v>
          </cell>
          <cell r="D730" t="str">
            <v>2013 год</v>
          </cell>
          <cell r="E730">
            <v>0</v>
          </cell>
        </row>
        <row r="731">
          <cell r="D731" t="str">
            <v>4 месяца 2014 года</v>
          </cell>
          <cell r="E731">
            <v>0</v>
          </cell>
        </row>
        <row r="732">
          <cell r="D732" t="str">
            <v>заявка на 2015 год</v>
          </cell>
          <cell r="E732">
            <v>0</v>
          </cell>
        </row>
        <row r="733">
          <cell r="C733" t="str">
            <v>Среднегодовое количество коек круглосуточного пребывания</v>
          </cell>
          <cell r="D733" t="str">
            <v>2013 год</v>
          </cell>
          <cell r="E733">
            <v>0</v>
          </cell>
        </row>
        <row r="734">
          <cell r="D734" t="str">
            <v>4 месяца 2014 года</v>
          </cell>
          <cell r="E734">
            <v>0</v>
          </cell>
        </row>
        <row r="735">
          <cell r="D735" t="str">
            <v>заявка на 2015 год</v>
          </cell>
          <cell r="E735">
            <v>0</v>
          </cell>
        </row>
        <row r="736">
          <cell r="C736" t="str">
            <v>Число койко-дней по статистическим данным (формы 47, 62)</v>
          </cell>
          <cell r="D736" t="str">
            <v>2013 год</v>
          </cell>
          <cell r="E736">
            <v>0</v>
          </cell>
        </row>
        <row r="737">
          <cell r="D737" t="str">
            <v>4 месяца 2014 года</v>
          </cell>
          <cell r="E737">
            <v>0</v>
          </cell>
        </row>
        <row r="738">
          <cell r="D738" t="str">
            <v>заявка на 2015 год</v>
          </cell>
          <cell r="E738">
            <v>0</v>
          </cell>
        </row>
        <row r="739">
          <cell r="C739" t="str">
            <v xml:space="preserve">Число койко-дней по счетам оплаченным и принятым к оплате </v>
          </cell>
          <cell r="D739" t="str">
            <v>2013 год</v>
          </cell>
          <cell r="E739">
            <v>0</v>
          </cell>
        </row>
        <row r="740">
          <cell r="D740" t="str">
            <v>4 месяца 2014 года</v>
          </cell>
          <cell r="E740">
            <v>0</v>
          </cell>
        </row>
        <row r="741">
          <cell r="D741" t="str">
            <v>заявка на 2015 год</v>
          </cell>
          <cell r="E741">
            <v>0</v>
          </cell>
        </row>
        <row r="742">
          <cell r="C742" t="str">
            <v>Число пролеченных больных (законченных случаев) по статистическим данным (формы 47, 62)</v>
          </cell>
          <cell r="D742" t="str">
            <v>2013 год</v>
          </cell>
          <cell r="E742">
            <v>0</v>
          </cell>
        </row>
        <row r="743">
          <cell r="D743" t="str">
            <v>4 месяца 2014 года</v>
          </cell>
          <cell r="E743">
            <v>0</v>
          </cell>
        </row>
        <row r="744">
          <cell r="D744" t="str">
            <v>заявка на 2015 год</v>
          </cell>
          <cell r="E744">
            <v>0</v>
          </cell>
        </row>
        <row r="745">
          <cell r="C745" t="str">
            <v xml:space="preserve">Число пролеченных больных (законченных случаев) по счетам оплаченным и принятым к оплате </v>
          </cell>
          <cell r="D745" t="str">
            <v>2013 год</v>
          </cell>
          <cell r="E745">
            <v>0</v>
          </cell>
        </row>
        <row r="746">
          <cell r="D746" t="str">
            <v>Утв-но в ТПГГ на 2014 год</v>
          </cell>
          <cell r="E746">
            <v>0</v>
          </cell>
        </row>
        <row r="747">
          <cell r="D747" t="str">
            <v>4 месяца 2014 года</v>
          </cell>
          <cell r="E747">
            <v>0</v>
          </cell>
        </row>
        <row r="748">
          <cell r="D748" t="str">
            <v>заявка на 2015 год</v>
          </cell>
          <cell r="E748">
            <v>0</v>
          </cell>
        </row>
        <row r="749">
          <cell r="C749" t="str">
            <v>Среднегодовая занятость койки по статистическим данным (дней)</v>
          </cell>
          <cell r="D749" t="str">
            <v>2013 год</v>
          </cell>
          <cell r="E749">
            <v>0</v>
          </cell>
        </row>
        <row r="750">
          <cell r="D750" t="str">
            <v>4 месяца 2014 года</v>
          </cell>
          <cell r="E750">
            <v>0</v>
          </cell>
        </row>
        <row r="751">
          <cell r="D751" t="str">
            <v>заявка на 2015 год</v>
          </cell>
          <cell r="E751">
            <v>0</v>
          </cell>
        </row>
        <row r="752">
          <cell r="C752" t="str">
            <v>Среднегодовая занятость койки по счетам оплаченным и принятым к оплате (дней)</v>
          </cell>
          <cell r="D752" t="str">
            <v>2013 год</v>
          </cell>
          <cell r="E752">
            <v>0</v>
          </cell>
        </row>
        <row r="753">
          <cell r="D753" t="str">
            <v>4 месяца 2014 года</v>
          </cell>
          <cell r="E753">
            <v>0</v>
          </cell>
        </row>
        <row r="754">
          <cell r="D754" t="str">
            <v>заявка на 2015 год</v>
          </cell>
          <cell r="E754">
            <v>0</v>
          </cell>
        </row>
        <row r="755">
          <cell r="E755">
            <v>0</v>
          </cell>
        </row>
        <row r="756">
          <cell r="C756" t="str">
            <v>Средняя длительность пребывания 1-ого больного по статистическим данным  (дней)</v>
          </cell>
          <cell r="D756" t="str">
            <v>2013 год</v>
          </cell>
          <cell r="E756">
            <v>0</v>
          </cell>
        </row>
        <row r="757">
          <cell r="D757" t="str">
            <v>4 месяца 2014 года</v>
          </cell>
          <cell r="E757">
            <v>0</v>
          </cell>
        </row>
        <row r="758">
          <cell r="D758" t="str">
            <v>заявка на 2015 год</v>
          </cell>
          <cell r="E758">
            <v>0</v>
          </cell>
        </row>
        <row r="759">
          <cell r="C759" t="str">
            <v>Средняя длительность пребывания 1-ого больного по счетам оплаченным и принятым к оплате (дней)</v>
          </cell>
          <cell r="D759" t="str">
            <v>2013 год</v>
          </cell>
          <cell r="E759">
            <v>0</v>
          </cell>
        </row>
        <row r="760">
          <cell r="D760" t="str">
            <v>4 месяца 2014 года</v>
          </cell>
          <cell r="E760">
            <v>0</v>
          </cell>
        </row>
        <row r="761">
          <cell r="D761" t="str">
            <v>заявка на 2015 год</v>
          </cell>
          <cell r="E761">
            <v>0</v>
          </cell>
        </row>
        <row r="762">
          <cell r="C762" t="str">
            <v>Среднегодовое количество коек круглосуточного пребывания</v>
          </cell>
          <cell r="D762" t="str">
            <v>2013 год</v>
          </cell>
          <cell r="E762">
            <v>0</v>
          </cell>
        </row>
        <row r="763">
          <cell r="D763" t="str">
            <v>4 месяца 2014 года</v>
          </cell>
          <cell r="E763">
            <v>0</v>
          </cell>
        </row>
        <row r="764">
          <cell r="D764" t="str">
            <v>заявка на 2015 год</v>
          </cell>
          <cell r="E764">
            <v>0</v>
          </cell>
        </row>
        <row r="765">
          <cell r="C765" t="str">
            <v>Число койко-дней по статистическим данным (формы 47, 62)</v>
          </cell>
          <cell r="D765" t="str">
            <v>2013 год</v>
          </cell>
          <cell r="E765">
            <v>0</v>
          </cell>
        </row>
        <row r="766">
          <cell r="D766" t="str">
            <v>4 месяца 2014 года</v>
          </cell>
          <cell r="E766">
            <v>0</v>
          </cell>
        </row>
        <row r="767">
          <cell r="D767" t="str">
            <v>заявка на 2015 год</v>
          </cell>
          <cell r="E767">
            <v>0</v>
          </cell>
        </row>
        <row r="768">
          <cell r="C768" t="str">
            <v xml:space="preserve">Число койко-дней по счетам оплаченным и принятым к оплате </v>
          </cell>
          <cell r="D768" t="str">
            <v>2013 год</v>
          </cell>
          <cell r="E768">
            <v>0</v>
          </cell>
        </row>
        <row r="769">
          <cell r="D769" t="str">
            <v>4 месяца 2014 года</v>
          </cell>
          <cell r="E769">
            <v>0</v>
          </cell>
        </row>
        <row r="770">
          <cell r="D770" t="str">
            <v>заявка на 2015 год</v>
          </cell>
          <cell r="E770">
            <v>0</v>
          </cell>
        </row>
        <row r="771">
          <cell r="C771" t="str">
            <v>Число пролеченных больных (законченных случаев) по статистическим данным (формы 47, 62)</v>
          </cell>
          <cell r="D771" t="str">
            <v>2013 год</v>
          </cell>
          <cell r="E771">
            <v>0</v>
          </cell>
        </row>
        <row r="772">
          <cell r="D772" t="str">
            <v>4 месяца 2014 года</v>
          </cell>
          <cell r="E772">
            <v>0</v>
          </cell>
        </row>
        <row r="773">
          <cell r="D773" t="str">
            <v>заявка на 2015 год</v>
          </cell>
          <cell r="E773">
            <v>0</v>
          </cell>
        </row>
        <row r="774">
          <cell r="C774" t="str">
            <v xml:space="preserve">Число пролеченных больных (законченных случаев) по счетам оплаченным и принятым к оплате </v>
          </cell>
          <cell r="D774" t="str">
            <v>2013 год</v>
          </cell>
          <cell r="E774">
            <v>0</v>
          </cell>
        </row>
        <row r="775">
          <cell r="D775" t="str">
            <v>Утв-но в ТПГГ на 2014 год</v>
          </cell>
          <cell r="E775">
            <v>0</v>
          </cell>
        </row>
        <row r="776">
          <cell r="D776" t="str">
            <v>4 месяца 2014 года</v>
          </cell>
          <cell r="E776">
            <v>0</v>
          </cell>
        </row>
        <row r="777">
          <cell r="D777" t="str">
            <v>заявка на 2015 год</v>
          </cell>
          <cell r="E777">
            <v>0</v>
          </cell>
        </row>
        <row r="778">
          <cell r="C778" t="str">
            <v>Среднегодовая занятость койки по статистическим данным (дней)</v>
          </cell>
          <cell r="D778" t="str">
            <v>2013 год</v>
          </cell>
          <cell r="E778">
            <v>0</v>
          </cell>
        </row>
        <row r="779">
          <cell r="D779" t="str">
            <v>4 месяца 2014 года</v>
          </cell>
          <cell r="E779">
            <v>0</v>
          </cell>
        </row>
        <row r="780">
          <cell r="D780" t="str">
            <v>заявка на 2015 год</v>
          </cell>
          <cell r="E780">
            <v>0</v>
          </cell>
        </row>
        <row r="781">
          <cell r="C781" t="str">
            <v>Среднегодовая занятость койки по счетам оплаченным и принятым к оплате (дней)</v>
          </cell>
          <cell r="D781" t="str">
            <v>2013 год</v>
          </cell>
          <cell r="E781">
            <v>0</v>
          </cell>
        </row>
        <row r="782">
          <cell r="D782" t="str">
            <v>4 месяца 2014 года</v>
          </cell>
          <cell r="E782">
            <v>0</v>
          </cell>
        </row>
        <row r="783">
          <cell r="D783" t="str">
            <v>заявка на 2015 год</v>
          </cell>
          <cell r="E783">
            <v>0</v>
          </cell>
        </row>
        <row r="784">
          <cell r="E784">
            <v>0</v>
          </cell>
        </row>
        <row r="785">
          <cell r="C785" t="str">
            <v>Средняя длительность пребывания 1-ого больного по статистическим данным  (дней)</v>
          </cell>
          <cell r="D785" t="str">
            <v>2013 год</v>
          </cell>
          <cell r="E785">
            <v>0</v>
          </cell>
        </row>
        <row r="786">
          <cell r="D786" t="str">
            <v>4 месяца 2014 года</v>
          </cell>
          <cell r="E786">
            <v>0</v>
          </cell>
        </row>
        <row r="787">
          <cell r="D787" t="str">
            <v>заявка на 2015 год</v>
          </cell>
          <cell r="E787">
            <v>0</v>
          </cell>
        </row>
        <row r="788">
          <cell r="C788" t="str">
            <v>Средняя длительность пребывания 1-ого больного по счетам оплаченным и принятым к оплате (дней)</v>
          </cell>
          <cell r="D788" t="str">
            <v>2013 год</v>
          </cell>
          <cell r="E788">
            <v>0</v>
          </cell>
        </row>
        <row r="789">
          <cell r="D789" t="str">
            <v>4 месяца 2014 года</v>
          </cell>
          <cell r="E789">
            <v>0</v>
          </cell>
        </row>
        <row r="790">
          <cell r="D790" t="str">
            <v>заявка на 2015 год</v>
          </cell>
          <cell r="E790">
            <v>0</v>
          </cell>
        </row>
        <row r="791">
          <cell r="C791" t="str">
            <v>Среднегодовое количество коек круглосуточного пребывания</v>
          </cell>
          <cell r="D791" t="str">
            <v>2013 год</v>
          </cell>
          <cell r="E791">
            <v>0</v>
          </cell>
        </row>
        <row r="792">
          <cell r="D792" t="str">
            <v>4 месяца 2014 года</v>
          </cell>
          <cell r="E792">
            <v>0</v>
          </cell>
        </row>
        <row r="793">
          <cell r="D793" t="str">
            <v>заявка на 2015 год</v>
          </cell>
          <cell r="E793">
            <v>0</v>
          </cell>
        </row>
        <row r="794">
          <cell r="C794" t="str">
            <v>Число койко-дней по статистическим данным (формы 47, 62)</v>
          </cell>
          <cell r="D794" t="str">
            <v>2013 год</v>
          </cell>
          <cell r="E794">
            <v>0</v>
          </cell>
        </row>
        <row r="795">
          <cell r="D795" t="str">
            <v>4 месяца 2014 года</v>
          </cell>
          <cell r="E795">
            <v>0</v>
          </cell>
        </row>
        <row r="796">
          <cell r="D796" t="str">
            <v>заявка на 2015 год</v>
          </cell>
          <cell r="E796">
            <v>0</v>
          </cell>
        </row>
        <row r="797">
          <cell r="C797" t="str">
            <v xml:space="preserve">Число койко-дней по счетам оплаченным и принятым к оплате </v>
          </cell>
          <cell r="D797" t="str">
            <v>2013 год</v>
          </cell>
          <cell r="E797">
            <v>0</v>
          </cell>
        </row>
        <row r="798">
          <cell r="D798" t="str">
            <v>4 месяца 2014 года</v>
          </cell>
          <cell r="E798">
            <v>0</v>
          </cell>
        </row>
        <row r="799">
          <cell r="D799" t="str">
            <v>заявка на 2015 год</v>
          </cell>
          <cell r="E799">
            <v>0</v>
          </cell>
        </row>
        <row r="800">
          <cell r="C800" t="str">
            <v>Число пролеченных больных (законченных случаев) по статистическим данным (формы 47, 62)</v>
          </cell>
          <cell r="D800" t="str">
            <v>2013 год</v>
          </cell>
          <cell r="E800">
            <v>0</v>
          </cell>
        </row>
        <row r="801">
          <cell r="D801" t="str">
            <v>4 месяца 2014 года</v>
          </cell>
          <cell r="E801">
            <v>0</v>
          </cell>
        </row>
        <row r="802">
          <cell r="D802" t="str">
            <v>заявка на 2015 год</v>
          </cell>
          <cell r="E802">
            <v>0</v>
          </cell>
        </row>
        <row r="803">
          <cell r="C803" t="str">
            <v xml:space="preserve">Число пролеченных больных (законченных случаев) по счетам оплаченным и принятым к оплате </v>
          </cell>
          <cell r="D803" t="str">
            <v>2013 год</v>
          </cell>
          <cell r="E803">
            <v>0</v>
          </cell>
        </row>
        <row r="804">
          <cell r="D804" t="str">
            <v>Утв-но в ТПГГ на 2014 год</v>
          </cell>
          <cell r="E804">
            <v>0</v>
          </cell>
        </row>
        <row r="805">
          <cell r="D805" t="str">
            <v>4 месяца 2014 года</v>
          </cell>
          <cell r="E805">
            <v>0</v>
          </cell>
        </row>
        <row r="806">
          <cell r="D806" t="str">
            <v>заявка на 2015 год</v>
          </cell>
          <cell r="E806">
            <v>0</v>
          </cell>
        </row>
        <row r="807">
          <cell r="C807" t="str">
            <v>Среднегодовая занятость койки по статистическим данным (дней)</v>
          </cell>
          <cell r="D807" t="str">
            <v>2013 год</v>
          </cell>
          <cell r="E807">
            <v>0</v>
          </cell>
        </row>
        <row r="808">
          <cell r="D808" t="str">
            <v>4 месяца 2014 года</v>
          </cell>
          <cell r="E808">
            <v>0</v>
          </cell>
        </row>
        <row r="809">
          <cell r="D809" t="str">
            <v>заявка на 2015 год</v>
          </cell>
          <cell r="E809">
            <v>0</v>
          </cell>
        </row>
        <row r="810">
          <cell r="C810" t="str">
            <v>Среднегодовая занятость койки по счетам оплаченным и принятым к оплате (дней)</v>
          </cell>
          <cell r="D810" t="str">
            <v>2013 год</v>
          </cell>
          <cell r="E810">
            <v>0</v>
          </cell>
        </row>
        <row r="811">
          <cell r="D811" t="str">
            <v>4 месяца 2014 года</v>
          </cell>
          <cell r="E811">
            <v>0</v>
          </cell>
        </row>
        <row r="812">
          <cell r="D812" t="str">
            <v>заявка на 2015 год</v>
          </cell>
          <cell r="E812">
            <v>0</v>
          </cell>
        </row>
        <row r="813">
          <cell r="E813">
            <v>0</v>
          </cell>
        </row>
        <row r="814">
          <cell r="C814" t="str">
            <v>Средняя длительность пребывания 1-ого больного по статистическим данным  (дней)</v>
          </cell>
          <cell r="D814" t="str">
            <v>2013 год</v>
          </cell>
          <cell r="E814">
            <v>0</v>
          </cell>
        </row>
        <row r="815">
          <cell r="D815" t="str">
            <v>4 месяца 2014 года</v>
          </cell>
          <cell r="E815">
            <v>0</v>
          </cell>
        </row>
        <row r="816">
          <cell r="D816" t="str">
            <v>заявка на 2015 год</v>
          </cell>
          <cell r="E816">
            <v>0</v>
          </cell>
        </row>
        <row r="817">
          <cell r="C817" t="str">
            <v>Средняя длительность пребывания 1-ого больного по счетам оплаченным и принятым к оплате (дней)</v>
          </cell>
          <cell r="D817" t="str">
            <v>2013 год</v>
          </cell>
          <cell r="E817">
            <v>0</v>
          </cell>
        </row>
        <row r="818">
          <cell r="D818" t="str">
            <v>4 месяца 2014 года</v>
          </cell>
          <cell r="E818">
            <v>0</v>
          </cell>
        </row>
        <row r="819">
          <cell r="D819" t="str">
            <v>заявка на 2015 год</v>
          </cell>
          <cell r="E819">
            <v>0</v>
          </cell>
        </row>
        <row r="820">
          <cell r="C820" t="str">
            <v>Среднегодовое количество коек круглосуточного пребывания</v>
          </cell>
          <cell r="D820" t="str">
            <v>2013 год</v>
          </cell>
          <cell r="E820">
            <v>0</v>
          </cell>
        </row>
        <row r="821">
          <cell r="D821" t="str">
            <v>4 месяца 2014 года</v>
          </cell>
          <cell r="E821">
            <v>0</v>
          </cell>
        </row>
        <row r="822">
          <cell r="D822" t="str">
            <v>заявка на 2015 год</v>
          </cell>
          <cell r="E822">
            <v>0</v>
          </cell>
        </row>
        <row r="823">
          <cell r="C823" t="str">
            <v>Число койко-дней по статистическим данным (формы 47, 62)</v>
          </cell>
          <cell r="D823" t="str">
            <v>2013 год</v>
          </cell>
          <cell r="E823">
            <v>0</v>
          </cell>
        </row>
        <row r="824">
          <cell r="D824" t="str">
            <v>4 месяца 2014 года</v>
          </cell>
          <cell r="E824">
            <v>0</v>
          </cell>
        </row>
        <row r="825">
          <cell r="D825" t="str">
            <v>заявка на 2015 год</v>
          </cell>
          <cell r="E825">
            <v>0</v>
          </cell>
        </row>
        <row r="826">
          <cell r="C826" t="str">
            <v xml:space="preserve">Число койко-дней по счетам оплаченным и принятым к оплате </v>
          </cell>
          <cell r="D826" t="str">
            <v>2013 год</v>
          </cell>
          <cell r="E826">
            <v>0</v>
          </cell>
        </row>
        <row r="827">
          <cell r="D827" t="str">
            <v>4 месяца 2014 года</v>
          </cell>
          <cell r="E827">
            <v>0</v>
          </cell>
        </row>
        <row r="828">
          <cell r="D828" t="str">
            <v>заявка на 2015 год</v>
          </cell>
          <cell r="E828">
            <v>0</v>
          </cell>
        </row>
        <row r="829">
          <cell r="C829" t="str">
            <v>Число пролеченных больных (законченных случаев) по статистическим данным (формы 47, 62)</v>
          </cell>
          <cell r="D829" t="str">
            <v>2013 год</v>
          </cell>
          <cell r="E829">
            <v>0</v>
          </cell>
        </row>
        <row r="830">
          <cell r="D830" t="str">
            <v>4 месяца 2014 года</v>
          </cell>
          <cell r="E830">
            <v>0</v>
          </cell>
        </row>
        <row r="831">
          <cell r="D831" t="str">
            <v>заявка на 2015 год</v>
          </cell>
          <cell r="E831">
            <v>0</v>
          </cell>
        </row>
        <row r="832">
          <cell r="C832" t="str">
            <v xml:space="preserve">Число пролеченных больных (законченных случаев) по счетам оплаченным и принятым к оплате </v>
          </cell>
          <cell r="D832" t="str">
            <v>2013 год</v>
          </cell>
          <cell r="E832">
            <v>0</v>
          </cell>
        </row>
        <row r="833">
          <cell r="D833" t="str">
            <v>Утв-но в ТПГГ на 2014 год</v>
          </cell>
          <cell r="E833">
            <v>0</v>
          </cell>
        </row>
        <row r="834">
          <cell r="D834" t="str">
            <v>4 месяца 2014 года</v>
          </cell>
          <cell r="E834">
            <v>0</v>
          </cell>
        </row>
        <row r="835">
          <cell r="D835" t="str">
            <v>заявка на 2015 год</v>
          </cell>
          <cell r="E835">
            <v>0</v>
          </cell>
        </row>
        <row r="836">
          <cell r="C836" t="str">
            <v>Среднегодовая занятость койки по статистическим данным (дней)</v>
          </cell>
          <cell r="D836" t="str">
            <v>2013 год</v>
          </cell>
          <cell r="E836">
            <v>0</v>
          </cell>
        </row>
        <row r="837">
          <cell r="D837" t="str">
            <v>4 месяца 2014 года</v>
          </cell>
          <cell r="E837">
            <v>0</v>
          </cell>
        </row>
        <row r="838">
          <cell r="D838" t="str">
            <v>заявка на 2015 год</v>
          </cell>
          <cell r="E838">
            <v>0</v>
          </cell>
        </row>
        <row r="839">
          <cell r="C839" t="str">
            <v>Среднегодовая занятость койки по счетам оплаченным и принятым к оплате (дней)</v>
          </cell>
          <cell r="D839" t="str">
            <v>2013 год</v>
          </cell>
          <cell r="E839">
            <v>0</v>
          </cell>
        </row>
        <row r="840">
          <cell r="D840" t="str">
            <v>4 месяца 2014 года</v>
          </cell>
          <cell r="E840">
            <v>0</v>
          </cell>
        </row>
        <row r="841">
          <cell r="D841" t="str">
            <v>заявка на 2015 год</v>
          </cell>
          <cell r="E841">
            <v>0</v>
          </cell>
        </row>
        <row r="842">
          <cell r="E842">
            <v>0</v>
          </cell>
        </row>
        <row r="843">
          <cell r="C843" t="str">
            <v>Средняя длительность пребывания 1-ого больного по статистическим данным  (дней)</v>
          </cell>
          <cell r="D843" t="str">
            <v>2013 год</v>
          </cell>
          <cell r="E843">
            <v>0</v>
          </cell>
        </row>
        <row r="844">
          <cell r="D844" t="str">
            <v>4 месяца 2014 года</v>
          </cell>
          <cell r="E844">
            <v>0</v>
          </cell>
        </row>
        <row r="845">
          <cell r="D845" t="str">
            <v>заявка на 2015 год</v>
          </cell>
          <cell r="E845">
            <v>0</v>
          </cell>
        </row>
        <row r="846">
          <cell r="C846" t="str">
            <v>Средняя длительность пребывания 1-ого больного по счетам оплаченным и принятым к оплате (дней)</v>
          </cell>
          <cell r="D846" t="str">
            <v>2013 год</v>
          </cell>
          <cell r="E846">
            <v>0</v>
          </cell>
        </row>
        <row r="847">
          <cell r="D847" t="str">
            <v>4 месяца 2014 года</v>
          </cell>
          <cell r="E847">
            <v>0</v>
          </cell>
        </row>
        <row r="848">
          <cell r="D848" t="str">
            <v>заявка на 2015 год</v>
          </cell>
          <cell r="E848">
            <v>0</v>
          </cell>
        </row>
        <row r="849">
          <cell r="C849" t="str">
            <v>Среднегодовое количество коек круглосуточного пребывания</v>
          </cell>
          <cell r="D849" t="str">
            <v>2013 год</v>
          </cell>
          <cell r="E849">
            <v>0</v>
          </cell>
        </row>
        <row r="850">
          <cell r="D850" t="str">
            <v>4 месяца 2014 года</v>
          </cell>
          <cell r="E850">
            <v>0</v>
          </cell>
        </row>
        <row r="851">
          <cell r="D851" t="str">
            <v>заявка на 2015 год</v>
          </cell>
          <cell r="E851">
            <v>0</v>
          </cell>
        </row>
        <row r="852">
          <cell r="C852" t="str">
            <v>Число койко-дней по статистическим данным (формы 47, 62)</v>
          </cell>
          <cell r="D852" t="str">
            <v>2013 год</v>
          </cell>
          <cell r="E852">
            <v>0</v>
          </cell>
        </row>
        <row r="853">
          <cell r="D853" t="str">
            <v>4 месяца 2014 года</v>
          </cell>
          <cell r="E853">
            <v>0</v>
          </cell>
        </row>
        <row r="854">
          <cell r="D854" t="str">
            <v>заявка на 2015 год</v>
          </cell>
          <cell r="E854">
            <v>0</v>
          </cell>
        </row>
        <row r="855">
          <cell r="C855" t="str">
            <v xml:space="preserve">Число койко-дней по счетам оплаченным и принятым к оплате </v>
          </cell>
          <cell r="D855" t="str">
            <v>2013 год</v>
          </cell>
          <cell r="E855">
            <v>0</v>
          </cell>
        </row>
        <row r="856">
          <cell r="D856" t="str">
            <v>4 месяца 2014 года</v>
          </cell>
          <cell r="E856">
            <v>0</v>
          </cell>
        </row>
        <row r="857">
          <cell r="D857" t="str">
            <v>заявка на 2015 год</v>
          </cell>
          <cell r="E857">
            <v>0</v>
          </cell>
        </row>
        <row r="858">
          <cell r="C858" t="str">
            <v>Число пролеченных больных (законченных случаев) по статистическим данным (формы 47, 62)</v>
          </cell>
          <cell r="D858" t="str">
            <v>2013 год</v>
          </cell>
          <cell r="E858">
            <v>0</v>
          </cell>
        </row>
        <row r="859">
          <cell r="D859" t="str">
            <v>4 месяца 2014 года</v>
          </cell>
          <cell r="E859">
            <v>0</v>
          </cell>
        </row>
        <row r="860">
          <cell r="D860" t="str">
            <v>заявка на 2015 год</v>
          </cell>
          <cell r="E860">
            <v>0</v>
          </cell>
        </row>
        <row r="861">
          <cell r="C861" t="str">
            <v xml:space="preserve">Число пролеченных больных (законченных случаев) по счетам оплаченным и принятым к оплате </v>
          </cell>
          <cell r="D861" t="str">
            <v>2013 год</v>
          </cell>
          <cell r="E861">
            <v>0</v>
          </cell>
        </row>
        <row r="862">
          <cell r="D862" t="str">
            <v>Утв-но в ТПГГ на 2014 год</v>
          </cell>
          <cell r="E862">
            <v>0</v>
          </cell>
        </row>
        <row r="863">
          <cell r="D863" t="str">
            <v>4 месяца 2014 года</v>
          </cell>
          <cell r="E863">
            <v>0</v>
          </cell>
        </row>
        <row r="864">
          <cell r="D864" t="str">
            <v>заявка на 2015 год</v>
          </cell>
          <cell r="E864">
            <v>0</v>
          </cell>
        </row>
        <row r="865">
          <cell r="C865" t="str">
            <v>Среднегодовая занятость койки по статистическим данным (дней)</v>
          </cell>
          <cell r="D865" t="str">
            <v>2013 год</v>
          </cell>
          <cell r="E865">
            <v>0</v>
          </cell>
        </row>
        <row r="866">
          <cell r="D866" t="str">
            <v>4 месяца 2014 года</v>
          </cell>
          <cell r="E866">
            <v>0</v>
          </cell>
        </row>
        <row r="867">
          <cell r="D867" t="str">
            <v>заявка на 2015 год</v>
          </cell>
          <cell r="E867">
            <v>0</v>
          </cell>
        </row>
        <row r="868">
          <cell r="C868" t="str">
            <v>Среднегодовая занятость койки по счетам оплаченным и принятым к оплате (дней)</v>
          </cell>
          <cell r="D868" t="str">
            <v>2013 год</v>
          </cell>
          <cell r="E868">
            <v>0</v>
          </cell>
        </row>
        <row r="869">
          <cell r="D869" t="str">
            <v>4 месяца 2014 года</v>
          </cell>
          <cell r="E869">
            <v>0</v>
          </cell>
        </row>
        <row r="870">
          <cell r="D870" t="str">
            <v>заявка на 2015 год</v>
          </cell>
          <cell r="E870">
            <v>0</v>
          </cell>
        </row>
        <row r="871">
          <cell r="E871">
            <v>0</v>
          </cell>
        </row>
        <row r="872">
          <cell r="C872" t="str">
            <v>Средняя длительность пребывания 1-ого больного по статистическим данным  (дней)</v>
          </cell>
          <cell r="D872" t="str">
            <v>2013 год</v>
          </cell>
          <cell r="E872">
            <v>0</v>
          </cell>
        </row>
        <row r="873">
          <cell r="D873" t="str">
            <v>4 месяца 2014 года</v>
          </cell>
          <cell r="E873">
            <v>0</v>
          </cell>
        </row>
        <row r="874">
          <cell r="D874" t="str">
            <v>заявка на 2015 год</v>
          </cell>
          <cell r="E874">
            <v>0</v>
          </cell>
        </row>
        <row r="875">
          <cell r="C875" t="str">
            <v>Средняя длительность пребывания 1-ого больного по счетам оплаченным и принятым к оплате (дней)</v>
          </cell>
          <cell r="D875" t="str">
            <v>2013 год</v>
          </cell>
          <cell r="E875">
            <v>0</v>
          </cell>
        </row>
        <row r="876">
          <cell r="D876" t="str">
            <v>4 месяца 2014 года</v>
          </cell>
          <cell r="E876">
            <v>0</v>
          </cell>
        </row>
        <row r="877">
          <cell r="D877" t="str">
            <v>заявка на 2015 год</v>
          </cell>
          <cell r="E877">
            <v>0</v>
          </cell>
        </row>
        <row r="878">
          <cell r="C878" t="str">
            <v>Среднегодовое количество коек круглосуточного пребывания</v>
          </cell>
          <cell r="D878" t="str">
            <v>2013 год</v>
          </cell>
          <cell r="E878">
            <v>0</v>
          </cell>
        </row>
        <row r="879">
          <cell r="D879" t="str">
            <v>4 месяца 2014 года</v>
          </cell>
          <cell r="E879">
            <v>0</v>
          </cell>
        </row>
        <row r="880">
          <cell r="D880" t="str">
            <v>заявка на 2015 год</v>
          </cell>
          <cell r="E880">
            <v>0</v>
          </cell>
        </row>
        <row r="881">
          <cell r="C881" t="str">
            <v>Число койко-дней по статистическим данным (формы 47, 62)</v>
          </cell>
          <cell r="D881" t="str">
            <v>2013 год</v>
          </cell>
          <cell r="E881">
            <v>0</v>
          </cell>
        </row>
        <row r="882">
          <cell r="D882" t="str">
            <v>4 месяца 2014 года</v>
          </cell>
          <cell r="E882">
            <v>0</v>
          </cell>
        </row>
        <row r="883">
          <cell r="D883" t="str">
            <v>заявка на 2015 год</v>
          </cell>
          <cell r="E883">
            <v>0</v>
          </cell>
        </row>
        <row r="884">
          <cell r="C884" t="str">
            <v xml:space="preserve">Число койко-дней по счетам оплаченным и принятым к оплате </v>
          </cell>
          <cell r="D884" t="str">
            <v>2013 год</v>
          </cell>
          <cell r="E884">
            <v>0</v>
          </cell>
        </row>
        <row r="885">
          <cell r="D885" t="str">
            <v>4 месяца 2014 года</v>
          </cell>
          <cell r="E885">
            <v>0</v>
          </cell>
        </row>
        <row r="886">
          <cell r="D886" t="str">
            <v>заявка на 2015 год</v>
          </cell>
          <cell r="E886">
            <v>0</v>
          </cell>
        </row>
        <row r="887">
          <cell r="C887" t="str">
            <v>Число пролеченных больных (законченных случаев) по статистическим данным (формы 47, 62)</v>
          </cell>
          <cell r="D887" t="str">
            <v>2013 год</v>
          </cell>
          <cell r="E887">
            <v>0</v>
          </cell>
        </row>
        <row r="888">
          <cell r="D888" t="str">
            <v>4 месяца 2014 года</v>
          </cell>
          <cell r="E888">
            <v>0</v>
          </cell>
        </row>
        <row r="889">
          <cell r="D889" t="str">
            <v>заявка на 2015 год</v>
          </cell>
          <cell r="E889">
            <v>0</v>
          </cell>
        </row>
        <row r="890">
          <cell r="C890" t="str">
            <v xml:space="preserve">Число пролеченных больных (законченных случаев) по счетам оплаченным и принятым к оплате </v>
          </cell>
          <cell r="D890" t="str">
            <v>2013 год</v>
          </cell>
          <cell r="E890">
            <v>0</v>
          </cell>
        </row>
        <row r="891">
          <cell r="D891" t="str">
            <v>Утв-но в ТПГГ на 2014 год</v>
          </cell>
          <cell r="E891">
            <v>0</v>
          </cell>
        </row>
        <row r="892">
          <cell r="D892" t="str">
            <v>4 месяца 2014 года</v>
          </cell>
          <cell r="E892">
            <v>0</v>
          </cell>
        </row>
        <row r="893">
          <cell r="D893" t="str">
            <v>заявка на 2015 год</v>
          </cell>
          <cell r="E893">
            <v>0</v>
          </cell>
        </row>
        <row r="894">
          <cell r="C894" t="str">
            <v>Среднегодовая занятость койки по статистическим данным (дней)</v>
          </cell>
          <cell r="D894" t="str">
            <v>2013 год</v>
          </cell>
          <cell r="E894">
            <v>0</v>
          </cell>
        </row>
        <row r="895">
          <cell r="D895" t="str">
            <v>4 месяца 2014 года</v>
          </cell>
          <cell r="E895">
            <v>0</v>
          </cell>
        </row>
        <row r="896">
          <cell r="D896" t="str">
            <v>заявка на 2015 год</v>
          </cell>
          <cell r="E896">
            <v>0</v>
          </cell>
        </row>
        <row r="897">
          <cell r="C897" t="str">
            <v>Среднегодовая занятость койки по счетам оплаченным и принятым к оплате (дней)</v>
          </cell>
          <cell r="D897" t="str">
            <v>2013 год</v>
          </cell>
          <cell r="E897">
            <v>0</v>
          </cell>
        </row>
        <row r="898">
          <cell r="D898" t="str">
            <v>4 месяца 2014 года</v>
          </cell>
          <cell r="E898">
            <v>0</v>
          </cell>
        </row>
        <row r="899">
          <cell r="D899" t="str">
            <v>заявка на 2015 год</v>
          </cell>
          <cell r="E899">
            <v>0</v>
          </cell>
        </row>
        <row r="900">
          <cell r="E900">
            <v>0</v>
          </cell>
        </row>
        <row r="901">
          <cell r="C901" t="str">
            <v>Средняя длительность пребывания 1-ого больного по статистическим данным  (дней)</v>
          </cell>
          <cell r="D901" t="str">
            <v>2013 год</v>
          </cell>
          <cell r="E901">
            <v>0</v>
          </cell>
        </row>
        <row r="902">
          <cell r="D902" t="str">
            <v>4 месяца 2014 года</v>
          </cell>
          <cell r="E902">
            <v>0</v>
          </cell>
        </row>
        <row r="903">
          <cell r="D903" t="str">
            <v>заявка на 2015 год</v>
          </cell>
          <cell r="E903">
            <v>0</v>
          </cell>
        </row>
        <row r="904">
          <cell r="C904" t="str">
            <v>Средняя длительность пребывания 1-ого больного по счетам оплаченным и принятым к оплате (дней)</v>
          </cell>
          <cell r="D904" t="str">
            <v>2013 год</v>
          </cell>
          <cell r="E904">
            <v>0</v>
          </cell>
        </row>
        <row r="905">
          <cell r="D905" t="str">
            <v>4 месяца 2014 года</v>
          </cell>
          <cell r="E905">
            <v>0</v>
          </cell>
        </row>
        <row r="906">
          <cell r="D906" t="str">
            <v>заявка на 2015 год</v>
          </cell>
          <cell r="E906">
            <v>0</v>
          </cell>
        </row>
        <row r="907">
          <cell r="C907" t="str">
            <v>Среднегодовое количество коек круглосуточного пребывания</v>
          </cell>
          <cell r="D907" t="str">
            <v>2013 год</v>
          </cell>
          <cell r="E907">
            <v>25</v>
          </cell>
        </row>
        <row r="908">
          <cell r="D908" t="str">
            <v>4 месяца 2014 года</v>
          </cell>
          <cell r="E908">
            <v>25</v>
          </cell>
        </row>
        <row r="909">
          <cell r="D909" t="str">
            <v>заявка на 2015 год</v>
          </cell>
          <cell r="E909">
            <v>25</v>
          </cell>
        </row>
        <row r="910">
          <cell r="C910" t="str">
            <v>Число койко-дней по статистическим данным (формы 47, 62)</v>
          </cell>
          <cell r="D910" t="str">
            <v>2013 год</v>
          </cell>
          <cell r="E910">
            <v>9482</v>
          </cell>
        </row>
        <row r="911">
          <cell r="D911" t="str">
            <v>4 месяца 2014 года</v>
          </cell>
          <cell r="E911">
            <v>2560</v>
          </cell>
        </row>
        <row r="912">
          <cell r="D912" t="str">
            <v>заявка на 2015 год</v>
          </cell>
          <cell r="E912">
            <v>7750</v>
          </cell>
        </row>
        <row r="913">
          <cell r="C913" t="str">
            <v xml:space="preserve">Число койко-дней по счетам оплаченным и принятым к оплате </v>
          </cell>
          <cell r="D913" t="str">
            <v>2013 год</v>
          </cell>
          <cell r="E913">
            <v>8214</v>
          </cell>
        </row>
        <row r="914">
          <cell r="D914" t="str">
            <v>4 месяца 2014 года</v>
          </cell>
          <cell r="E914">
            <v>1953</v>
          </cell>
        </row>
        <row r="915">
          <cell r="D915" t="str">
            <v>заявка на 2015 год</v>
          </cell>
          <cell r="E915">
            <v>7750</v>
          </cell>
        </row>
        <row r="916">
          <cell r="C916" t="str">
            <v>Число пролеченных больных (законченных случаев) по статистическим данным (формы 47, 62)</v>
          </cell>
          <cell r="D916" t="str">
            <v>2013 год</v>
          </cell>
          <cell r="E916">
            <v>868</v>
          </cell>
        </row>
        <row r="917">
          <cell r="D917" t="str">
            <v>4 месяца 2014 года</v>
          </cell>
          <cell r="E917">
            <v>243</v>
          </cell>
        </row>
        <row r="918">
          <cell r="D918" t="str">
            <v>заявка на 2015 год</v>
          </cell>
          <cell r="E918">
            <v>550</v>
          </cell>
        </row>
        <row r="919">
          <cell r="C919" t="str">
            <v xml:space="preserve">Число пролеченных больных (законченных случаев) по счетам оплаченным и принятым к оплате </v>
          </cell>
          <cell r="D919" t="str">
            <v>2013 год</v>
          </cell>
          <cell r="E919">
            <v>768</v>
          </cell>
        </row>
        <row r="920">
          <cell r="D920" t="str">
            <v>Утв-но в ТПГГ на 2014 год</v>
          </cell>
          <cell r="E920">
            <v>550</v>
          </cell>
        </row>
        <row r="921">
          <cell r="D921" t="str">
            <v>4 месяца 2014 года</v>
          </cell>
          <cell r="E921">
            <v>184</v>
          </cell>
        </row>
        <row r="922">
          <cell r="D922" t="str">
            <v>заявка на 2015 год</v>
          </cell>
          <cell r="E922">
            <v>550</v>
          </cell>
        </row>
        <row r="923">
          <cell r="C923" t="str">
            <v>Среднегодовая занятость койки по статистическим данным (дней)</v>
          </cell>
          <cell r="D923" t="str">
            <v>2013 год</v>
          </cell>
          <cell r="E923">
            <v>379.3</v>
          </cell>
        </row>
        <row r="924">
          <cell r="D924" t="str">
            <v>4 месяца 2014 года</v>
          </cell>
          <cell r="E924">
            <v>102.4</v>
          </cell>
        </row>
        <row r="925">
          <cell r="D925" t="str">
            <v>заявка на 2015 год</v>
          </cell>
          <cell r="E925">
            <v>310</v>
          </cell>
        </row>
        <row r="926">
          <cell r="C926" t="str">
            <v>Среднегодовая занятость койки по счетам оплаченным и принятым к оплате (дней)</v>
          </cell>
          <cell r="D926" t="str">
            <v>2013 год</v>
          </cell>
          <cell r="E926">
            <v>328.6</v>
          </cell>
        </row>
        <row r="927">
          <cell r="D927" t="str">
            <v>4 месяца 2014 года</v>
          </cell>
          <cell r="E927">
            <v>78.099999999999994</v>
          </cell>
        </row>
        <row r="928">
          <cell r="D928" t="str">
            <v>заявка на 2015 год</v>
          </cell>
          <cell r="E928">
            <v>310</v>
          </cell>
        </row>
        <row r="929">
          <cell r="E929">
            <v>0</v>
          </cell>
        </row>
        <row r="930">
          <cell r="C930" t="str">
            <v>Средняя длительность пребывания 1-ого больного по статистическим данным  (дней)</v>
          </cell>
          <cell r="D930" t="str">
            <v>2013 год</v>
          </cell>
          <cell r="E930">
            <v>10.9</v>
          </cell>
        </row>
        <row r="931">
          <cell r="D931" t="str">
            <v>4 месяца 2014 года</v>
          </cell>
          <cell r="E931">
            <v>10.5</v>
          </cell>
        </row>
        <row r="932">
          <cell r="D932" t="str">
            <v>заявка на 2015 год</v>
          </cell>
          <cell r="E932">
            <v>14.1</v>
          </cell>
        </row>
        <row r="933">
          <cell r="C933" t="str">
            <v>Средняя длительность пребывания 1-ого больного по счетам оплаченным и принятым к оплате (дней)</v>
          </cell>
          <cell r="D933" t="str">
            <v>2013 год</v>
          </cell>
          <cell r="E933">
            <v>10.7</v>
          </cell>
        </row>
        <row r="934">
          <cell r="D934" t="str">
            <v>4 месяца 2014 года</v>
          </cell>
          <cell r="E934">
            <v>10.6</v>
          </cell>
        </row>
        <row r="935">
          <cell r="D935" t="str">
            <v>заявка на 2015 год</v>
          </cell>
          <cell r="E935">
            <v>14.1</v>
          </cell>
        </row>
        <row r="936">
          <cell r="C936" t="str">
            <v>Среднегодовое количество коек круглосуточного пребывания</v>
          </cell>
          <cell r="D936" t="str">
            <v>2013 год</v>
          </cell>
          <cell r="E936">
            <v>0</v>
          </cell>
        </row>
        <row r="937">
          <cell r="D937" t="str">
            <v>4 месяца 2014 года</v>
          </cell>
          <cell r="E937">
            <v>0</v>
          </cell>
        </row>
        <row r="938">
          <cell r="D938" t="str">
            <v>заявка на 2015 год</v>
          </cell>
          <cell r="E938">
            <v>0</v>
          </cell>
        </row>
        <row r="939">
          <cell r="C939" t="str">
            <v>Число койко-дней по статистическим данным (формы 47, 62)</v>
          </cell>
          <cell r="D939" t="str">
            <v>2013 год</v>
          </cell>
          <cell r="E939">
            <v>0</v>
          </cell>
        </row>
        <row r="940">
          <cell r="D940" t="str">
            <v>4 месяца 2014 года</v>
          </cell>
          <cell r="E940">
            <v>0</v>
          </cell>
        </row>
        <row r="941">
          <cell r="D941" t="str">
            <v>заявка на 2015 год</v>
          </cell>
          <cell r="E941">
            <v>0</v>
          </cell>
        </row>
        <row r="942">
          <cell r="C942" t="str">
            <v xml:space="preserve">Число койко-дней по счетам оплаченным и принятым к оплате </v>
          </cell>
          <cell r="D942" t="str">
            <v>2013 год</v>
          </cell>
          <cell r="E942">
            <v>0</v>
          </cell>
        </row>
        <row r="943">
          <cell r="D943" t="str">
            <v>4 месяца 2014 года</v>
          </cell>
          <cell r="E943">
            <v>0</v>
          </cell>
        </row>
        <row r="944">
          <cell r="D944" t="str">
            <v>заявка на 2015 год</v>
          </cell>
          <cell r="E944">
            <v>0</v>
          </cell>
        </row>
        <row r="945">
          <cell r="C945" t="str">
            <v>Число пролеченных больных (законченных случаев) по статистическим данным (формы 47, 62)</v>
          </cell>
          <cell r="D945" t="str">
            <v>2013 год</v>
          </cell>
          <cell r="E945">
            <v>0</v>
          </cell>
        </row>
        <row r="946">
          <cell r="D946" t="str">
            <v>4 месяца 2014 года</v>
          </cell>
          <cell r="E946">
            <v>0</v>
          </cell>
        </row>
        <row r="947">
          <cell r="D947" t="str">
            <v>заявка на 2015 год</v>
          </cell>
          <cell r="E947">
            <v>0</v>
          </cell>
        </row>
        <row r="948">
          <cell r="C948" t="str">
            <v xml:space="preserve">Число пролеченных больных (законченных случаев) по счетам оплаченным и принятым к оплате </v>
          </cell>
          <cell r="D948" t="str">
            <v>2013 год</v>
          </cell>
          <cell r="E948">
            <v>0</v>
          </cell>
        </row>
        <row r="949">
          <cell r="D949" t="str">
            <v>Утв-но в ТПГГ на 2014 год</v>
          </cell>
          <cell r="E949">
            <v>0</v>
          </cell>
        </row>
        <row r="950">
          <cell r="D950" t="str">
            <v>4 месяца 2014 года</v>
          </cell>
          <cell r="E950">
            <v>0</v>
          </cell>
        </row>
        <row r="951">
          <cell r="D951" t="str">
            <v>заявка на 2015 год</v>
          </cell>
          <cell r="E951">
            <v>0</v>
          </cell>
        </row>
        <row r="952">
          <cell r="C952" t="str">
            <v>Среднегодовая занятость койки по статистическим данным (дней)</v>
          </cell>
          <cell r="D952" t="str">
            <v>2013 год</v>
          </cell>
          <cell r="E952">
            <v>0</v>
          </cell>
        </row>
        <row r="953">
          <cell r="D953" t="str">
            <v>4 месяца 2014 года</v>
          </cell>
          <cell r="E953">
            <v>0</v>
          </cell>
        </row>
        <row r="954">
          <cell r="D954" t="str">
            <v>заявка на 2015 год</v>
          </cell>
          <cell r="E954">
            <v>0</v>
          </cell>
        </row>
        <row r="955">
          <cell r="C955" t="str">
            <v>Среднегодовая занятость койки по счетам оплаченным и принятым к оплате (дней)</v>
          </cell>
          <cell r="D955" t="str">
            <v>2013 год</v>
          </cell>
          <cell r="E955">
            <v>0</v>
          </cell>
        </row>
        <row r="956">
          <cell r="D956" t="str">
            <v>4 месяца 2014 года</v>
          </cell>
          <cell r="E956">
            <v>0</v>
          </cell>
        </row>
        <row r="957">
          <cell r="D957" t="str">
            <v>заявка на 2015 год</v>
          </cell>
          <cell r="E957">
            <v>0</v>
          </cell>
        </row>
        <row r="958">
          <cell r="E958">
            <v>0</v>
          </cell>
        </row>
        <row r="959">
          <cell r="C959" t="str">
            <v>Средняя длительность пребывания 1-ого больного по статистическим данным  (дней)</v>
          </cell>
          <cell r="D959" t="str">
            <v>2013 год</v>
          </cell>
          <cell r="E959">
            <v>0</v>
          </cell>
        </row>
        <row r="960">
          <cell r="D960" t="str">
            <v>4 месяца 2014 года</v>
          </cell>
          <cell r="E960">
            <v>0</v>
          </cell>
        </row>
        <row r="961">
          <cell r="D961" t="str">
            <v>заявка на 2015 год</v>
          </cell>
          <cell r="E961">
            <v>0</v>
          </cell>
        </row>
        <row r="962">
          <cell r="C962" t="str">
            <v>Средняя длительность пребывания 1-ого больного по счетам оплаченным и принятым к оплате (дней)</v>
          </cell>
          <cell r="D962" t="str">
            <v>2013 год</v>
          </cell>
          <cell r="E962">
            <v>0</v>
          </cell>
        </row>
        <row r="963">
          <cell r="D963" t="str">
            <v>4 месяца 2014 года</v>
          </cell>
          <cell r="E963">
            <v>0</v>
          </cell>
        </row>
        <row r="964">
          <cell r="D964" t="str">
            <v>заявка на 2015 год</v>
          </cell>
          <cell r="E964">
            <v>0</v>
          </cell>
        </row>
        <row r="965">
          <cell r="C965" t="str">
            <v>Среднегодовое количество коек круглосуточного пребывания</v>
          </cell>
          <cell r="D965" t="str">
            <v>2013 год</v>
          </cell>
          <cell r="E965">
            <v>0</v>
          </cell>
        </row>
        <row r="966">
          <cell r="D966" t="str">
            <v>4 месяца 2014 года</v>
          </cell>
          <cell r="E966">
            <v>0</v>
          </cell>
        </row>
        <row r="967">
          <cell r="D967" t="str">
            <v>заявка на 2015 год</v>
          </cell>
          <cell r="E967">
            <v>0</v>
          </cell>
        </row>
        <row r="968">
          <cell r="C968" t="str">
            <v>Число койко-дней по статистическим данным (формы 47, 62)</v>
          </cell>
          <cell r="D968" t="str">
            <v>2013 год</v>
          </cell>
          <cell r="E968">
            <v>0</v>
          </cell>
        </row>
        <row r="969">
          <cell r="D969" t="str">
            <v>4 месяца 2014 года</v>
          </cell>
          <cell r="E969">
            <v>0</v>
          </cell>
        </row>
        <row r="970">
          <cell r="D970" t="str">
            <v>заявка на 2015 год</v>
          </cell>
          <cell r="E970">
            <v>0</v>
          </cell>
        </row>
        <row r="971">
          <cell r="C971" t="str">
            <v xml:space="preserve">Число койко-дней по счетам оплаченным и принятым к оплате </v>
          </cell>
          <cell r="D971" t="str">
            <v>2013 год</v>
          </cell>
          <cell r="E971">
            <v>0</v>
          </cell>
        </row>
        <row r="972">
          <cell r="D972" t="str">
            <v>4 месяца 2014 года</v>
          </cell>
          <cell r="E972">
            <v>0</v>
          </cell>
        </row>
        <row r="973">
          <cell r="D973" t="str">
            <v>заявка на 2015 год</v>
          </cell>
          <cell r="E973">
            <v>0</v>
          </cell>
        </row>
        <row r="974">
          <cell r="C974" t="str">
            <v>Число пролеченных больных (законченных случаев) по статистическим данным (формы 47, 62)</v>
          </cell>
          <cell r="D974" t="str">
            <v>2013 год</v>
          </cell>
          <cell r="E974">
            <v>0</v>
          </cell>
        </row>
        <row r="975">
          <cell r="D975" t="str">
            <v>4 месяца 2014 года</v>
          </cell>
          <cell r="E975">
            <v>0</v>
          </cell>
        </row>
        <row r="976">
          <cell r="D976" t="str">
            <v>заявка на 2015 год</v>
          </cell>
          <cell r="E976">
            <v>0</v>
          </cell>
        </row>
        <row r="977">
          <cell r="C977" t="str">
            <v xml:space="preserve">Число пролеченных больных (законченных случаев) по счетам оплаченным и принятым к оплате </v>
          </cell>
          <cell r="D977" t="str">
            <v>2013 год</v>
          </cell>
          <cell r="E977">
            <v>0</v>
          </cell>
        </row>
        <row r="978">
          <cell r="D978" t="str">
            <v>Утв-но в ТПГГ на 2014 год</v>
          </cell>
          <cell r="E978">
            <v>0</v>
          </cell>
        </row>
        <row r="979">
          <cell r="D979" t="str">
            <v>4 месяца 2014 года</v>
          </cell>
          <cell r="E979">
            <v>0</v>
          </cell>
        </row>
        <row r="980">
          <cell r="D980" t="str">
            <v>заявка на 2015 год</v>
          </cell>
          <cell r="E980">
            <v>0</v>
          </cell>
        </row>
        <row r="981">
          <cell r="C981" t="str">
            <v>Среднегодовая занятость койки по статистическим данным (дней)</v>
          </cell>
          <cell r="D981" t="str">
            <v>2013 год</v>
          </cell>
          <cell r="E981">
            <v>0</v>
          </cell>
        </row>
        <row r="982">
          <cell r="D982" t="str">
            <v>4 месяца 2014 года</v>
          </cell>
          <cell r="E982">
            <v>0</v>
          </cell>
        </row>
        <row r="983">
          <cell r="D983" t="str">
            <v>заявка на 2015 год</v>
          </cell>
          <cell r="E983">
            <v>0</v>
          </cell>
        </row>
        <row r="984">
          <cell r="C984" t="str">
            <v>Среднегодовая занятость койки по счетам оплаченным и принятым к оплате (дней)</v>
          </cell>
          <cell r="D984" t="str">
            <v>2013 год</v>
          </cell>
          <cell r="E984">
            <v>0</v>
          </cell>
        </row>
        <row r="985">
          <cell r="D985" t="str">
            <v>4 месяца 2014 года</v>
          </cell>
          <cell r="E985">
            <v>0</v>
          </cell>
        </row>
        <row r="986">
          <cell r="D986" t="str">
            <v>заявка на 2015 год</v>
          </cell>
          <cell r="E986">
            <v>0</v>
          </cell>
        </row>
        <row r="987">
          <cell r="E987">
            <v>0</v>
          </cell>
        </row>
        <row r="988">
          <cell r="C988" t="str">
            <v>Средняя длительность пребывания 1-ого больного по статистическим данным  (дней)</v>
          </cell>
          <cell r="D988" t="str">
            <v>2013 год</v>
          </cell>
          <cell r="E988">
            <v>0</v>
          </cell>
        </row>
        <row r="989">
          <cell r="D989" t="str">
            <v>4 месяца 2014 года</v>
          </cell>
          <cell r="E989">
            <v>0</v>
          </cell>
        </row>
        <row r="990">
          <cell r="D990" t="str">
            <v>заявка на 2015 год</v>
          </cell>
          <cell r="E990">
            <v>0</v>
          </cell>
        </row>
        <row r="991">
          <cell r="C991" t="str">
            <v>Средняя длительность пребывания 1-ого больного по счетам оплаченным и принятым к оплате (дней)</v>
          </cell>
          <cell r="D991" t="str">
            <v>2013 год</v>
          </cell>
          <cell r="E991">
            <v>0</v>
          </cell>
        </row>
        <row r="992">
          <cell r="D992" t="str">
            <v>4 месяца 2014 года</v>
          </cell>
          <cell r="E992">
            <v>0</v>
          </cell>
        </row>
        <row r="993">
          <cell r="D993" t="str">
            <v>заявка на 2015 год</v>
          </cell>
          <cell r="E993">
            <v>0</v>
          </cell>
        </row>
        <row r="994">
          <cell r="C994" t="str">
            <v>Среднегодовое количество коек круглосуточного пребывания</v>
          </cell>
          <cell r="D994" t="str">
            <v>2013 год</v>
          </cell>
          <cell r="E994">
            <v>0</v>
          </cell>
        </row>
        <row r="995">
          <cell r="D995" t="str">
            <v>4 месяца 2014 года</v>
          </cell>
          <cell r="E995">
            <v>0</v>
          </cell>
        </row>
        <row r="996">
          <cell r="D996" t="str">
            <v>заявка на 2015 год</v>
          </cell>
          <cell r="E996">
            <v>0</v>
          </cell>
        </row>
        <row r="997">
          <cell r="C997" t="str">
            <v>Число койко-дней по статистическим данным (формы 47, 62)</v>
          </cell>
          <cell r="D997" t="str">
            <v>2013 год</v>
          </cell>
          <cell r="E997">
            <v>0</v>
          </cell>
        </row>
        <row r="998">
          <cell r="D998" t="str">
            <v>4 месяца 2014 года</v>
          </cell>
          <cell r="E998">
            <v>0</v>
          </cell>
        </row>
        <row r="999">
          <cell r="D999" t="str">
            <v>заявка на 2015 год</v>
          </cell>
          <cell r="E999">
            <v>0</v>
          </cell>
        </row>
        <row r="1000">
          <cell r="C1000" t="str">
            <v xml:space="preserve">Число койко-дней по счетам оплаченным и принятым к оплате </v>
          </cell>
          <cell r="D1000" t="str">
            <v>2013 год</v>
          </cell>
          <cell r="E1000">
            <v>0</v>
          </cell>
        </row>
        <row r="1001">
          <cell r="D1001" t="str">
            <v>4 месяца 2014 года</v>
          </cell>
          <cell r="E1001">
            <v>0</v>
          </cell>
        </row>
        <row r="1002">
          <cell r="D1002" t="str">
            <v>заявка на 2015 год</v>
          </cell>
          <cell r="E1002">
            <v>0</v>
          </cell>
        </row>
        <row r="1003">
          <cell r="C1003" t="str">
            <v>Число пролеченных больных (законченных случаев) по статистическим данным (формы 47, 62)</v>
          </cell>
          <cell r="D1003" t="str">
            <v>2013 год</v>
          </cell>
          <cell r="E1003">
            <v>0</v>
          </cell>
        </row>
        <row r="1004">
          <cell r="D1004" t="str">
            <v>4 месяца 2014 года</v>
          </cell>
          <cell r="E1004">
            <v>0</v>
          </cell>
        </row>
        <row r="1005">
          <cell r="D1005" t="str">
            <v>заявка на 2015 год</v>
          </cell>
          <cell r="E1005">
            <v>0</v>
          </cell>
        </row>
        <row r="1006">
          <cell r="C1006" t="str">
            <v xml:space="preserve">Число пролеченных больных (законченных случаев) по счетам оплаченным и принятым к оплате </v>
          </cell>
          <cell r="D1006" t="str">
            <v>2013 год</v>
          </cell>
          <cell r="E1006">
            <v>0</v>
          </cell>
        </row>
        <row r="1007">
          <cell r="D1007" t="str">
            <v>Утв-но в ТПГГ на 2014 год</v>
          </cell>
          <cell r="E1007">
            <v>0</v>
          </cell>
        </row>
        <row r="1008">
          <cell r="D1008" t="str">
            <v>4 месяца 2014 года</v>
          </cell>
          <cell r="E1008">
            <v>0</v>
          </cell>
        </row>
        <row r="1009">
          <cell r="D1009" t="str">
            <v>заявка на 2015 год</v>
          </cell>
          <cell r="E1009">
            <v>0</v>
          </cell>
        </row>
        <row r="1010">
          <cell r="C1010" t="str">
            <v>Среднегодовая занятость койки по статистическим данным (дней)</v>
          </cell>
          <cell r="D1010" t="str">
            <v>2013 год</v>
          </cell>
          <cell r="E1010">
            <v>0</v>
          </cell>
        </row>
        <row r="1011">
          <cell r="D1011" t="str">
            <v>4 месяца 2014 года</v>
          </cell>
          <cell r="E1011">
            <v>0</v>
          </cell>
        </row>
        <row r="1012">
          <cell r="D1012" t="str">
            <v>заявка на 2015 год</v>
          </cell>
          <cell r="E1012">
            <v>0</v>
          </cell>
        </row>
        <row r="1013">
          <cell r="C1013" t="str">
            <v>Среднегодовая занятость койки по счетам оплаченным и принятым к оплате (дней)</v>
          </cell>
          <cell r="D1013" t="str">
            <v>2013 год</v>
          </cell>
          <cell r="E1013">
            <v>0</v>
          </cell>
        </row>
        <row r="1014">
          <cell r="D1014" t="str">
            <v>4 месяца 2014 года</v>
          </cell>
          <cell r="E1014">
            <v>0</v>
          </cell>
        </row>
        <row r="1015">
          <cell r="D1015" t="str">
            <v>заявка на 2015 год</v>
          </cell>
          <cell r="E1015">
            <v>0</v>
          </cell>
        </row>
        <row r="1016">
          <cell r="E1016">
            <v>0</v>
          </cell>
        </row>
        <row r="1017">
          <cell r="C1017" t="str">
            <v>Средняя длительность пребывания 1-ого больного по статистическим данным  (дней)</v>
          </cell>
          <cell r="D1017" t="str">
            <v>2013 год</v>
          </cell>
          <cell r="E1017">
            <v>0</v>
          </cell>
        </row>
        <row r="1018">
          <cell r="D1018" t="str">
            <v>4 месяца 2014 года</v>
          </cell>
          <cell r="E1018">
            <v>0</v>
          </cell>
        </row>
        <row r="1019">
          <cell r="D1019" t="str">
            <v>заявка на 2015 год</v>
          </cell>
          <cell r="E1019">
            <v>0</v>
          </cell>
        </row>
        <row r="1020">
          <cell r="C1020" t="str">
            <v>Средняя длительность пребывания 1-ого больного по счетам оплаченным и принятым к оплате (дней)</v>
          </cell>
          <cell r="D1020" t="str">
            <v>2013 год</v>
          </cell>
          <cell r="E1020">
            <v>0</v>
          </cell>
        </row>
        <row r="1021">
          <cell r="D1021" t="str">
            <v>4 месяца 2014 года</v>
          </cell>
          <cell r="E1021">
            <v>0</v>
          </cell>
        </row>
        <row r="1022">
          <cell r="D1022" t="str">
            <v>заявка на 2015 год</v>
          </cell>
          <cell r="E1022">
            <v>0</v>
          </cell>
        </row>
        <row r="1023">
          <cell r="C1023" t="str">
            <v>Среднегодовое количество коек круглосуточного пребывания</v>
          </cell>
          <cell r="D1023" t="str">
            <v>2013 год</v>
          </cell>
          <cell r="E1023">
            <v>0</v>
          </cell>
        </row>
        <row r="1024">
          <cell r="D1024" t="str">
            <v>4 месяца 2014 года</v>
          </cell>
          <cell r="E1024">
            <v>0</v>
          </cell>
        </row>
        <row r="1025">
          <cell r="D1025" t="str">
            <v>заявка на 2015 год</v>
          </cell>
          <cell r="E1025">
            <v>0</v>
          </cell>
        </row>
        <row r="1026">
          <cell r="C1026" t="str">
            <v>Число койко-дней по статистическим данным (формы 47, 62)</v>
          </cell>
          <cell r="D1026" t="str">
            <v>2013 год</v>
          </cell>
          <cell r="E1026">
            <v>0</v>
          </cell>
        </row>
        <row r="1027">
          <cell r="D1027" t="str">
            <v>4 месяца 2014 года</v>
          </cell>
          <cell r="E1027">
            <v>0</v>
          </cell>
        </row>
        <row r="1028">
          <cell r="D1028" t="str">
            <v>заявка на 2015 год</v>
          </cell>
          <cell r="E1028">
            <v>0</v>
          </cell>
        </row>
        <row r="1029">
          <cell r="C1029" t="str">
            <v xml:space="preserve">Число койко-дней по счетам оплаченным и принятым к оплате </v>
          </cell>
          <cell r="D1029" t="str">
            <v>2013 год</v>
          </cell>
          <cell r="E1029">
            <v>0</v>
          </cell>
        </row>
        <row r="1030">
          <cell r="D1030" t="str">
            <v>4 месяца 2014 года</v>
          </cell>
          <cell r="E1030">
            <v>0</v>
          </cell>
        </row>
        <row r="1031">
          <cell r="D1031" t="str">
            <v>заявка на 2015 год</v>
          </cell>
          <cell r="E1031">
            <v>0</v>
          </cell>
        </row>
        <row r="1032">
          <cell r="C1032" t="str">
            <v>Число пролеченных больных (законченных случаев) по статистическим данным (формы 47, 62)</v>
          </cell>
          <cell r="D1032" t="str">
            <v>2013 год</v>
          </cell>
          <cell r="E1032">
            <v>0</v>
          </cell>
        </row>
        <row r="1033">
          <cell r="D1033" t="str">
            <v>4 месяца 2014 года</v>
          </cell>
          <cell r="E1033">
            <v>0</v>
          </cell>
        </row>
        <row r="1034">
          <cell r="D1034" t="str">
            <v>заявка на 2015 год</v>
          </cell>
          <cell r="E1034">
            <v>0</v>
          </cell>
        </row>
        <row r="1035">
          <cell r="C1035" t="str">
            <v xml:space="preserve">Число пролеченных больных (законченных случаев) по счетам оплаченным и принятым к оплате </v>
          </cell>
          <cell r="D1035" t="str">
            <v>2013 год</v>
          </cell>
          <cell r="E1035">
            <v>0</v>
          </cell>
        </row>
        <row r="1036">
          <cell r="D1036" t="str">
            <v>Утв-но в ТПГГ на 2014 год</v>
          </cell>
          <cell r="E1036">
            <v>0</v>
          </cell>
        </row>
        <row r="1037">
          <cell r="D1037" t="str">
            <v>4 месяца 2014 года</v>
          </cell>
          <cell r="E1037">
            <v>0</v>
          </cell>
        </row>
        <row r="1038">
          <cell r="D1038" t="str">
            <v>заявка на 2015 год</v>
          </cell>
          <cell r="E1038">
            <v>0</v>
          </cell>
        </row>
        <row r="1039">
          <cell r="C1039" t="str">
            <v>Среднегодовая занятость койки по статистическим данным (дней)</v>
          </cell>
          <cell r="D1039" t="str">
            <v>2013 год</v>
          </cell>
          <cell r="E1039">
            <v>0</v>
          </cell>
        </row>
        <row r="1040">
          <cell r="D1040" t="str">
            <v>4 месяца 2014 года</v>
          </cell>
          <cell r="E1040">
            <v>0</v>
          </cell>
        </row>
        <row r="1041">
          <cell r="D1041" t="str">
            <v>заявка на 2015 год</v>
          </cell>
          <cell r="E1041">
            <v>0</v>
          </cell>
        </row>
        <row r="1042">
          <cell r="C1042" t="str">
            <v>Среднегодовая занятость койки по счетам оплаченным и принятым к оплате (дней)</v>
          </cell>
          <cell r="D1042" t="str">
            <v>2013 год</v>
          </cell>
          <cell r="E1042">
            <v>0</v>
          </cell>
        </row>
        <row r="1043">
          <cell r="D1043" t="str">
            <v>4 месяца 2014 года</v>
          </cell>
          <cell r="E1043">
            <v>0</v>
          </cell>
        </row>
        <row r="1044">
          <cell r="D1044" t="str">
            <v>заявка на 2015 год</v>
          </cell>
          <cell r="E1044">
            <v>0</v>
          </cell>
        </row>
        <row r="1045">
          <cell r="E1045">
            <v>0</v>
          </cell>
        </row>
        <row r="1046">
          <cell r="C1046" t="str">
            <v>Средняя длительность пребывания 1-ого больного по статистическим данным  (дней)</v>
          </cell>
          <cell r="D1046" t="str">
            <v>2013 год</v>
          </cell>
          <cell r="E1046">
            <v>0</v>
          </cell>
        </row>
        <row r="1047">
          <cell r="D1047" t="str">
            <v>4 месяца 2014 года</v>
          </cell>
          <cell r="E1047">
            <v>0</v>
          </cell>
        </row>
        <row r="1048">
          <cell r="D1048" t="str">
            <v>заявка на 2015 год</v>
          </cell>
          <cell r="E1048">
            <v>0</v>
          </cell>
        </row>
        <row r="1049">
          <cell r="C1049" t="str">
            <v>Средняя длительность пребывания 1-ого больного по счетам оплаченным и принятым к оплате (дней)</v>
          </cell>
          <cell r="D1049" t="str">
            <v>2013 год</v>
          </cell>
          <cell r="E1049">
            <v>0</v>
          </cell>
        </row>
        <row r="1050">
          <cell r="D1050" t="str">
            <v>4 месяца 2014 года</v>
          </cell>
          <cell r="E1050">
            <v>0</v>
          </cell>
        </row>
        <row r="1051">
          <cell r="D1051" t="str">
            <v>заявка на 2015 год</v>
          </cell>
          <cell r="E1051">
            <v>0</v>
          </cell>
        </row>
        <row r="1052">
          <cell r="C1052" t="str">
            <v>Среднегодовое количество коек круглосуточного пребывания</v>
          </cell>
          <cell r="D1052" t="str">
            <v>2013 год</v>
          </cell>
          <cell r="E1052">
            <v>0</v>
          </cell>
        </row>
        <row r="1053">
          <cell r="D1053" t="str">
            <v>4 месяца 2014 года</v>
          </cell>
          <cell r="E1053">
            <v>0</v>
          </cell>
        </row>
        <row r="1054">
          <cell r="D1054" t="str">
            <v>заявка на 2015 год</v>
          </cell>
          <cell r="E1054">
            <v>0</v>
          </cell>
        </row>
        <row r="1055">
          <cell r="C1055" t="str">
            <v>Число койко-дней по статистическим данным (формы 47, 62)</v>
          </cell>
          <cell r="D1055" t="str">
            <v>2013 год</v>
          </cell>
          <cell r="E1055">
            <v>0</v>
          </cell>
        </row>
        <row r="1056">
          <cell r="D1056" t="str">
            <v>4 месяца 2014 года</v>
          </cell>
          <cell r="E1056">
            <v>0</v>
          </cell>
        </row>
        <row r="1057">
          <cell r="D1057" t="str">
            <v>заявка на 2015 год</v>
          </cell>
          <cell r="E1057">
            <v>0</v>
          </cell>
        </row>
        <row r="1058">
          <cell r="C1058" t="str">
            <v xml:space="preserve">Число койко-дней по счетам оплаченным и принятым к оплате </v>
          </cell>
          <cell r="D1058" t="str">
            <v>2013 год</v>
          </cell>
          <cell r="E1058">
            <v>0</v>
          </cell>
        </row>
        <row r="1059">
          <cell r="D1059" t="str">
            <v>4 месяца 2014 года</v>
          </cell>
          <cell r="E1059">
            <v>0</v>
          </cell>
        </row>
        <row r="1060">
          <cell r="D1060" t="str">
            <v>заявка на 2015 год</v>
          </cell>
          <cell r="E1060">
            <v>0</v>
          </cell>
        </row>
        <row r="1061">
          <cell r="C1061" t="str">
            <v>Число пролеченных больных (законченных случаев) по статистическим данным (формы 47, 62)</v>
          </cell>
          <cell r="D1061" t="str">
            <v>2013 год</v>
          </cell>
          <cell r="E1061">
            <v>0</v>
          </cell>
        </row>
        <row r="1062">
          <cell r="D1062" t="str">
            <v>4 месяца 2014 года</v>
          </cell>
          <cell r="E1062">
            <v>0</v>
          </cell>
        </row>
        <row r="1063">
          <cell r="D1063" t="str">
            <v>заявка на 2015 год</v>
          </cell>
          <cell r="E1063">
            <v>0</v>
          </cell>
        </row>
        <row r="1064">
          <cell r="C1064" t="str">
            <v xml:space="preserve">Число пролеченных больных (законченных случаев) по счетам оплаченным и принятым к оплате </v>
          </cell>
          <cell r="D1064" t="str">
            <v>2013 год</v>
          </cell>
          <cell r="E1064">
            <v>0</v>
          </cell>
        </row>
        <row r="1065">
          <cell r="D1065" t="str">
            <v>Утв-но в ТПГГ на 2014 год</v>
          </cell>
          <cell r="E1065">
            <v>0</v>
          </cell>
        </row>
        <row r="1066">
          <cell r="D1066" t="str">
            <v>4 месяца 2014 года</v>
          </cell>
          <cell r="E1066">
            <v>0</v>
          </cell>
        </row>
        <row r="1067">
          <cell r="D1067" t="str">
            <v>заявка на 2015 год</v>
          </cell>
          <cell r="E1067">
            <v>0</v>
          </cell>
        </row>
        <row r="1068">
          <cell r="C1068" t="str">
            <v>Среднегодовая занятость койки по статистическим данным (дней)</v>
          </cell>
          <cell r="D1068" t="str">
            <v>2013 год</v>
          </cell>
          <cell r="E1068">
            <v>0</v>
          </cell>
        </row>
        <row r="1069">
          <cell r="D1069" t="str">
            <v>4 месяца 2014 года</v>
          </cell>
          <cell r="E1069">
            <v>0</v>
          </cell>
        </row>
        <row r="1070">
          <cell r="D1070" t="str">
            <v>заявка на 2015 год</v>
          </cell>
          <cell r="E1070">
            <v>0</v>
          </cell>
        </row>
        <row r="1071">
          <cell r="C1071" t="str">
            <v>Среднегодовая занятость койки по счетам оплаченным и принятым к оплате (дней)</v>
          </cell>
          <cell r="D1071" t="str">
            <v>2013 год</v>
          </cell>
          <cell r="E1071">
            <v>0</v>
          </cell>
        </row>
        <row r="1072">
          <cell r="D1072" t="str">
            <v>4 месяца 2014 года</v>
          </cell>
          <cell r="E1072">
            <v>0</v>
          </cell>
        </row>
        <row r="1073">
          <cell r="D1073" t="str">
            <v>заявка на 2015 год</v>
          </cell>
          <cell r="E1073">
            <v>0</v>
          </cell>
        </row>
        <row r="1074">
          <cell r="E1074">
            <v>0</v>
          </cell>
        </row>
        <row r="1075">
          <cell r="C1075" t="str">
            <v>Средняя длительность пребывания 1-ого больного по статистическим данным  (дней)</v>
          </cell>
          <cell r="D1075" t="str">
            <v>2013 год</v>
          </cell>
          <cell r="E1075">
            <v>0</v>
          </cell>
        </row>
        <row r="1076">
          <cell r="D1076" t="str">
            <v>4 месяца 2014 года</v>
          </cell>
          <cell r="E1076">
            <v>0</v>
          </cell>
        </row>
        <row r="1077">
          <cell r="D1077" t="str">
            <v>заявка на 2015 год</v>
          </cell>
          <cell r="E1077">
            <v>0</v>
          </cell>
        </row>
        <row r="1078">
          <cell r="C1078" t="str">
            <v>Средняя длительность пребывания 1-ого больного по счетам оплаченным и принятым к оплате (дней)</v>
          </cell>
          <cell r="D1078" t="str">
            <v>2013 год</v>
          </cell>
          <cell r="E1078">
            <v>0</v>
          </cell>
        </row>
        <row r="1079">
          <cell r="D1079" t="str">
            <v>4 месяца 2014 года</v>
          </cell>
          <cell r="E1079">
            <v>0</v>
          </cell>
        </row>
        <row r="1080">
          <cell r="D1080" t="str">
            <v>заявка на 2015 год</v>
          </cell>
          <cell r="E1080">
            <v>0</v>
          </cell>
        </row>
        <row r="1081">
          <cell r="C1081" t="str">
            <v>Среднегодовое количество коек круглосуточного пребывания</v>
          </cell>
          <cell r="D1081" t="str">
            <v>2013 год</v>
          </cell>
          <cell r="E1081">
            <v>0</v>
          </cell>
        </row>
        <row r="1082">
          <cell r="D1082" t="str">
            <v>4 месяца 2014 года</v>
          </cell>
          <cell r="E1082">
            <v>0</v>
          </cell>
        </row>
        <row r="1083">
          <cell r="D1083" t="str">
            <v>заявка на 2015 год</v>
          </cell>
          <cell r="E1083">
            <v>0</v>
          </cell>
        </row>
        <row r="1084">
          <cell r="C1084" t="str">
            <v>Число койко-дней по статистическим данным (формы 47, 62)</v>
          </cell>
          <cell r="D1084" t="str">
            <v>2013 год</v>
          </cell>
          <cell r="E1084">
            <v>0</v>
          </cell>
        </row>
        <row r="1085">
          <cell r="D1085" t="str">
            <v>4 месяца 2014 года</v>
          </cell>
          <cell r="E1085">
            <v>0</v>
          </cell>
        </row>
        <row r="1086">
          <cell r="D1086" t="str">
            <v>заявка на 2015 год</v>
          </cell>
          <cell r="E1086">
            <v>0</v>
          </cell>
        </row>
        <row r="1087">
          <cell r="C1087" t="str">
            <v xml:space="preserve">Число койко-дней по счетам оплаченным и принятым к оплате </v>
          </cell>
          <cell r="D1087" t="str">
            <v>2013 год</v>
          </cell>
          <cell r="E1087">
            <v>0</v>
          </cell>
        </row>
        <row r="1088">
          <cell r="D1088" t="str">
            <v>4 месяца 2014 года</v>
          </cell>
          <cell r="E1088">
            <v>0</v>
          </cell>
        </row>
        <row r="1089">
          <cell r="D1089" t="str">
            <v>заявка на 2015 год</v>
          </cell>
          <cell r="E1089">
            <v>0</v>
          </cell>
        </row>
        <row r="1090">
          <cell r="C1090" t="str">
            <v>Число пролеченных больных (законченных случаев) по статистическим данным (формы 47, 62)</v>
          </cell>
          <cell r="D1090" t="str">
            <v>2013 год</v>
          </cell>
          <cell r="E1090">
            <v>0</v>
          </cell>
        </row>
        <row r="1091">
          <cell r="D1091" t="str">
            <v>4 месяца 2014 года</v>
          </cell>
          <cell r="E1091">
            <v>0</v>
          </cell>
        </row>
        <row r="1092">
          <cell r="D1092" t="str">
            <v>заявка на 2015 год</v>
          </cell>
          <cell r="E1092">
            <v>0</v>
          </cell>
        </row>
        <row r="1093">
          <cell r="C1093" t="str">
            <v xml:space="preserve">Число пролеченных больных (законченных случаев) по счетам оплаченным и принятым к оплате </v>
          </cell>
          <cell r="D1093" t="str">
            <v>2013 год</v>
          </cell>
          <cell r="E1093">
            <v>0</v>
          </cell>
        </row>
        <row r="1094">
          <cell r="D1094" t="str">
            <v>Утв-но в ТПГГ на 2014 год</v>
          </cell>
          <cell r="E1094">
            <v>0</v>
          </cell>
        </row>
        <row r="1095">
          <cell r="D1095" t="str">
            <v>4 месяца 2014 года</v>
          </cell>
          <cell r="E1095">
            <v>0</v>
          </cell>
        </row>
        <row r="1096">
          <cell r="D1096" t="str">
            <v>заявка на 2015 год</v>
          </cell>
          <cell r="E1096">
            <v>0</v>
          </cell>
        </row>
        <row r="1097">
          <cell r="C1097" t="str">
            <v>Среднегодовая занятость койки по статистическим данным (дней)</v>
          </cell>
          <cell r="D1097" t="str">
            <v>2013 год</v>
          </cell>
          <cell r="E1097">
            <v>0</v>
          </cell>
        </row>
        <row r="1098">
          <cell r="D1098" t="str">
            <v>4 месяца 2014 года</v>
          </cell>
          <cell r="E1098">
            <v>0</v>
          </cell>
        </row>
        <row r="1099">
          <cell r="D1099" t="str">
            <v>заявка на 2015 год</v>
          </cell>
          <cell r="E1099">
            <v>0</v>
          </cell>
        </row>
        <row r="1100">
          <cell r="C1100" t="str">
            <v>Среднегодовая занятость койки по счетам оплаченным и принятым к оплате (дней)</v>
          </cell>
          <cell r="D1100" t="str">
            <v>2013 год</v>
          </cell>
          <cell r="E1100">
            <v>0</v>
          </cell>
        </row>
        <row r="1101">
          <cell r="D1101" t="str">
            <v>4 месяца 2014 года</v>
          </cell>
          <cell r="E1101">
            <v>0</v>
          </cell>
        </row>
        <row r="1102">
          <cell r="D1102" t="str">
            <v>заявка на 2015 год</v>
          </cell>
          <cell r="E1102">
            <v>0</v>
          </cell>
        </row>
        <row r="1103">
          <cell r="E1103">
            <v>0</v>
          </cell>
        </row>
        <row r="1104">
          <cell r="C1104" t="str">
            <v>Средняя длительность пребывания 1-ого больного по статистическим данным  (дней)</v>
          </cell>
          <cell r="D1104" t="str">
            <v>2013 год</v>
          </cell>
          <cell r="E1104">
            <v>0</v>
          </cell>
        </row>
        <row r="1105">
          <cell r="D1105" t="str">
            <v>4 месяца 2014 года</v>
          </cell>
          <cell r="E1105">
            <v>0</v>
          </cell>
        </row>
        <row r="1106">
          <cell r="D1106" t="str">
            <v>заявка на 2015 год</v>
          </cell>
          <cell r="E1106">
            <v>0</v>
          </cell>
        </row>
        <row r="1107">
          <cell r="C1107" t="str">
            <v>Средняя длительность пребывания 1-ого больного по счетам оплаченным и принятым к оплате (дней)</v>
          </cell>
          <cell r="D1107" t="str">
            <v>2013 год</v>
          </cell>
          <cell r="E1107">
            <v>0</v>
          </cell>
        </row>
        <row r="1108">
          <cell r="D1108" t="str">
            <v>4 месяца 2014 года</v>
          </cell>
          <cell r="E1108">
            <v>0</v>
          </cell>
        </row>
        <row r="1109">
          <cell r="D1109" t="str">
            <v>заявка на 2015 год</v>
          </cell>
          <cell r="E1109">
            <v>0</v>
          </cell>
        </row>
        <row r="1110">
          <cell r="C1110" t="str">
            <v>Среднегодовое количество коек круглосуточного пребывания</v>
          </cell>
          <cell r="D1110" t="str">
            <v>2013 год</v>
          </cell>
          <cell r="E1110">
            <v>0</v>
          </cell>
        </row>
        <row r="1111">
          <cell r="D1111" t="str">
            <v>4 месяца 2014 года</v>
          </cell>
          <cell r="E1111">
            <v>0</v>
          </cell>
        </row>
        <row r="1112">
          <cell r="D1112" t="str">
            <v>заявка на 2015 год</v>
          </cell>
          <cell r="E1112">
            <v>0</v>
          </cell>
        </row>
        <row r="1113">
          <cell r="C1113" t="str">
            <v>Число койко-дней по статистическим данным (формы 47, 62)</v>
          </cell>
          <cell r="D1113" t="str">
            <v>2013 год</v>
          </cell>
          <cell r="E1113">
            <v>0</v>
          </cell>
        </row>
        <row r="1114">
          <cell r="D1114" t="str">
            <v>4 месяца 2014 года</v>
          </cell>
          <cell r="E1114">
            <v>0</v>
          </cell>
        </row>
        <row r="1115">
          <cell r="D1115" t="str">
            <v>заявка на 2015 год</v>
          </cell>
          <cell r="E1115">
            <v>0</v>
          </cell>
        </row>
        <row r="1116">
          <cell r="C1116" t="str">
            <v xml:space="preserve">Число койко-дней по счетам оплаченным и принятым к оплате </v>
          </cell>
          <cell r="D1116" t="str">
            <v>2013 год</v>
          </cell>
          <cell r="E1116">
            <v>0</v>
          </cell>
        </row>
        <row r="1117">
          <cell r="D1117" t="str">
            <v>4 месяца 2014 года</v>
          </cell>
          <cell r="E1117">
            <v>0</v>
          </cell>
        </row>
        <row r="1118">
          <cell r="D1118" t="str">
            <v>заявка на 2015 год</v>
          </cell>
          <cell r="E1118">
            <v>0</v>
          </cell>
        </row>
        <row r="1119">
          <cell r="C1119" t="str">
            <v>Число пролеченных больных (законченных случаев) по статистическим данным (формы 47, 62)</v>
          </cell>
          <cell r="D1119" t="str">
            <v>2013 год</v>
          </cell>
          <cell r="E1119">
            <v>0</v>
          </cell>
        </row>
        <row r="1120">
          <cell r="D1120" t="str">
            <v>4 месяца 2014 года</v>
          </cell>
          <cell r="E1120">
            <v>0</v>
          </cell>
        </row>
        <row r="1121">
          <cell r="D1121" t="str">
            <v>заявка на 2015 год</v>
          </cell>
          <cell r="E1121">
            <v>0</v>
          </cell>
        </row>
        <row r="1122">
          <cell r="C1122" t="str">
            <v xml:space="preserve">Число пролеченных больных (законченных случаев) по счетам оплаченным и принятым к оплате </v>
          </cell>
          <cell r="D1122" t="str">
            <v>2013 год</v>
          </cell>
          <cell r="E1122">
            <v>0</v>
          </cell>
        </row>
        <row r="1123">
          <cell r="D1123" t="str">
            <v>Утв-но в ТПГГ на 2014 год</v>
          </cell>
          <cell r="E1123">
            <v>0</v>
          </cell>
        </row>
        <row r="1124">
          <cell r="D1124" t="str">
            <v>4 месяца 2014 года</v>
          </cell>
          <cell r="E1124">
            <v>0</v>
          </cell>
        </row>
        <row r="1125">
          <cell r="D1125" t="str">
            <v>заявка на 2015 год</v>
          </cell>
          <cell r="E1125">
            <v>0</v>
          </cell>
        </row>
        <row r="1126">
          <cell r="C1126" t="str">
            <v>Среднегодовая занятость койки по статистическим данным (дней)</v>
          </cell>
          <cell r="D1126" t="str">
            <v>2013 год</v>
          </cell>
          <cell r="E1126">
            <v>0</v>
          </cell>
        </row>
        <row r="1127">
          <cell r="D1127" t="str">
            <v>4 месяца 2014 года</v>
          </cell>
          <cell r="E1127">
            <v>0</v>
          </cell>
        </row>
        <row r="1128">
          <cell r="D1128" t="str">
            <v>заявка на 2015 год</v>
          </cell>
          <cell r="E1128">
            <v>0</v>
          </cell>
        </row>
        <row r="1129">
          <cell r="C1129" t="str">
            <v>Среднегодовая занятость койки по счетам оплаченным и принятым к оплате (дней)</v>
          </cell>
          <cell r="D1129" t="str">
            <v>2013 год</v>
          </cell>
          <cell r="E1129">
            <v>0</v>
          </cell>
        </row>
        <row r="1130">
          <cell r="D1130" t="str">
            <v>4 месяца 2014 года</v>
          </cell>
          <cell r="E1130">
            <v>0</v>
          </cell>
        </row>
        <row r="1131">
          <cell r="D1131" t="str">
            <v>заявка на 2015 год</v>
          </cell>
          <cell r="E1131">
            <v>0</v>
          </cell>
        </row>
        <row r="1132">
          <cell r="E1132">
            <v>0</v>
          </cell>
        </row>
        <row r="1133">
          <cell r="C1133" t="str">
            <v>Средняя длительность пребывания 1-ого больного по статистическим данным  (дней)</v>
          </cell>
          <cell r="D1133" t="str">
            <v>2013 год</v>
          </cell>
          <cell r="E1133">
            <v>0</v>
          </cell>
        </row>
        <row r="1134">
          <cell r="D1134" t="str">
            <v>4 месяца 2014 года</v>
          </cell>
          <cell r="E1134">
            <v>0</v>
          </cell>
        </row>
        <row r="1135">
          <cell r="D1135" t="str">
            <v>заявка на 2015 год</v>
          </cell>
          <cell r="E1135">
            <v>0</v>
          </cell>
        </row>
        <row r="1136">
          <cell r="C1136" t="str">
            <v>Средняя длительность пребывания 1-ого больного по счетам оплаченным и принятым к оплате (дней)</v>
          </cell>
          <cell r="D1136" t="str">
            <v>2013 год</v>
          </cell>
          <cell r="E1136">
            <v>0</v>
          </cell>
        </row>
        <row r="1137">
          <cell r="D1137" t="str">
            <v>4 месяца 2014 года</v>
          </cell>
          <cell r="E1137">
            <v>0</v>
          </cell>
        </row>
        <row r="1138">
          <cell r="D1138" t="str">
            <v>заявка на 2015 год</v>
          </cell>
          <cell r="E1138">
            <v>0</v>
          </cell>
        </row>
        <row r="1139">
          <cell r="C1139" t="str">
            <v>Среднегодовое количество коек круглосуточного пребывания</v>
          </cell>
          <cell r="D1139" t="str">
            <v>2013 год</v>
          </cell>
          <cell r="E1139">
            <v>0</v>
          </cell>
        </row>
        <row r="1140">
          <cell r="D1140" t="str">
            <v>4 месяца 2014 года</v>
          </cell>
          <cell r="E1140">
            <v>0</v>
          </cell>
        </row>
        <row r="1141">
          <cell r="D1141" t="str">
            <v>заявка на 2015 год</v>
          </cell>
          <cell r="E1141">
            <v>0</v>
          </cell>
        </row>
        <row r="1142">
          <cell r="C1142" t="str">
            <v>Число койко-дней по статистическим данным (формы 47, 62)</v>
          </cell>
          <cell r="D1142" t="str">
            <v>2013 год</v>
          </cell>
          <cell r="E1142">
            <v>0</v>
          </cell>
        </row>
        <row r="1143">
          <cell r="D1143" t="str">
            <v>4 месяца 2014 года</v>
          </cell>
          <cell r="E1143">
            <v>0</v>
          </cell>
        </row>
        <row r="1144">
          <cell r="D1144" t="str">
            <v>заявка на 2015 год</v>
          </cell>
          <cell r="E1144">
            <v>0</v>
          </cell>
        </row>
        <row r="1145">
          <cell r="C1145" t="str">
            <v xml:space="preserve">Число койко-дней по счетам оплаченным и принятым к оплате </v>
          </cell>
          <cell r="D1145" t="str">
            <v>2013 год</v>
          </cell>
          <cell r="E1145">
            <v>0</v>
          </cell>
        </row>
        <row r="1146">
          <cell r="D1146" t="str">
            <v>4 месяца 2014 года</v>
          </cell>
          <cell r="E1146">
            <v>0</v>
          </cell>
        </row>
        <row r="1147">
          <cell r="D1147" t="str">
            <v>заявка на 2015 год</v>
          </cell>
          <cell r="E1147">
            <v>0</v>
          </cell>
        </row>
        <row r="1148">
          <cell r="C1148" t="str">
            <v>Число пролеченных больных (законченных случаев) по статистическим данным (формы 47, 62)</v>
          </cell>
          <cell r="D1148" t="str">
            <v>2013 год</v>
          </cell>
          <cell r="E1148">
            <v>0</v>
          </cell>
        </row>
        <row r="1149">
          <cell r="D1149" t="str">
            <v>4 месяца 2014 года</v>
          </cell>
          <cell r="E1149">
            <v>0</v>
          </cell>
        </row>
        <row r="1150">
          <cell r="D1150" t="str">
            <v>заявка на 2015 год</v>
          </cell>
          <cell r="E1150">
            <v>0</v>
          </cell>
        </row>
        <row r="1151">
          <cell r="C1151" t="str">
            <v xml:space="preserve">Число пролеченных больных (законченных случаев) по счетам оплаченным и принятым к оплате </v>
          </cell>
          <cell r="D1151" t="str">
            <v>2013 год</v>
          </cell>
          <cell r="E1151">
            <v>0</v>
          </cell>
        </row>
        <row r="1152">
          <cell r="D1152" t="str">
            <v>Утв-но в ТПГГ на 2014 год</v>
          </cell>
          <cell r="E1152">
            <v>0</v>
          </cell>
        </row>
        <row r="1153">
          <cell r="D1153" t="str">
            <v>4 месяца 2014 года</v>
          </cell>
          <cell r="E1153">
            <v>0</v>
          </cell>
        </row>
        <row r="1154">
          <cell r="D1154" t="str">
            <v>заявка на 2015 год</v>
          </cell>
          <cell r="E1154">
            <v>0</v>
          </cell>
        </row>
        <row r="1155">
          <cell r="C1155" t="str">
            <v>Среднегодовая занятость койки по статистическим данным (дней)</v>
          </cell>
          <cell r="D1155" t="str">
            <v>2013 год</v>
          </cell>
          <cell r="E1155">
            <v>0</v>
          </cell>
        </row>
        <row r="1156">
          <cell r="D1156" t="str">
            <v>4 месяца 2014 года</v>
          </cell>
          <cell r="E1156">
            <v>0</v>
          </cell>
        </row>
        <row r="1157">
          <cell r="D1157" t="str">
            <v>заявка на 2015 год</v>
          </cell>
          <cell r="E1157">
            <v>0</v>
          </cell>
        </row>
        <row r="1158">
          <cell r="C1158" t="str">
            <v>Среднегодовая занятость койки по счетам оплаченным и принятым к оплате (дней)</v>
          </cell>
          <cell r="D1158" t="str">
            <v>2013 год</v>
          </cell>
          <cell r="E1158">
            <v>0</v>
          </cell>
        </row>
        <row r="1159">
          <cell r="D1159" t="str">
            <v>4 месяца 2014 года</v>
          </cell>
          <cell r="E1159">
            <v>0</v>
          </cell>
        </row>
        <row r="1160">
          <cell r="D1160" t="str">
            <v>заявка на 2015 год</v>
          </cell>
          <cell r="E1160">
            <v>0</v>
          </cell>
        </row>
        <row r="1161">
          <cell r="E1161">
            <v>0</v>
          </cell>
        </row>
        <row r="1162">
          <cell r="C1162" t="str">
            <v>Средняя длительность пребывания 1-ого больного по статистическим данным  (дней)</v>
          </cell>
          <cell r="D1162" t="str">
            <v>2013 год</v>
          </cell>
          <cell r="E1162">
            <v>0</v>
          </cell>
        </row>
        <row r="1163">
          <cell r="D1163" t="str">
            <v>4 месяца 2014 года</v>
          </cell>
          <cell r="E1163">
            <v>0</v>
          </cell>
        </row>
        <row r="1164">
          <cell r="D1164" t="str">
            <v>заявка на 2015 год</v>
          </cell>
          <cell r="E1164">
            <v>0</v>
          </cell>
        </row>
        <row r="1165">
          <cell r="C1165" t="str">
            <v>Средняя длительность пребывания 1-ого больного по счетам оплаченным и принятым к оплате (дней)</v>
          </cell>
          <cell r="D1165" t="str">
            <v>2013 год</v>
          </cell>
          <cell r="E1165">
            <v>0</v>
          </cell>
        </row>
        <row r="1166">
          <cell r="D1166" t="str">
            <v>4 месяца 2014 года</v>
          </cell>
          <cell r="E1166">
            <v>0</v>
          </cell>
        </row>
        <row r="1167">
          <cell r="D1167" t="str">
            <v>заявка на 2015 год</v>
          </cell>
          <cell r="E1167">
            <v>0</v>
          </cell>
        </row>
        <row r="1168">
          <cell r="C1168" t="str">
            <v>Среднегодовое количество коек круглосуточного пребывания</v>
          </cell>
          <cell r="D1168" t="str">
            <v>2013 год</v>
          </cell>
          <cell r="E1168">
            <v>0</v>
          </cell>
        </row>
        <row r="1169">
          <cell r="D1169" t="str">
            <v>4 месяца 2014 года</v>
          </cell>
          <cell r="E1169">
            <v>0</v>
          </cell>
        </row>
        <row r="1170">
          <cell r="D1170" t="str">
            <v>заявка на 2015 год</v>
          </cell>
          <cell r="E1170">
            <v>0</v>
          </cell>
        </row>
        <row r="1171">
          <cell r="C1171" t="str">
            <v>Число койко-дней по статистическим данным (формы 47, 62)</v>
          </cell>
          <cell r="D1171" t="str">
            <v>2013 год</v>
          </cell>
          <cell r="E1171">
            <v>0</v>
          </cell>
        </row>
        <row r="1172">
          <cell r="D1172" t="str">
            <v>4 месяца 2014 года</v>
          </cell>
          <cell r="E1172">
            <v>0</v>
          </cell>
        </row>
        <row r="1173">
          <cell r="D1173" t="str">
            <v>заявка на 2015 год</v>
          </cell>
          <cell r="E1173">
            <v>0</v>
          </cell>
        </row>
        <row r="1174">
          <cell r="C1174" t="str">
            <v xml:space="preserve">Число койко-дней по счетам оплаченным и принятым к оплате </v>
          </cell>
          <cell r="D1174" t="str">
            <v>2013 год</v>
          </cell>
          <cell r="E1174">
            <v>0</v>
          </cell>
        </row>
        <row r="1175">
          <cell r="D1175" t="str">
            <v>4 месяца 2014 года</v>
          </cell>
          <cell r="E1175">
            <v>0</v>
          </cell>
        </row>
        <row r="1176">
          <cell r="D1176" t="str">
            <v>заявка на 2015 год</v>
          </cell>
          <cell r="E1176">
            <v>0</v>
          </cell>
        </row>
        <row r="1177">
          <cell r="C1177" t="str">
            <v>Число пролеченных больных (законченных случаев) по статистическим данным (формы 47, 62)</v>
          </cell>
          <cell r="D1177" t="str">
            <v>2013 год</v>
          </cell>
          <cell r="E1177">
            <v>0</v>
          </cell>
        </row>
        <row r="1178">
          <cell r="D1178" t="str">
            <v>4 месяца 2014 года</v>
          </cell>
          <cell r="E1178">
            <v>0</v>
          </cell>
        </row>
        <row r="1179">
          <cell r="D1179" t="str">
            <v>заявка на 2015 год</v>
          </cell>
          <cell r="E1179">
            <v>0</v>
          </cell>
        </row>
        <row r="1180">
          <cell r="C1180" t="str">
            <v xml:space="preserve">Число пролеченных больных (законченных случаев) по счетам оплаченным и принятым к оплате </v>
          </cell>
          <cell r="D1180" t="str">
            <v>2013 год</v>
          </cell>
          <cell r="E1180">
            <v>0</v>
          </cell>
        </row>
        <row r="1181">
          <cell r="D1181" t="str">
            <v>Утв-но в ТПГГ на 2014 год</v>
          </cell>
          <cell r="E1181">
            <v>0</v>
          </cell>
        </row>
        <row r="1182">
          <cell r="D1182" t="str">
            <v>4 месяца 2014 года</v>
          </cell>
          <cell r="E1182">
            <v>0</v>
          </cell>
        </row>
        <row r="1183">
          <cell r="D1183" t="str">
            <v>заявка на 2015 год</v>
          </cell>
          <cell r="E1183">
            <v>0</v>
          </cell>
        </row>
        <row r="1184">
          <cell r="C1184" t="str">
            <v>Среднегодовая занятость койки по статистическим данным (дней)</v>
          </cell>
          <cell r="D1184" t="str">
            <v>2013 год</v>
          </cell>
          <cell r="E1184">
            <v>0</v>
          </cell>
        </row>
        <row r="1185">
          <cell r="D1185" t="str">
            <v>4 месяца 2014 года</v>
          </cell>
          <cell r="E1185">
            <v>0</v>
          </cell>
        </row>
        <row r="1186">
          <cell r="D1186" t="str">
            <v>заявка на 2015 год</v>
          </cell>
          <cell r="E1186">
            <v>0</v>
          </cell>
        </row>
        <row r="1187">
          <cell r="C1187" t="str">
            <v>Среднегодовая занятость койки по счетам оплаченным и принятым к оплате (дней)</v>
          </cell>
          <cell r="D1187" t="str">
            <v>2013 год</v>
          </cell>
          <cell r="E1187">
            <v>0</v>
          </cell>
        </row>
        <row r="1188">
          <cell r="D1188" t="str">
            <v>4 месяца 2014 года</v>
          </cell>
          <cell r="E1188">
            <v>0</v>
          </cell>
        </row>
        <row r="1189">
          <cell r="D1189" t="str">
            <v>заявка на 2015 год</v>
          </cell>
          <cell r="E1189">
            <v>0</v>
          </cell>
        </row>
        <row r="1190">
          <cell r="E1190">
            <v>0</v>
          </cell>
        </row>
        <row r="1191">
          <cell r="C1191" t="str">
            <v>Средняя длительность пребывания 1-ого больного по статистическим данным  (дней)</v>
          </cell>
          <cell r="D1191" t="str">
            <v>2013 год</v>
          </cell>
          <cell r="E1191">
            <v>0</v>
          </cell>
        </row>
        <row r="1192">
          <cell r="D1192" t="str">
            <v>4 месяца 2014 года</v>
          </cell>
          <cell r="E1192">
            <v>0</v>
          </cell>
        </row>
        <row r="1193">
          <cell r="D1193" t="str">
            <v>заявка на 2015 год</v>
          </cell>
          <cell r="E1193">
            <v>0</v>
          </cell>
        </row>
        <row r="1194">
          <cell r="C1194" t="str">
            <v>Средняя длительность пребывания 1-ого больного по счетам оплаченным и принятым к оплате (дней)</v>
          </cell>
          <cell r="D1194" t="str">
            <v>2013 год</v>
          </cell>
          <cell r="E1194">
            <v>0</v>
          </cell>
        </row>
        <row r="1195">
          <cell r="D1195" t="str">
            <v>4 месяца 2014 года</v>
          </cell>
          <cell r="E1195">
            <v>0</v>
          </cell>
        </row>
        <row r="1196">
          <cell r="D1196" t="str">
            <v>заявка на 2015 год</v>
          </cell>
          <cell r="E1196">
            <v>0</v>
          </cell>
        </row>
        <row r="1197">
          <cell r="C1197" t="str">
            <v>Среднегодовое количество коек круглосуточного пребывания</v>
          </cell>
          <cell r="D1197" t="str">
            <v>2013 год</v>
          </cell>
          <cell r="E1197">
            <v>0</v>
          </cell>
        </row>
        <row r="1198">
          <cell r="D1198" t="str">
            <v>4 месяца 2014 года</v>
          </cell>
          <cell r="E1198">
            <v>0</v>
          </cell>
        </row>
        <row r="1199">
          <cell r="D1199" t="str">
            <v>заявка на 2015 год</v>
          </cell>
          <cell r="E1199">
            <v>0</v>
          </cell>
        </row>
        <row r="1200">
          <cell r="C1200" t="str">
            <v>Число койко-дней по статистическим данным (формы 47, 62)</v>
          </cell>
          <cell r="D1200" t="str">
            <v>2013 год</v>
          </cell>
          <cell r="E1200">
            <v>0</v>
          </cell>
        </row>
        <row r="1201">
          <cell r="D1201" t="str">
            <v>4 месяца 2014 года</v>
          </cell>
          <cell r="E1201">
            <v>0</v>
          </cell>
        </row>
        <row r="1202">
          <cell r="D1202" t="str">
            <v>заявка на 2015 год</v>
          </cell>
          <cell r="E1202">
            <v>0</v>
          </cell>
        </row>
        <row r="1203">
          <cell r="C1203" t="str">
            <v xml:space="preserve">Число койко-дней по счетам оплаченным и принятым к оплате </v>
          </cell>
          <cell r="D1203" t="str">
            <v>2013 год</v>
          </cell>
          <cell r="E1203">
            <v>0</v>
          </cell>
        </row>
        <row r="1204">
          <cell r="D1204" t="str">
            <v>4 месяца 2014 года</v>
          </cell>
          <cell r="E1204">
            <v>0</v>
          </cell>
        </row>
        <row r="1205">
          <cell r="D1205" t="str">
            <v>заявка на 2015 год</v>
          </cell>
          <cell r="E1205">
            <v>0</v>
          </cell>
        </row>
        <row r="1206">
          <cell r="C1206" t="str">
            <v>Число пролеченных больных (законченных случаев) по статистическим данным (формы 47, 62)</v>
          </cell>
          <cell r="D1206" t="str">
            <v>2013 год</v>
          </cell>
          <cell r="E1206">
            <v>0</v>
          </cell>
        </row>
        <row r="1207">
          <cell r="D1207" t="str">
            <v>4 месяца 2014 года</v>
          </cell>
          <cell r="E1207">
            <v>0</v>
          </cell>
        </row>
        <row r="1208">
          <cell r="D1208" t="str">
            <v>заявка на 2015 год</v>
          </cell>
          <cell r="E1208">
            <v>0</v>
          </cell>
        </row>
        <row r="1209">
          <cell r="C1209" t="str">
            <v xml:space="preserve">Число пролеченных больных (законченных случаев) по счетам оплаченным и принятым к оплате </v>
          </cell>
          <cell r="D1209" t="str">
            <v>2013 год</v>
          </cell>
          <cell r="E1209">
            <v>0</v>
          </cell>
        </row>
        <row r="1210">
          <cell r="D1210" t="str">
            <v>Утв-но в ТПГГ на 2014 год</v>
          </cell>
          <cell r="E1210">
            <v>0</v>
          </cell>
        </row>
        <row r="1211">
          <cell r="D1211" t="str">
            <v>4 месяца 2014 года</v>
          </cell>
          <cell r="E1211">
            <v>0</v>
          </cell>
        </row>
        <row r="1212">
          <cell r="D1212" t="str">
            <v>заявка на 2015 год</v>
          </cell>
          <cell r="E1212">
            <v>0</v>
          </cell>
        </row>
        <row r="1213">
          <cell r="C1213" t="str">
            <v>Среднегодовая занятость койки по статистическим данным (дней)</v>
          </cell>
          <cell r="D1213" t="str">
            <v>2013 год</v>
          </cell>
          <cell r="E1213">
            <v>0</v>
          </cell>
        </row>
        <row r="1214">
          <cell r="D1214" t="str">
            <v>4 месяца 2014 года</v>
          </cell>
          <cell r="E1214">
            <v>0</v>
          </cell>
        </row>
        <row r="1215">
          <cell r="D1215" t="str">
            <v>заявка на 2015 год</v>
          </cell>
          <cell r="E1215">
            <v>0</v>
          </cell>
        </row>
        <row r="1216">
          <cell r="C1216" t="str">
            <v>Среднегодовая занятость койки по счетам оплаченным и принятым к оплате (дней)</v>
          </cell>
          <cell r="D1216" t="str">
            <v>2013 год</v>
          </cell>
          <cell r="E1216">
            <v>0</v>
          </cell>
        </row>
        <row r="1217">
          <cell r="D1217" t="str">
            <v>4 месяца 2014 года</v>
          </cell>
          <cell r="E1217">
            <v>0</v>
          </cell>
        </row>
        <row r="1218">
          <cell r="D1218" t="str">
            <v>заявка на 2015 год</v>
          </cell>
          <cell r="E1218">
            <v>0</v>
          </cell>
        </row>
        <row r="1219">
          <cell r="E1219">
            <v>0</v>
          </cell>
        </row>
        <row r="1220">
          <cell r="C1220" t="str">
            <v>Средняя длительность пребывания 1-ого больного по статистическим данным  (дней)</v>
          </cell>
          <cell r="D1220" t="str">
            <v>2013 год</v>
          </cell>
          <cell r="E1220">
            <v>0</v>
          </cell>
        </row>
        <row r="1221">
          <cell r="D1221" t="str">
            <v>4 месяца 2014 года</v>
          </cell>
          <cell r="E1221">
            <v>0</v>
          </cell>
        </row>
        <row r="1222">
          <cell r="D1222" t="str">
            <v>заявка на 2015 год</v>
          </cell>
          <cell r="E1222">
            <v>0</v>
          </cell>
        </row>
        <row r="1223">
          <cell r="C1223" t="str">
            <v>Средняя длительность пребывания 1-ого больного по счетам оплаченным и принятым к оплате (дней)</v>
          </cell>
          <cell r="D1223" t="str">
            <v>2013 год</v>
          </cell>
          <cell r="E1223">
            <v>0</v>
          </cell>
        </row>
        <row r="1224">
          <cell r="D1224" t="str">
            <v>4 месяца 2014 года</v>
          </cell>
          <cell r="E1224">
            <v>0</v>
          </cell>
        </row>
        <row r="1225">
          <cell r="D1225" t="str">
            <v>заявка на 2015 год</v>
          </cell>
          <cell r="E1225">
            <v>0</v>
          </cell>
        </row>
        <row r="1226">
          <cell r="C1226" t="str">
            <v>Среднегодовое количество коек круглосуточного пребывания</v>
          </cell>
          <cell r="D1226" t="str">
            <v>2013 год</v>
          </cell>
          <cell r="E1226">
            <v>0</v>
          </cell>
        </row>
        <row r="1227">
          <cell r="D1227" t="str">
            <v>4 месяца 2014 года</v>
          </cell>
          <cell r="E1227">
            <v>0</v>
          </cell>
        </row>
        <row r="1228">
          <cell r="D1228" t="str">
            <v>заявка на 2015 год</v>
          </cell>
          <cell r="E1228">
            <v>0</v>
          </cell>
        </row>
        <row r="1229">
          <cell r="C1229" t="str">
            <v>Число койко-дней по статистическим данным (формы 47, 62)</v>
          </cell>
          <cell r="D1229" t="str">
            <v>2013 год</v>
          </cell>
          <cell r="E1229">
            <v>0</v>
          </cell>
        </row>
        <row r="1230">
          <cell r="D1230" t="str">
            <v>4 месяца 2014 года</v>
          </cell>
          <cell r="E1230">
            <v>0</v>
          </cell>
        </row>
        <row r="1231">
          <cell r="D1231" t="str">
            <v>заявка на 2015 год</v>
          </cell>
          <cell r="E1231">
            <v>0</v>
          </cell>
        </row>
        <row r="1232">
          <cell r="C1232" t="str">
            <v xml:space="preserve">Число койко-дней по счетам оплаченным и принятым к оплате </v>
          </cell>
          <cell r="D1232" t="str">
            <v>2013 год</v>
          </cell>
          <cell r="E1232">
            <v>0</v>
          </cell>
        </row>
        <row r="1233">
          <cell r="D1233" t="str">
            <v>4 месяца 2014 года</v>
          </cell>
          <cell r="E1233">
            <v>0</v>
          </cell>
        </row>
        <row r="1234">
          <cell r="D1234" t="str">
            <v>заявка на 2015 год</v>
          </cell>
          <cell r="E1234">
            <v>0</v>
          </cell>
        </row>
        <row r="1235">
          <cell r="C1235" t="str">
            <v>Число пролеченных больных (законченных случаев) по статистическим данным (формы 47, 62)</v>
          </cell>
          <cell r="D1235" t="str">
            <v>2013 год</v>
          </cell>
          <cell r="E1235">
            <v>0</v>
          </cell>
        </row>
        <row r="1236">
          <cell r="D1236" t="str">
            <v>4 месяца 2014 года</v>
          </cell>
          <cell r="E1236">
            <v>0</v>
          </cell>
        </row>
        <row r="1237">
          <cell r="D1237" t="str">
            <v>заявка на 2015 год</v>
          </cell>
          <cell r="E1237">
            <v>0</v>
          </cell>
        </row>
        <row r="1238">
          <cell r="C1238" t="str">
            <v xml:space="preserve">Число пролеченных больных (законченных случаев) по счетам оплаченным и принятым к оплате </v>
          </cell>
          <cell r="D1238" t="str">
            <v>2013 год</v>
          </cell>
          <cell r="E1238">
            <v>0</v>
          </cell>
        </row>
        <row r="1239">
          <cell r="D1239" t="str">
            <v>Утв-но в ТПГГ на 2014 год</v>
          </cell>
          <cell r="E1239">
            <v>0</v>
          </cell>
        </row>
        <row r="1240">
          <cell r="D1240" t="str">
            <v>4 месяца 2014 года</v>
          </cell>
          <cell r="E1240">
            <v>0</v>
          </cell>
        </row>
        <row r="1241">
          <cell r="D1241" t="str">
            <v>заявка на 2015 год</v>
          </cell>
          <cell r="E1241">
            <v>0</v>
          </cell>
        </row>
        <row r="1242">
          <cell r="C1242" t="str">
            <v>Среднегодовая занятость койки по статистическим данным (дней)</v>
          </cell>
          <cell r="D1242" t="str">
            <v>2013 год</v>
          </cell>
          <cell r="E1242">
            <v>0</v>
          </cell>
        </row>
        <row r="1243">
          <cell r="D1243" t="str">
            <v>4 месяца 2014 года</v>
          </cell>
          <cell r="E1243">
            <v>0</v>
          </cell>
        </row>
        <row r="1244">
          <cell r="D1244" t="str">
            <v>заявка на 2015 год</v>
          </cell>
          <cell r="E1244">
            <v>0</v>
          </cell>
        </row>
        <row r="1245">
          <cell r="C1245" t="str">
            <v>Среднегодовая занятость койки по счетам оплаченным и принятым к оплате (дней)</v>
          </cell>
          <cell r="D1245" t="str">
            <v>2013 год</v>
          </cell>
          <cell r="E1245">
            <v>0</v>
          </cell>
        </row>
        <row r="1246">
          <cell r="D1246" t="str">
            <v>4 месяца 2014 года</v>
          </cell>
          <cell r="E1246">
            <v>0</v>
          </cell>
        </row>
        <row r="1247">
          <cell r="D1247" t="str">
            <v>заявка на 2015 год</v>
          </cell>
          <cell r="E1247">
            <v>0</v>
          </cell>
        </row>
        <row r="1248">
          <cell r="E1248">
            <v>0</v>
          </cell>
        </row>
        <row r="1249">
          <cell r="C1249" t="str">
            <v>Средняя длительность пребывания 1-ого больного по статистическим данным  (дней)</v>
          </cell>
          <cell r="D1249" t="str">
            <v>2013 год</v>
          </cell>
          <cell r="E1249">
            <v>0</v>
          </cell>
        </row>
        <row r="1250">
          <cell r="D1250" t="str">
            <v>4 месяца 2014 года</v>
          </cell>
          <cell r="E1250">
            <v>0</v>
          </cell>
        </row>
        <row r="1251">
          <cell r="D1251" t="str">
            <v>заявка на 2015 год</v>
          </cell>
          <cell r="E1251">
            <v>0</v>
          </cell>
        </row>
        <row r="1252">
          <cell r="C1252" t="str">
            <v>Средняя длительность пребывания 1-ого больного по счетам оплаченным и принятым к оплате (дней)</v>
          </cell>
          <cell r="D1252" t="str">
            <v>2013 год</v>
          </cell>
          <cell r="E1252">
            <v>0</v>
          </cell>
        </row>
        <row r="1253">
          <cell r="D1253" t="str">
            <v>4 месяца 2014 года</v>
          </cell>
          <cell r="E1253">
            <v>0</v>
          </cell>
        </row>
        <row r="1254">
          <cell r="D1254" t="str">
            <v>заявка на 2015 год</v>
          </cell>
          <cell r="E1254">
            <v>0</v>
          </cell>
        </row>
        <row r="1255">
          <cell r="C1255" t="str">
            <v>Среднегодовое количество коек круглосуточного пребывания</v>
          </cell>
          <cell r="D1255" t="str">
            <v>2013 год</v>
          </cell>
          <cell r="E1255">
            <v>0</v>
          </cell>
        </row>
        <row r="1256">
          <cell r="D1256" t="str">
            <v>4 месяца 2014 года</v>
          </cell>
          <cell r="E1256">
            <v>0</v>
          </cell>
        </row>
        <row r="1257">
          <cell r="D1257" t="str">
            <v>заявка на 2015 год</v>
          </cell>
          <cell r="E1257">
            <v>0</v>
          </cell>
        </row>
        <row r="1258">
          <cell r="C1258" t="str">
            <v>Число койко-дней по статистическим данным (формы 47, 62)</v>
          </cell>
          <cell r="D1258" t="str">
            <v>2013 год</v>
          </cell>
          <cell r="E1258">
            <v>0</v>
          </cell>
        </row>
        <row r="1259">
          <cell r="D1259" t="str">
            <v>4 месяца 2014 года</v>
          </cell>
          <cell r="E1259">
            <v>0</v>
          </cell>
        </row>
        <row r="1260">
          <cell r="D1260" t="str">
            <v>заявка на 2015 год</v>
          </cell>
          <cell r="E1260">
            <v>0</v>
          </cell>
        </row>
        <row r="1261">
          <cell r="C1261" t="str">
            <v xml:space="preserve">Число койко-дней по счетам оплаченным и принятым к оплате </v>
          </cell>
          <cell r="D1261" t="str">
            <v>2013 год</v>
          </cell>
          <cell r="E1261">
            <v>0</v>
          </cell>
        </row>
        <row r="1262">
          <cell r="D1262" t="str">
            <v>4 месяца 2014 года</v>
          </cell>
          <cell r="E1262">
            <v>0</v>
          </cell>
        </row>
        <row r="1263">
          <cell r="D1263" t="str">
            <v>заявка на 2015 год</v>
          </cell>
          <cell r="E1263">
            <v>0</v>
          </cell>
        </row>
        <row r="1264">
          <cell r="C1264" t="str">
            <v>Число пролеченных больных (законченных случаев) по статистическим данным (формы 47, 62)</v>
          </cell>
          <cell r="D1264" t="str">
            <v>2013 год</v>
          </cell>
          <cell r="E1264">
            <v>0</v>
          </cell>
        </row>
        <row r="1265">
          <cell r="D1265" t="str">
            <v>4 месяца 2014 года</v>
          </cell>
          <cell r="E1265">
            <v>0</v>
          </cell>
        </row>
        <row r="1266">
          <cell r="D1266" t="str">
            <v>заявка на 2015 год</v>
          </cell>
          <cell r="E1266">
            <v>0</v>
          </cell>
        </row>
        <row r="1267">
          <cell r="C1267" t="str">
            <v xml:space="preserve">Число пролеченных больных (законченных случаев) по счетам оплаченным и принятым к оплате </v>
          </cell>
          <cell r="D1267" t="str">
            <v>2013 год</v>
          </cell>
          <cell r="E1267">
            <v>0</v>
          </cell>
        </row>
        <row r="1268">
          <cell r="D1268" t="str">
            <v>Утв-но в ТПГГ на 2014 год</v>
          </cell>
          <cell r="E1268">
            <v>0</v>
          </cell>
        </row>
        <row r="1269">
          <cell r="D1269" t="str">
            <v>4 месяца 2014 года</v>
          </cell>
          <cell r="E1269">
            <v>0</v>
          </cell>
        </row>
        <row r="1270">
          <cell r="D1270" t="str">
            <v>заявка на 2015 год</v>
          </cell>
          <cell r="E1270">
            <v>0</v>
          </cell>
        </row>
        <row r="1271">
          <cell r="C1271" t="str">
            <v>Среднегодовая занятость койки по статистическим данным (дней)</v>
          </cell>
          <cell r="D1271" t="str">
            <v>2013 год</v>
          </cell>
          <cell r="E1271">
            <v>0</v>
          </cell>
        </row>
        <row r="1272">
          <cell r="D1272" t="str">
            <v>4 месяца 2014 года</v>
          </cell>
          <cell r="E1272">
            <v>0</v>
          </cell>
        </row>
        <row r="1273">
          <cell r="D1273" t="str">
            <v>заявка на 2015 год</v>
          </cell>
          <cell r="E1273">
            <v>0</v>
          </cell>
        </row>
        <row r="1274">
          <cell r="C1274" t="str">
            <v>Среднегодовая занятость койки по счетам оплаченным и принятым к оплате (дней)</v>
          </cell>
          <cell r="D1274" t="str">
            <v>2013 год</v>
          </cell>
          <cell r="E1274">
            <v>0</v>
          </cell>
        </row>
        <row r="1275">
          <cell r="D1275" t="str">
            <v>4 месяца 2014 года</v>
          </cell>
          <cell r="E1275">
            <v>0</v>
          </cell>
        </row>
        <row r="1276">
          <cell r="D1276" t="str">
            <v>заявка на 2015 год</v>
          </cell>
          <cell r="E1276">
            <v>0</v>
          </cell>
        </row>
        <row r="1277">
          <cell r="E1277">
            <v>0</v>
          </cell>
        </row>
        <row r="1278">
          <cell r="C1278" t="str">
            <v>Средняя длительность пребывания 1-ого больного по статистическим данным  (дней)</v>
          </cell>
          <cell r="D1278" t="str">
            <v>2013 год</v>
          </cell>
          <cell r="E1278">
            <v>0</v>
          </cell>
        </row>
        <row r="1279">
          <cell r="D1279" t="str">
            <v>4 месяца 2014 года</v>
          </cell>
          <cell r="E1279">
            <v>0</v>
          </cell>
        </row>
        <row r="1280">
          <cell r="D1280" t="str">
            <v>заявка на 2015 год</v>
          </cell>
          <cell r="E1280">
            <v>0</v>
          </cell>
        </row>
        <row r="1281">
          <cell r="C1281" t="str">
            <v>Средняя длительность пребывания 1-ого больного по счетам оплаченным и принятым к оплате (дней)</v>
          </cell>
          <cell r="D1281" t="str">
            <v>2013 год</v>
          </cell>
          <cell r="E1281">
            <v>0</v>
          </cell>
        </row>
        <row r="1282">
          <cell r="D1282" t="str">
            <v>4 месяца 2014 года</v>
          </cell>
          <cell r="E1282">
            <v>0</v>
          </cell>
        </row>
        <row r="1283">
          <cell r="D1283" t="str">
            <v>заявка на 2015 год</v>
          </cell>
          <cell r="E1283">
            <v>0</v>
          </cell>
        </row>
        <row r="1284">
          <cell r="C1284" t="str">
            <v>Среднегодовое количество коек круглосуточного пребывания</v>
          </cell>
          <cell r="D1284" t="str">
            <v>2013 год</v>
          </cell>
          <cell r="E1284">
            <v>0</v>
          </cell>
        </row>
        <row r="1285">
          <cell r="D1285" t="str">
            <v>4 месяца 2014 года</v>
          </cell>
          <cell r="E1285">
            <v>0</v>
          </cell>
        </row>
        <row r="1286">
          <cell r="D1286" t="str">
            <v>заявка на 2015 год</v>
          </cell>
          <cell r="E1286">
            <v>0</v>
          </cell>
        </row>
        <row r="1287">
          <cell r="C1287" t="str">
            <v>Число койко-дней по статистическим данным (формы 47, 62)</v>
          </cell>
          <cell r="D1287" t="str">
            <v>2013 год</v>
          </cell>
          <cell r="E1287">
            <v>0</v>
          </cell>
        </row>
        <row r="1288">
          <cell r="D1288" t="str">
            <v>4 месяца 2014 года</v>
          </cell>
          <cell r="E1288">
            <v>0</v>
          </cell>
        </row>
        <row r="1289">
          <cell r="D1289" t="str">
            <v>заявка на 2015 год</v>
          </cell>
          <cell r="E1289">
            <v>0</v>
          </cell>
        </row>
        <row r="1290">
          <cell r="C1290" t="str">
            <v xml:space="preserve">Число койко-дней по счетам оплаченным и принятым к оплате </v>
          </cell>
          <cell r="D1290" t="str">
            <v>2013 год</v>
          </cell>
          <cell r="E1290">
            <v>0</v>
          </cell>
        </row>
        <row r="1291">
          <cell r="D1291" t="str">
            <v>4 месяца 2014 года</v>
          </cell>
          <cell r="E1291">
            <v>0</v>
          </cell>
        </row>
        <row r="1292">
          <cell r="D1292" t="str">
            <v>заявка на 2015 год</v>
          </cell>
          <cell r="E1292">
            <v>0</v>
          </cell>
        </row>
        <row r="1293">
          <cell r="C1293" t="str">
            <v>Число пролеченных больных (законченных случаев) по статистическим данным (формы 47, 62)</v>
          </cell>
          <cell r="D1293" t="str">
            <v>2013 год</v>
          </cell>
          <cell r="E1293">
            <v>0</v>
          </cell>
        </row>
        <row r="1294">
          <cell r="D1294" t="str">
            <v>4 месяца 2014 года</v>
          </cell>
          <cell r="E1294">
            <v>0</v>
          </cell>
        </row>
        <row r="1295">
          <cell r="D1295" t="str">
            <v>заявка на 2015 год</v>
          </cell>
          <cell r="E1295">
            <v>0</v>
          </cell>
        </row>
        <row r="1296">
          <cell r="C1296" t="str">
            <v xml:space="preserve">Число пролеченных больных (законченных случаев) по счетам оплаченным и принятым к оплате </v>
          </cell>
          <cell r="D1296" t="str">
            <v>2013 год</v>
          </cell>
          <cell r="E1296">
            <v>0</v>
          </cell>
        </row>
        <row r="1297">
          <cell r="D1297" t="str">
            <v>Утв-но в ТПГГ на 2014 год</v>
          </cell>
          <cell r="E1297">
            <v>0</v>
          </cell>
        </row>
        <row r="1298">
          <cell r="D1298" t="str">
            <v>4 месяца 2014 года</v>
          </cell>
          <cell r="E1298">
            <v>0</v>
          </cell>
        </row>
        <row r="1299">
          <cell r="D1299" t="str">
            <v>заявка на 2015 год</v>
          </cell>
          <cell r="E1299">
            <v>0</v>
          </cell>
        </row>
        <row r="1300">
          <cell r="C1300" t="str">
            <v>Среднегодовая занятость койки по статистическим данным (дней)</v>
          </cell>
          <cell r="D1300" t="str">
            <v>2013 год</v>
          </cell>
          <cell r="E1300">
            <v>0</v>
          </cell>
        </row>
        <row r="1301">
          <cell r="D1301" t="str">
            <v>4 месяца 2014 года</v>
          </cell>
          <cell r="E1301">
            <v>0</v>
          </cell>
        </row>
        <row r="1302">
          <cell r="D1302" t="str">
            <v>заявка на 2015 год</v>
          </cell>
          <cell r="E1302">
            <v>0</v>
          </cell>
        </row>
        <row r="1303">
          <cell r="C1303" t="str">
            <v>Среднегодовая занятость койки по счетам оплаченным и принятым к оплате (дней)</v>
          </cell>
          <cell r="D1303" t="str">
            <v>2013 год</v>
          </cell>
          <cell r="E1303">
            <v>0</v>
          </cell>
        </row>
        <row r="1304">
          <cell r="D1304" t="str">
            <v>4 месяца 2014 года</v>
          </cell>
          <cell r="E1304">
            <v>0</v>
          </cell>
        </row>
        <row r="1305">
          <cell r="D1305" t="str">
            <v>заявка на 2015 год</v>
          </cell>
          <cell r="E1305">
            <v>0</v>
          </cell>
        </row>
        <row r="1306">
          <cell r="E1306">
            <v>0</v>
          </cell>
        </row>
        <row r="1307">
          <cell r="C1307" t="str">
            <v>Средняя длительность пребывания 1-ого больного по статистическим данным  (дней)</v>
          </cell>
          <cell r="D1307" t="str">
            <v>2013 год</v>
          </cell>
          <cell r="E1307">
            <v>0</v>
          </cell>
        </row>
        <row r="1308">
          <cell r="D1308" t="str">
            <v>4 месяца 2014 года</v>
          </cell>
          <cell r="E1308">
            <v>0</v>
          </cell>
        </row>
        <row r="1309">
          <cell r="D1309" t="str">
            <v>заявка на 2015 год</v>
          </cell>
          <cell r="E1309">
            <v>0</v>
          </cell>
        </row>
        <row r="1310">
          <cell r="C1310" t="str">
            <v>Средняя длительность пребывания 1-ого больного по счетам оплаченным и принятым к оплате (дней)</v>
          </cell>
          <cell r="D1310" t="str">
            <v>2013 год</v>
          </cell>
          <cell r="E1310">
            <v>0</v>
          </cell>
        </row>
        <row r="1311">
          <cell r="D1311" t="str">
            <v>4 месяца 2014 года</v>
          </cell>
          <cell r="E1311">
            <v>0</v>
          </cell>
        </row>
        <row r="1312">
          <cell r="D1312" t="str">
            <v>заявка на 2015 год</v>
          </cell>
          <cell r="E1312">
            <v>0</v>
          </cell>
        </row>
        <row r="1313">
          <cell r="C1313" t="str">
            <v>Среднегодовое количество коек круглосуточного пребывания</v>
          </cell>
          <cell r="D1313" t="str">
            <v>2013 год</v>
          </cell>
          <cell r="E1313">
            <v>0</v>
          </cell>
        </row>
        <row r="1314">
          <cell r="D1314" t="str">
            <v>4 месяца 2014 года</v>
          </cell>
          <cell r="E1314">
            <v>0</v>
          </cell>
        </row>
        <row r="1315">
          <cell r="D1315" t="str">
            <v>заявка на 2015 год</v>
          </cell>
          <cell r="E1315">
            <v>0</v>
          </cell>
        </row>
        <row r="1316">
          <cell r="C1316" t="str">
            <v>Число койко-дней по статистическим данным (формы 47, 62)</v>
          </cell>
          <cell r="D1316" t="str">
            <v>2013 год</v>
          </cell>
          <cell r="E1316">
            <v>0</v>
          </cell>
        </row>
        <row r="1317">
          <cell r="D1317" t="str">
            <v>4 месяца 2014 года</v>
          </cell>
          <cell r="E1317">
            <v>0</v>
          </cell>
        </row>
        <row r="1318">
          <cell r="D1318" t="str">
            <v>заявка на 2015 год</v>
          </cell>
          <cell r="E1318">
            <v>0</v>
          </cell>
        </row>
        <row r="1319">
          <cell r="C1319" t="str">
            <v xml:space="preserve">Число койко-дней по счетам оплаченным и принятым к оплате </v>
          </cell>
          <cell r="D1319" t="str">
            <v>2013 год</v>
          </cell>
          <cell r="E1319">
            <v>0</v>
          </cell>
        </row>
        <row r="1320">
          <cell r="D1320" t="str">
            <v>4 месяца 2014 года</v>
          </cell>
          <cell r="E1320">
            <v>0</v>
          </cell>
        </row>
        <row r="1321">
          <cell r="D1321" t="str">
            <v>заявка на 2015 год</v>
          </cell>
          <cell r="E1321">
            <v>0</v>
          </cell>
        </row>
        <row r="1322">
          <cell r="C1322" t="str">
            <v>Число пролеченных больных (законченных случаев) по статистическим данным (формы 47, 62)</v>
          </cell>
          <cell r="D1322" t="str">
            <v>2013 год</v>
          </cell>
          <cell r="E1322">
            <v>0</v>
          </cell>
        </row>
        <row r="1323">
          <cell r="D1323" t="str">
            <v>4 месяца 2014 года</v>
          </cell>
          <cell r="E1323">
            <v>0</v>
          </cell>
        </row>
        <row r="1324">
          <cell r="D1324" t="str">
            <v>заявка на 2015 год</v>
          </cell>
          <cell r="E1324">
            <v>0</v>
          </cell>
        </row>
        <row r="1325">
          <cell r="C1325" t="str">
            <v xml:space="preserve">Число пролеченных больных (законченных случаев) по счетам оплаченным и принятым к оплате </v>
          </cell>
          <cell r="D1325" t="str">
            <v>2013 год</v>
          </cell>
          <cell r="E1325">
            <v>0</v>
          </cell>
        </row>
        <row r="1326">
          <cell r="D1326" t="str">
            <v>Утв-но в ТПГГ на 2014 год</v>
          </cell>
          <cell r="E1326">
            <v>0</v>
          </cell>
        </row>
        <row r="1327">
          <cell r="D1327" t="str">
            <v>4 месяца 2014 года</v>
          </cell>
          <cell r="E1327">
            <v>0</v>
          </cell>
        </row>
        <row r="1328">
          <cell r="D1328" t="str">
            <v>заявка на 2015 год</v>
          </cell>
          <cell r="E1328">
            <v>0</v>
          </cell>
        </row>
        <row r="1329">
          <cell r="C1329" t="str">
            <v>Среднегодовая занятость койки по статистическим данным (дней)</v>
          </cell>
          <cell r="D1329" t="str">
            <v>2013 год</v>
          </cell>
          <cell r="E1329">
            <v>0</v>
          </cell>
        </row>
        <row r="1330">
          <cell r="D1330" t="str">
            <v>4 месяца 2014 года</v>
          </cell>
          <cell r="E1330">
            <v>0</v>
          </cell>
        </row>
        <row r="1331">
          <cell r="D1331" t="str">
            <v>заявка на 2015 год</v>
          </cell>
          <cell r="E1331">
            <v>0</v>
          </cell>
        </row>
        <row r="1332">
          <cell r="C1332" t="str">
            <v>Среднегодовая занятость койки по счетам оплаченным и принятым к оплате (дней)</v>
          </cell>
          <cell r="D1332" t="str">
            <v>2013 год</v>
          </cell>
          <cell r="E1332">
            <v>0</v>
          </cell>
        </row>
        <row r="1333">
          <cell r="D1333" t="str">
            <v>4 месяца 2014 года</v>
          </cell>
          <cell r="E1333">
            <v>0</v>
          </cell>
        </row>
        <row r="1334">
          <cell r="D1334" t="str">
            <v>заявка на 2015 год</v>
          </cell>
          <cell r="E1334">
            <v>0</v>
          </cell>
        </row>
        <row r="1335">
          <cell r="E1335">
            <v>0</v>
          </cell>
        </row>
        <row r="1336">
          <cell r="C1336" t="str">
            <v>Средняя длительность пребывания 1-ого больного по статистическим данным  (дней)</v>
          </cell>
          <cell r="D1336" t="str">
            <v>2013 год</v>
          </cell>
          <cell r="E1336">
            <v>0</v>
          </cell>
        </row>
        <row r="1337">
          <cell r="D1337" t="str">
            <v>4 месяца 2014 года</v>
          </cell>
          <cell r="E1337">
            <v>0</v>
          </cell>
        </row>
        <row r="1338">
          <cell r="D1338" t="str">
            <v>заявка на 2015 год</v>
          </cell>
          <cell r="E1338">
            <v>0</v>
          </cell>
        </row>
        <row r="1339">
          <cell r="C1339" t="str">
            <v>Средняя длительность пребывания 1-ого больного по счетам оплаченным и принятым к оплате (дней)</v>
          </cell>
          <cell r="D1339" t="str">
            <v>2013 год</v>
          </cell>
          <cell r="E1339">
            <v>0</v>
          </cell>
        </row>
        <row r="1340">
          <cell r="D1340" t="str">
            <v>4 месяца 2014 года</v>
          </cell>
          <cell r="E1340">
            <v>0</v>
          </cell>
        </row>
        <row r="1341">
          <cell r="D1341" t="str">
            <v>заявка на 2015 год</v>
          </cell>
          <cell r="E1341">
            <v>0</v>
          </cell>
        </row>
        <row r="1342">
          <cell r="C1342" t="str">
            <v>Среднегодовое количество коек круглосуточного пребывания</v>
          </cell>
          <cell r="D1342" t="str">
            <v>2013 год</v>
          </cell>
          <cell r="E1342">
            <v>63.3</v>
          </cell>
        </row>
        <row r="1343">
          <cell r="D1343" t="str">
            <v>4 месяца 2014 года</v>
          </cell>
          <cell r="E1343">
            <v>62</v>
          </cell>
        </row>
        <row r="1344">
          <cell r="D1344" t="str">
            <v>заявка на 2015 год</v>
          </cell>
          <cell r="E1344">
            <v>65</v>
          </cell>
        </row>
        <row r="1345">
          <cell r="C1345" t="str">
            <v>Число койко-дней по статистическим данным (формы 47, 62)</v>
          </cell>
          <cell r="D1345" t="str">
            <v>2013 год</v>
          </cell>
          <cell r="E1345">
            <v>20779</v>
          </cell>
        </row>
        <row r="1346">
          <cell r="D1346" t="str">
            <v>4 месяца 2014 года</v>
          </cell>
          <cell r="E1346">
            <v>6138</v>
          </cell>
        </row>
        <row r="1347">
          <cell r="D1347" t="str">
            <v>заявка на 2015 год</v>
          </cell>
          <cell r="E1347">
            <v>20448</v>
          </cell>
        </row>
        <row r="1348">
          <cell r="C1348" t="str">
            <v xml:space="preserve">Число койко-дней по счетам оплаченным и принятым к оплате </v>
          </cell>
          <cell r="D1348" t="str">
            <v>2013 год</v>
          </cell>
          <cell r="E1348">
            <v>21021</v>
          </cell>
        </row>
        <row r="1349">
          <cell r="D1349" t="str">
            <v>4 месяца 2014 года</v>
          </cell>
          <cell r="E1349">
            <v>6261</v>
          </cell>
        </row>
        <row r="1350">
          <cell r="D1350" t="str">
            <v>заявка на 2015 год</v>
          </cell>
          <cell r="E1350">
            <v>20448</v>
          </cell>
        </row>
        <row r="1351">
          <cell r="C1351" t="str">
            <v>Число пролеченных больных (законченных случаев) по статистическим данным (формы 47, 62)</v>
          </cell>
          <cell r="D1351" t="str">
            <v>2013 год</v>
          </cell>
          <cell r="E1351">
            <v>2428</v>
          </cell>
        </row>
        <row r="1352">
          <cell r="D1352" t="str">
            <v>4 месяца 2014 года</v>
          </cell>
          <cell r="E1352">
            <v>693</v>
          </cell>
        </row>
        <row r="1353">
          <cell r="D1353" t="str">
            <v>заявка на 2015 год</v>
          </cell>
          <cell r="E1353">
            <v>2247</v>
          </cell>
        </row>
        <row r="1354">
          <cell r="C1354" t="str">
            <v xml:space="preserve">Число пролеченных больных (законченных случаев) по счетам оплаченным и принятым к оплате </v>
          </cell>
          <cell r="D1354" t="str">
            <v>2013 год</v>
          </cell>
          <cell r="E1354">
            <v>2391</v>
          </cell>
        </row>
        <row r="1355">
          <cell r="D1355" t="str">
            <v>Утв-но в ТПГГ на 2014 год</v>
          </cell>
          <cell r="E1355">
            <v>2045</v>
          </cell>
        </row>
        <row r="1356">
          <cell r="D1356" t="str">
            <v>4 месяца 2014 года</v>
          </cell>
          <cell r="E1356">
            <v>690</v>
          </cell>
        </row>
        <row r="1357">
          <cell r="D1357" t="str">
            <v>заявка на 2015 год</v>
          </cell>
          <cell r="E1357">
            <v>2247</v>
          </cell>
        </row>
        <row r="1358">
          <cell r="C1358" t="str">
            <v>Среднегодовая занятость койки по статистическим данным (дней)</v>
          </cell>
          <cell r="D1358" t="str">
            <v>2013 год</v>
          </cell>
          <cell r="E1358">
            <v>328.3</v>
          </cell>
        </row>
        <row r="1359">
          <cell r="D1359" t="str">
            <v>4 месяца 2014 года</v>
          </cell>
          <cell r="E1359">
            <v>99</v>
          </cell>
        </row>
        <row r="1360">
          <cell r="D1360" t="str">
            <v>заявка на 2015 год</v>
          </cell>
          <cell r="E1360">
            <v>314.60000000000002</v>
          </cell>
        </row>
        <row r="1361">
          <cell r="C1361" t="str">
            <v>Среднегодовая занятость койки по счетам оплаченным и принятым к оплате (дней)</v>
          </cell>
          <cell r="D1361" t="str">
            <v>2013 год</v>
          </cell>
          <cell r="E1361">
            <v>332.1</v>
          </cell>
        </row>
        <row r="1362">
          <cell r="D1362" t="str">
            <v>4 месяца 2014 года</v>
          </cell>
          <cell r="E1362">
            <v>101</v>
          </cell>
        </row>
        <row r="1363">
          <cell r="D1363" t="str">
            <v>заявка на 2015 год</v>
          </cell>
          <cell r="E1363">
            <v>314.60000000000002</v>
          </cell>
        </row>
        <row r="1364">
          <cell r="E1364">
            <v>0</v>
          </cell>
        </row>
        <row r="1365">
          <cell r="C1365" t="str">
            <v>Средняя длительность пребывания 1-ого больного по статистическим данным  (дней)</v>
          </cell>
          <cell r="D1365" t="str">
            <v>2013 год</v>
          </cell>
          <cell r="E1365">
            <v>8.6</v>
          </cell>
        </row>
        <row r="1366">
          <cell r="D1366" t="str">
            <v>4 месяца 2014 года</v>
          </cell>
          <cell r="E1366">
            <v>8.9</v>
          </cell>
        </row>
        <row r="1367">
          <cell r="D1367" t="str">
            <v>заявка на 2015 год</v>
          </cell>
          <cell r="E1367">
            <v>9.1</v>
          </cell>
        </row>
        <row r="1368">
          <cell r="C1368" t="str">
            <v>Средняя длительность пребывания 1-ого больного по счетам оплаченным и принятым к оплате (дней)</v>
          </cell>
          <cell r="D1368" t="str">
            <v>2013 год</v>
          </cell>
          <cell r="E1368">
            <v>8.8000000000000007</v>
          </cell>
        </row>
        <row r="1369">
          <cell r="D1369" t="str">
            <v>4 месяца 2014 года</v>
          </cell>
          <cell r="E1369">
            <v>9.1</v>
          </cell>
        </row>
        <row r="1370">
          <cell r="D1370" t="str">
            <v>заявка на 2015 год</v>
          </cell>
          <cell r="E1370">
            <v>9.1</v>
          </cell>
        </row>
        <row r="1371">
          <cell r="C1371" t="str">
            <v>Среднегодовое количество коек круглосуточного пребывания</v>
          </cell>
          <cell r="D1371" t="str">
            <v>2013 год</v>
          </cell>
          <cell r="E1371">
            <v>0</v>
          </cell>
        </row>
        <row r="1372">
          <cell r="D1372" t="str">
            <v>4 месяца 2014 года</v>
          </cell>
          <cell r="E1372">
            <v>0</v>
          </cell>
        </row>
        <row r="1373">
          <cell r="D1373" t="str">
            <v>заявка на 2015 год</v>
          </cell>
          <cell r="E1373">
            <v>0</v>
          </cell>
        </row>
        <row r="1374">
          <cell r="C1374" t="str">
            <v>Число койко-дней по статистическим данным (формы 47, 62)</v>
          </cell>
          <cell r="D1374" t="str">
            <v>2013 год</v>
          </cell>
          <cell r="E1374">
            <v>0</v>
          </cell>
        </row>
        <row r="1375">
          <cell r="D1375" t="str">
            <v>4 месяца 2014 года</v>
          </cell>
          <cell r="E1375">
            <v>0</v>
          </cell>
        </row>
        <row r="1376">
          <cell r="D1376" t="str">
            <v>заявка на 2015 год</v>
          </cell>
          <cell r="E1376">
            <v>0</v>
          </cell>
        </row>
        <row r="1377">
          <cell r="C1377" t="str">
            <v xml:space="preserve">Число койко-дней по счетам оплаченным и принятым к оплате </v>
          </cell>
          <cell r="D1377" t="str">
            <v>2013 год</v>
          </cell>
          <cell r="E1377">
            <v>0</v>
          </cell>
        </row>
        <row r="1378">
          <cell r="D1378" t="str">
            <v>4 месяца 2014 года</v>
          </cell>
          <cell r="E1378">
            <v>0</v>
          </cell>
        </row>
        <row r="1379">
          <cell r="D1379" t="str">
            <v>заявка на 2015 год</v>
          </cell>
          <cell r="E1379">
            <v>0</v>
          </cell>
        </row>
        <row r="1380">
          <cell r="C1380" t="str">
            <v>Число пролеченных больных (законченных случаев) по статистическим данным (формы 47, 62)</v>
          </cell>
          <cell r="D1380" t="str">
            <v>2013 год</v>
          </cell>
          <cell r="E1380">
            <v>0</v>
          </cell>
        </row>
        <row r="1381">
          <cell r="D1381" t="str">
            <v>4 месяца 2014 года</v>
          </cell>
          <cell r="E1381">
            <v>0</v>
          </cell>
        </row>
        <row r="1382">
          <cell r="D1382" t="str">
            <v>заявка на 2015 год</v>
          </cell>
          <cell r="E1382">
            <v>0</v>
          </cell>
        </row>
        <row r="1383">
          <cell r="C1383" t="str">
            <v xml:space="preserve">Число пролеченных больных (законченных случаев) по счетам оплаченным и принятым к оплате </v>
          </cell>
          <cell r="D1383" t="str">
            <v>2013 год</v>
          </cell>
          <cell r="E1383">
            <v>0</v>
          </cell>
        </row>
        <row r="1384">
          <cell r="D1384" t="str">
            <v>Утв-но в ТПГГ на 2014 год</v>
          </cell>
          <cell r="E1384">
            <v>0</v>
          </cell>
        </row>
        <row r="1385">
          <cell r="D1385" t="str">
            <v>4 месяца 2014 года</v>
          </cell>
          <cell r="E1385">
            <v>0</v>
          </cell>
        </row>
        <row r="1386">
          <cell r="D1386" t="str">
            <v>заявка на 2015 год</v>
          </cell>
          <cell r="E1386">
            <v>0</v>
          </cell>
        </row>
        <row r="1387">
          <cell r="C1387" t="str">
            <v>Среднегодовая занятость койки по статистическим данным (дней)</v>
          </cell>
          <cell r="D1387" t="str">
            <v>2013 год</v>
          </cell>
          <cell r="E1387">
            <v>0</v>
          </cell>
        </row>
        <row r="1388">
          <cell r="D1388" t="str">
            <v>4 месяца 2014 года</v>
          </cell>
          <cell r="E1388">
            <v>0</v>
          </cell>
        </row>
        <row r="1389">
          <cell r="D1389" t="str">
            <v>заявка на 2015 год</v>
          </cell>
          <cell r="E1389">
            <v>0</v>
          </cell>
        </row>
        <row r="1390">
          <cell r="C1390" t="str">
            <v>Среднегодовая занятость койки по счетам оплаченным и принятым к оплате (дней)</v>
          </cell>
          <cell r="D1390" t="str">
            <v>2013 год</v>
          </cell>
          <cell r="E1390">
            <v>0</v>
          </cell>
        </row>
        <row r="1391">
          <cell r="D1391" t="str">
            <v>4 месяца 2014 года</v>
          </cell>
          <cell r="E1391">
            <v>0</v>
          </cell>
        </row>
        <row r="1392">
          <cell r="D1392" t="str">
            <v>заявка на 2015 год</v>
          </cell>
          <cell r="E1392">
            <v>0</v>
          </cell>
        </row>
        <row r="1393">
          <cell r="E1393">
            <v>0</v>
          </cell>
        </row>
        <row r="1394">
          <cell r="C1394" t="str">
            <v>Средняя длительность пребывания 1-ого больного по статистическим данным  (дней)</v>
          </cell>
          <cell r="D1394" t="str">
            <v>2013 год</v>
          </cell>
          <cell r="E1394">
            <v>0</v>
          </cell>
        </row>
        <row r="1395">
          <cell r="D1395" t="str">
            <v>4 месяца 2014 года</v>
          </cell>
          <cell r="E1395">
            <v>0</v>
          </cell>
        </row>
        <row r="1396">
          <cell r="D1396" t="str">
            <v>заявка на 2015 год</v>
          </cell>
          <cell r="E1396">
            <v>0</v>
          </cell>
        </row>
        <row r="1397">
          <cell r="C1397" t="str">
            <v>Средняя длительность пребывания 1-ого больного по счетам оплаченным и принятым к оплате (дней)</v>
          </cell>
          <cell r="D1397" t="str">
            <v>2013 год</v>
          </cell>
          <cell r="E1397">
            <v>0</v>
          </cell>
        </row>
        <row r="1398">
          <cell r="D1398" t="str">
            <v>4 месяца 2014 года</v>
          </cell>
          <cell r="E1398">
            <v>0</v>
          </cell>
        </row>
        <row r="1399">
          <cell r="D1399" t="str">
            <v>заявка на 2015 год</v>
          </cell>
          <cell r="E1399">
            <v>0</v>
          </cell>
        </row>
        <row r="1400">
          <cell r="C1400" t="str">
            <v>Среднегодовое количество коек круглосуточного пребывания</v>
          </cell>
          <cell r="D1400" t="str">
            <v>2013 год</v>
          </cell>
          <cell r="E1400">
            <v>0</v>
          </cell>
        </row>
        <row r="1401">
          <cell r="D1401" t="str">
            <v>4 месяца 2014 года</v>
          </cell>
          <cell r="E1401">
            <v>0</v>
          </cell>
        </row>
        <row r="1402">
          <cell r="D1402" t="str">
            <v>заявка на 2015 год</v>
          </cell>
          <cell r="E1402">
            <v>0</v>
          </cell>
        </row>
        <row r="1403">
          <cell r="C1403" t="str">
            <v>Число койко-дней по статистическим данным (формы 47, 62)</v>
          </cell>
          <cell r="D1403" t="str">
            <v>2013 год</v>
          </cell>
          <cell r="E1403">
            <v>0</v>
          </cell>
        </row>
        <row r="1404">
          <cell r="D1404" t="str">
            <v>4 месяца 2014 года</v>
          </cell>
          <cell r="E1404">
            <v>0</v>
          </cell>
        </row>
        <row r="1405">
          <cell r="D1405" t="str">
            <v>заявка на 2015 год</v>
          </cell>
          <cell r="E1405">
            <v>0</v>
          </cell>
        </row>
        <row r="1406">
          <cell r="C1406" t="str">
            <v xml:space="preserve">Число койко-дней по счетам оплаченным и принятым к оплате </v>
          </cell>
          <cell r="D1406" t="str">
            <v>2013 год</v>
          </cell>
          <cell r="E1406">
            <v>0</v>
          </cell>
        </row>
        <row r="1407">
          <cell r="D1407" t="str">
            <v>4 месяца 2014 года</v>
          </cell>
          <cell r="E1407">
            <v>0</v>
          </cell>
        </row>
        <row r="1408">
          <cell r="D1408" t="str">
            <v>заявка на 2015 год</v>
          </cell>
          <cell r="E1408">
            <v>0</v>
          </cell>
        </row>
        <row r="1409">
          <cell r="C1409" t="str">
            <v>Число пролеченных больных (законченных случаев) по статистическим данным (формы 47, 62)</v>
          </cell>
          <cell r="D1409" t="str">
            <v>2013 год</v>
          </cell>
          <cell r="E1409">
            <v>0</v>
          </cell>
        </row>
        <row r="1410">
          <cell r="D1410" t="str">
            <v>4 месяца 2014 года</v>
          </cell>
          <cell r="E1410">
            <v>0</v>
          </cell>
        </row>
        <row r="1411">
          <cell r="D1411" t="str">
            <v>заявка на 2015 год</v>
          </cell>
          <cell r="E1411">
            <v>0</v>
          </cell>
        </row>
        <row r="1412">
          <cell r="C1412" t="str">
            <v xml:space="preserve">Число пролеченных больных (законченных случаев) по счетам оплаченным и принятым к оплате </v>
          </cell>
          <cell r="D1412" t="str">
            <v>2013 год</v>
          </cell>
          <cell r="E1412">
            <v>0</v>
          </cell>
        </row>
        <row r="1413">
          <cell r="D1413" t="str">
            <v>Утв-но в ТПГГ на 2014 год</v>
          </cell>
          <cell r="E1413">
            <v>0</v>
          </cell>
        </row>
        <row r="1414">
          <cell r="D1414" t="str">
            <v>4 месяца 2014 года</v>
          </cell>
          <cell r="E1414">
            <v>0</v>
          </cell>
        </row>
        <row r="1415">
          <cell r="D1415" t="str">
            <v>заявка на 2015 год</v>
          </cell>
          <cell r="E1415">
            <v>0</v>
          </cell>
        </row>
        <row r="1416">
          <cell r="C1416" t="str">
            <v>Среднегодовая занятость койки по статистическим данным (дней)</v>
          </cell>
          <cell r="D1416" t="str">
            <v>2013 год</v>
          </cell>
          <cell r="E1416">
            <v>0</v>
          </cell>
        </row>
        <row r="1417">
          <cell r="D1417" t="str">
            <v>4 месяца 2014 года</v>
          </cell>
          <cell r="E1417">
            <v>0</v>
          </cell>
        </row>
        <row r="1418">
          <cell r="D1418" t="str">
            <v>заявка на 2015 год</v>
          </cell>
          <cell r="E1418">
            <v>0</v>
          </cell>
        </row>
        <row r="1419">
          <cell r="C1419" t="str">
            <v>Среднегодовая занятость койки по счетам оплаченным и принятым к оплате (дней)</v>
          </cell>
          <cell r="D1419" t="str">
            <v>2013 год</v>
          </cell>
          <cell r="E1419">
            <v>0</v>
          </cell>
        </row>
        <row r="1420">
          <cell r="D1420" t="str">
            <v>4 месяца 2014 года</v>
          </cell>
          <cell r="E1420">
            <v>0</v>
          </cell>
        </row>
        <row r="1421">
          <cell r="D1421" t="str">
            <v>заявка на 2015 год</v>
          </cell>
          <cell r="E1421">
            <v>0</v>
          </cell>
        </row>
        <row r="1422">
          <cell r="E1422">
            <v>0</v>
          </cell>
        </row>
        <row r="1423">
          <cell r="C1423" t="str">
            <v>Средняя длительность пребывания 1-ого больного по статистическим данным  (дней)</v>
          </cell>
          <cell r="D1423" t="str">
            <v>2013 год</v>
          </cell>
          <cell r="E1423">
            <v>0</v>
          </cell>
        </row>
        <row r="1424">
          <cell r="D1424" t="str">
            <v>4 месяца 2014 года</v>
          </cell>
          <cell r="E1424">
            <v>0</v>
          </cell>
        </row>
        <row r="1425">
          <cell r="D1425" t="str">
            <v>заявка на 2015 год</v>
          </cell>
          <cell r="E1425">
            <v>0</v>
          </cell>
        </row>
        <row r="1426">
          <cell r="C1426" t="str">
            <v>Средняя длительность пребывания 1-ого больного по счетам оплаченным и принятым к оплате (дней)</v>
          </cell>
          <cell r="D1426" t="str">
            <v>2013 год</v>
          </cell>
          <cell r="E1426">
            <v>0</v>
          </cell>
        </row>
        <row r="1427">
          <cell r="D1427" t="str">
            <v>4 месяца 2014 года</v>
          </cell>
          <cell r="E1427">
            <v>0</v>
          </cell>
        </row>
        <row r="1428">
          <cell r="D1428" t="str">
            <v>заявка на 2015 год</v>
          </cell>
          <cell r="E1428">
            <v>0</v>
          </cell>
        </row>
        <row r="1429">
          <cell r="C1429" t="str">
            <v>Среднегодовое количество коек круглосуточного пребывания</v>
          </cell>
          <cell r="D1429" t="str">
            <v>2013 год</v>
          </cell>
          <cell r="E1429">
            <v>0</v>
          </cell>
        </row>
        <row r="1430">
          <cell r="D1430" t="str">
            <v>4 месяца 2014 года</v>
          </cell>
          <cell r="E1430">
            <v>0</v>
          </cell>
        </row>
        <row r="1431">
          <cell r="D1431" t="str">
            <v>заявка на 2015 год</v>
          </cell>
          <cell r="E1431">
            <v>0</v>
          </cell>
        </row>
        <row r="1432">
          <cell r="C1432" t="str">
            <v>Число койко-дней по статистическим данным (формы 47, 62)</v>
          </cell>
          <cell r="D1432" t="str">
            <v>2013 год</v>
          </cell>
          <cell r="E1432">
            <v>0</v>
          </cell>
        </row>
        <row r="1433">
          <cell r="D1433" t="str">
            <v>4 месяца 2014 года</v>
          </cell>
          <cell r="E1433">
            <v>0</v>
          </cell>
        </row>
        <row r="1434">
          <cell r="D1434" t="str">
            <v>заявка на 2015 год</v>
          </cell>
          <cell r="E1434">
            <v>0</v>
          </cell>
        </row>
        <row r="1435">
          <cell r="C1435" t="str">
            <v xml:space="preserve">Число койко-дней по счетам оплаченным и принятым к оплате </v>
          </cell>
          <cell r="D1435" t="str">
            <v>2013 год</v>
          </cell>
          <cell r="E1435">
            <v>0</v>
          </cell>
        </row>
        <row r="1436">
          <cell r="D1436" t="str">
            <v>4 месяца 2014 года</v>
          </cell>
          <cell r="E1436">
            <v>0</v>
          </cell>
        </row>
        <row r="1437">
          <cell r="D1437" t="str">
            <v>заявка на 2015 год</v>
          </cell>
          <cell r="E1437">
            <v>0</v>
          </cell>
        </row>
        <row r="1438">
          <cell r="C1438" t="str">
            <v>Число пролеченных больных (законченных случаев) по статистическим данным (формы 47, 62)</v>
          </cell>
          <cell r="D1438" t="str">
            <v>2013 год</v>
          </cell>
          <cell r="E1438">
            <v>0</v>
          </cell>
        </row>
        <row r="1439">
          <cell r="D1439" t="str">
            <v>4 месяца 2014 года</v>
          </cell>
          <cell r="E1439">
            <v>0</v>
          </cell>
        </row>
        <row r="1440">
          <cell r="D1440" t="str">
            <v>заявка на 2015 год</v>
          </cell>
          <cell r="E1440">
            <v>0</v>
          </cell>
        </row>
        <row r="1441">
          <cell r="C1441" t="str">
            <v xml:space="preserve">Число пролеченных больных (законченных случаев) по счетам оплаченным и принятым к оплате </v>
          </cell>
          <cell r="D1441" t="str">
            <v>2013 год</v>
          </cell>
          <cell r="E1441">
            <v>0</v>
          </cell>
        </row>
        <row r="1442">
          <cell r="D1442" t="str">
            <v>Утв-но в ТПГГ на 2014 год</v>
          </cell>
          <cell r="E1442">
            <v>0</v>
          </cell>
        </row>
        <row r="1443">
          <cell r="D1443" t="str">
            <v>4 месяца 2014 года</v>
          </cell>
          <cell r="E1443">
            <v>0</v>
          </cell>
        </row>
        <row r="1444">
          <cell r="D1444" t="str">
            <v>заявка на 2015 год</v>
          </cell>
          <cell r="E1444">
            <v>0</v>
          </cell>
        </row>
        <row r="1445">
          <cell r="C1445" t="str">
            <v>Среднегодовая занятость койки по статистическим данным (дней)</v>
          </cell>
          <cell r="D1445" t="str">
            <v>2013 год</v>
          </cell>
          <cell r="E1445">
            <v>0</v>
          </cell>
        </row>
        <row r="1446">
          <cell r="D1446" t="str">
            <v>4 месяца 2014 года</v>
          </cell>
          <cell r="E1446">
            <v>0</v>
          </cell>
        </row>
        <row r="1447">
          <cell r="D1447" t="str">
            <v>заявка на 2015 год</v>
          </cell>
          <cell r="E1447">
            <v>0</v>
          </cell>
        </row>
        <row r="1448">
          <cell r="C1448" t="str">
            <v>Среднегодовая занятость койки по счетам оплаченным и принятым к оплате (дней)</v>
          </cell>
          <cell r="D1448" t="str">
            <v>2013 год</v>
          </cell>
          <cell r="E1448">
            <v>0</v>
          </cell>
        </row>
        <row r="1449">
          <cell r="D1449" t="str">
            <v>4 месяца 2014 года</v>
          </cell>
          <cell r="E1449">
            <v>0</v>
          </cell>
        </row>
        <row r="1450">
          <cell r="D1450" t="str">
            <v>заявка на 2015 год</v>
          </cell>
          <cell r="E1450">
            <v>0</v>
          </cell>
        </row>
        <row r="1451">
          <cell r="E1451">
            <v>0</v>
          </cell>
        </row>
        <row r="1452">
          <cell r="C1452" t="str">
            <v>Средняя длительность пребывания 1-ого больного по статистическим данным  (дней)</v>
          </cell>
          <cell r="D1452" t="str">
            <v>2013 год</v>
          </cell>
          <cell r="E1452">
            <v>0</v>
          </cell>
        </row>
        <row r="1453">
          <cell r="D1453" t="str">
            <v>4 месяца 2014 года</v>
          </cell>
          <cell r="E1453">
            <v>0</v>
          </cell>
        </row>
        <row r="1454">
          <cell r="D1454" t="str">
            <v>заявка на 2015 год</v>
          </cell>
          <cell r="E1454">
            <v>0</v>
          </cell>
        </row>
        <row r="1455">
          <cell r="C1455" t="str">
            <v>Средняя длительность пребывания 1-ого больного по счетам оплаченным и принятым к оплате (дней)</v>
          </cell>
          <cell r="D1455" t="str">
            <v>2013 год</v>
          </cell>
          <cell r="E1455">
            <v>0</v>
          </cell>
        </row>
        <row r="1456">
          <cell r="D1456" t="str">
            <v>4 месяца 2014 года</v>
          </cell>
          <cell r="E1456">
            <v>0</v>
          </cell>
        </row>
        <row r="1457">
          <cell r="D1457" t="str">
            <v>заявка на 2015 год</v>
          </cell>
          <cell r="E1457">
            <v>0</v>
          </cell>
        </row>
        <row r="1458">
          <cell r="C1458" t="str">
            <v>Среднегодовое количество коек круглосуточного пребывания</v>
          </cell>
          <cell r="D1458" t="str">
            <v>2013 год</v>
          </cell>
          <cell r="E1458">
            <v>63.3</v>
          </cell>
        </row>
        <row r="1459">
          <cell r="D1459" t="str">
            <v>4 месяца 2014 года</v>
          </cell>
          <cell r="E1459">
            <v>62</v>
          </cell>
        </row>
        <row r="1460">
          <cell r="D1460" t="str">
            <v>заявка на 2015 год</v>
          </cell>
          <cell r="E1460">
            <v>65</v>
          </cell>
        </row>
        <row r="1461">
          <cell r="C1461" t="str">
            <v>Число койко-дней по статистическим данным (формы 47, 62)</v>
          </cell>
          <cell r="D1461" t="str">
            <v>2013 год</v>
          </cell>
          <cell r="E1461">
            <v>20779</v>
          </cell>
        </row>
        <row r="1462">
          <cell r="D1462" t="str">
            <v>4 месяца 2014 года</v>
          </cell>
          <cell r="E1462">
            <v>6138</v>
          </cell>
        </row>
        <row r="1463">
          <cell r="D1463" t="str">
            <v>заявка на 2015 год</v>
          </cell>
          <cell r="E1463">
            <v>20448</v>
          </cell>
        </row>
        <row r="1464">
          <cell r="C1464" t="str">
            <v xml:space="preserve">Число койко-дней по счетам оплаченным и принятым к оплате </v>
          </cell>
          <cell r="D1464" t="str">
            <v>2013 год</v>
          </cell>
          <cell r="E1464">
            <v>21021</v>
          </cell>
        </row>
        <row r="1465">
          <cell r="D1465" t="str">
            <v>4 месяца 2014 года</v>
          </cell>
          <cell r="E1465">
            <v>6261</v>
          </cell>
        </row>
        <row r="1466">
          <cell r="D1466" t="str">
            <v>заявка на 2015 год</v>
          </cell>
          <cell r="E1466">
            <v>20448</v>
          </cell>
        </row>
        <row r="1467">
          <cell r="C1467" t="str">
            <v>Число пролеченных больных (законченных случаев) по статистическим данным (формы 47, 62)</v>
          </cell>
          <cell r="D1467" t="str">
            <v>2013 год</v>
          </cell>
          <cell r="E1467">
            <v>2428</v>
          </cell>
        </row>
        <row r="1468">
          <cell r="D1468" t="str">
            <v>4 месяца 2014 года</v>
          </cell>
          <cell r="E1468">
            <v>693</v>
          </cell>
        </row>
        <row r="1469">
          <cell r="D1469" t="str">
            <v>заявка на 2015 год</v>
          </cell>
          <cell r="E1469">
            <v>2247</v>
          </cell>
        </row>
        <row r="1470">
          <cell r="C1470" t="str">
            <v xml:space="preserve">Число пролеченных больных (законченных случаев) по счетам оплаченным и принятым к оплате </v>
          </cell>
          <cell r="D1470" t="str">
            <v>2013 год</v>
          </cell>
          <cell r="E1470">
            <v>2391</v>
          </cell>
        </row>
        <row r="1471">
          <cell r="D1471" t="str">
            <v>Утв-но в ТПГГ на 2014 год</v>
          </cell>
          <cell r="E1471">
            <v>2045</v>
          </cell>
        </row>
        <row r="1472">
          <cell r="D1472" t="str">
            <v>4 месяца 2014 года</v>
          </cell>
          <cell r="E1472">
            <v>690</v>
          </cell>
        </row>
        <row r="1473">
          <cell r="D1473" t="str">
            <v>заявка на 2015 год</v>
          </cell>
          <cell r="E1473">
            <v>2247</v>
          </cell>
        </row>
        <row r="1474">
          <cell r="C1474" t="str">
            <v>Среднегодовая занятость койки по статистическим данным (дней)</v>
          </cell>
          <cell r="D1474" t="str">
            <v>2013 год</v>
          </cell>
          <cell r="E1474">
            <v>328.3</v>
          </cell>
        </row>
        <row r="1475">
          <cell r="D1475" t="str">
            <v>4 месяца 2014 года</v>
          </cell>
          <cell r="E1475">
            <v>99</v>
          </cell>
        </row>
        <row r="1476">
          <cell r="D1476" t="str">
            <v>заявка на 2015 год</v>
          </cell>
          <cell r="E1476">
            <v>314.60000000000002</v>
          </cell>
        </row>
        <row r="1477">
          <cell r="C1477" t="str">
            <v>Среднегодовая занятость койки по счетам оплаченным и принятым к оплате (дней)</v>
          </cell>
          <cell r="D1477" t="str">
            <v>2013 год</v>
          </cell>
          <cell r="E1477">
            <v>332.1</v>
          </cell>
        </row>
        <row r="1478">
          <cell r="D1478" t="str">
            <v>4 месяца 2014 года</v>
          </cell>
          <cell r="E1478">
            <v>101</v>
          </cell>
        </row>
        <row r="1479">
          <cell r="D1479" t="str">
            <v>заявка на 2015 год</v>
          </cell>
          <cell r="E1479">
            <v>314.60000000000002</v>
          </cell>
        </row>
        <row r="1480">
          <cell r="E1480">
            <v>0</v>
          </cell>
        </row>
        <row r="1481">
          <cell r="C1481" t="str">
            <v>Средняя длительность пребывания 1-ого больного по статистическим данным  (дней)</v>
          </cell>
          <cell r="D1481" t="str">
            <v>2013 год</v>
          </cell>
          <cell r="E1481">
            <v>0</v>
          </cell>
        </row>
        <row r="1482">
          <cell r="D1482" t="str">
            <v>4 месяца 2014 года</v>
          </cell>
          <cell r="E1482">
            <v>0</v>
          </cell>
        </row>
        <row r="1483">
          <cell r="D1483" t="str">
            <v>заявка на 2015 год</v>
          </cell>
          <cell r="E1483">
            <v>0</v>
          </cell>
        </row>
        <row r="1484">
          <cell r="C1484" t="str">
            <v>Средняя длительность пребывания 1-ого больного по счетам оплаченным и принятым к оплате (дней)</v>
          </cell>
          <cell r="D1484" t="str">
            <v>2013 год</v>
          </cell>
          <cell r="E1484">
            <v>0</v>
          </cell>
        </row>
        <row r="1485">
          <cell r="D1485" t="str">
            <v>4 месяца 2014 года</v>
          </cell>
          <cell r="E1485">
            <v>0</v>
          </cell>
        </row>
        <row r="1486">
          <cell r="D1486" t="str">
            <v>заявка на 2015 год</v>
          </cell>
          <cell r="E1486">
            <v>0</v>
          </cell>
        </row>
        <row r="1487">
          <cell r="C1487" t="str">
            <v>Среднегодовое количество коек круглосуточного пребывания</v>
          </cell>
          <cell r="D1487" t="str">
            <v>2013 год</v>
          </cell>
          <cell r="E1487">
            <v>60</v>
          </cell>
        </row>
        <row r="1488">
          <cell r="D1488" t="str">
            <v>4 месяца 2014 года</v>
          </cell>
          <cell r="E1488">
            <v>60</v>
          </cell>
        </row>
        <row r="1489">
          <cell r="D1489" t="str">
            <v>заявка на 2015 год</v>
          </cell>
          <cell r="E1489">
            <v>60</v>
          </cell>
        </row>
        <row r="1490">
          <cell r="C1490" t="str">
            <v>Число койко-дней по статистическим данным (формы 47, 62)</v>
          </cell>
          <cell r="D1490" t="str">
            <v>2013 год</v>
          </cell>
          <cell r="E1490">
            <v>21447</v>
          </cell>
        </row>
        <row r="1491">
          <cell r="D1491" t="str">
            <v>4 месяца 2014 года</v>
          </cell>
          <cell r="E1491">
            <v>6844</v>
          </cell>
        </row>
        <row r="1492">
          <cell r="D1492" t="str">
            <v>заявка на 2015 год</v>
          </cell>
          <cell r="E1492">
            <v>20520</v>
          </cell>
        </row>
        <row r="1493">
          <cell r="C1493" t="str">
            <v xml:space="preserve">Число койко-дней по счетам оплаченным и принятым к оплате </v>
          </cell>
          <cell r="D1493" t="str">
            <v>2013 год</v>
          </cell>
          <cell r="E1493">
            <v>21266</v>
          </cell>
        </row>
        <row r="1494">
          <cell r="D1494" t="str">
            <v>4 месяца 2014 года</v>
          </cell>
          <cell r="E1494">
            <v>6916</v>
          </cell>
        </row>
        <row r="1495">
          <cell r="D1495" t="str">
            <v>заявка на 2015 год</v>
          </cell>
          <cell r="E1495">
            <v>20160</v>
          </cell>
        </row>
        <row r="1496">
          <cell r="C1496" t="str">
            <v>Число пролеченных больных (законченных случаев) по статистическим данным (формы 47, 62)</v>
          </cell>
          <cell r="D1496" t="str">
            <v>2013 год</v>
          </cell>
          <cell r="E1496">
            <v>2333</v>
          </cell>
        </row>
        <row r="1497">
          <cell r="D1497" t="str">
            <v>4 месяца 2014 года</v>
          </cell>
          <cell r="E1497">
            <v>788</v>
          </cell>
        </row>
        <row r="1498">
          <cell r="D1498" t="str">
            <v>заявка на 2015 год</v>
          </cell>
          <cell r="E1498">
            <v>2333</v>
          </cell>
        </row>
        <row r="1499">
          <cell r="C1499" t="str">
            <v xml:space="preserve">Число пролеченных больных (законченных случаев) по счетам оплаченным и принятым к оплате </v>
          </cell>
          <cell r="D1499" t="str">
            <v>2013 год</v>
          </cell>
          <cell r="E1499">
            <v>2274</v>
          </cell>
        </row>
        <row r="1500">
          <cell r="D1500" t="str">
            <v>Утв-но в ТПГГ на 2014 год</v>
          </cell>
          <cell r="E1500">
            <v>2078</v>
          </cell>
        </row>
        <row r="1501">
          <cell r="D1501" t="str">
            <v>4 месяца 2014 года</v>
          </cell>
          <cell r="E1501">
            <v>758</v>
          </cell>
        </row>
        <row r="1502">
          <cell r="D1502" t="str">
            <v>заявка на 2015 год</v>
          </cell>
          <cell r="E1502">
            <v>2016</v>
          </cell>
        </row>
        <row r="1503">
          <cell r="C1503" t="str">
            <v>Среднегодовая занятость койки по статистическим данным (дней)</v>
          </cell>
          <cell r="D1503" t="str">
            <v>2013 год</v>
          </cell>
          <cell r="E1503">
            <v>357.5</v>
          </cell>
        </row>
        <row r="1504">
          <cell r="D1504" t="str">
            <v>4 месяца 2014 года</v>
          </cell>
          <cell r="E1504">
            <v>114.1</v>
          </cell>
        </row>
        <row r="1505">
          <cell r="D1505" t="str">
            <v>заявка на 2015 год</v>
          </cell>
          <cell r="E1505">
            <v>342</v>
          </cell>
        </row>
        <row r="1506">
          <cell r="C1506" t="str">
            <v>Среднегодовая занятость койки по счетам оплаченным и принятым к оплате (дней)</v>
          </cell>
          <cell r="D1506" t="str">
            <v>2013 год</v>
          </cell>
          <cell r="E1506">
            <v>354.4</v>
          </cell>
        </row>
        <row r="1507">
          <cell r="D1507" t="str">
            <v>4 месяца 2014 года</v>
          </cell>
          <cell r="E1507">
            <v>115.3</v>
          </cell>
        </row>
        <row r="1508">
          <cell r="D1508" t="str">
            <v>заявка на 2015 год</v>
          </cell>
          <cell r="E1508">
            <v>336</v>
          </cell>
        </row>
        <row r="1509">
          <cell r="E1509">
            <v>0</v>
          </cell>
        </row>
        <row r="1510">
          <cell r="C1510" t="str">
            <v>Средняя длительность пребывания 1-ого больного по статистическим данным  (дней)</v>
          </cell>
          <cell r="D1510" t="str">
            <v>2013 год</v>
          </cell>
          <cell r="E1510">
            <v>9.1999999999999993</v>
          </cell>
        </row>
        <row r="1511">
          <cell r="D1511" t="str">
            <v>4 месяца 2014 года</v>
          </cell>
          <cell r="E1511">
            <v>8.6999999999999993</v>
          </cell>
        </row>
        <row r="1512">
          <cell r="D1512" t="str">
            <v>заявка на 2015 год</v>
          </cell>
          <cell r="E1512">
            <v>8.8000000000000007</v>
          </cell>
        </row>
        <row r="1513">
          <cell r="C1513" t="str">
            <v>Средняя длительность пребывания 1-ого больного по счетам оплаченным и принятым к оплате (дней)</v>
          </cell>
          <cell r="D1513" t="str">
            <v>2013 год</v>
          </cell>
          <cell r="E1513">
            <v>9.4</v>
          </cell>
        </row>
        <row r="1514">
          <cell r="D1514" t="str">
            <v>4 месяца 2014 года</v>
          </cell>
          <cell r="E1514">
            <v>9.1</v>
          </cell>
        </row>
        <row r="1515">
          <cell r="D1515" t="str">
            <v>заявка на 2015 год</v>
          </cell>
          <cell r="E1515">
            <v>10</v>
          </cell>
        </row>
        <row r="1516">
          <cell r="C1516" t="str">
            <v>Среднегодовое количество коек круглосуточного пребывания</v>
          </cell>
          <cell r="D1516" t="str">
            <v>2013 год</v>
          </cell>
          <cell r="E1516">
            <v>0</v>
          </cell>
        </row>
        <row r="1517">
          <cell r="D1517" t="str">
            <v>4 месяца 2014 года</v>
          </cell>
          <cell r="E1517">
            <v>0</v>
          </cell>
        </row>
        <row r="1518">
          <cell r="D1518" t="str">
            <v>заявка на 2015 год</v>
          </cell>
          <cell r="E1518">
            <v>0</v>
          </cell>
        </row>
        <row r="1519">
          <cell r="C1519" t="str">
            <v>Число койко-дней по статистическим данным (формы 47, 62)</v>
          </cell>
          <cell r="D1519" t="str">
            <v>2013 год</v>
          </cell>
          <cell r="E1519">
            <v>0</v>
          </cell>
        </row>
        <row r="1520">
          <cell r="D1520" t="str">
            <v>4 месяца 2014 года</v>
          </cell>
          <cell r="E1520">
            <v>0</v>
          </cell>
        </row>
        <row r="1521">
          <cell r="D1521" t="str">
            <v>заявка на 2015 год</v>
          </cell>
          <cell r="E1521">
            <v>0</v>
          </cell>
        </row>
        <row r="1522">
          <cell r="C1522" t="str">
            <v xml:space="preserve">Число койко-дней по счетам оплаченным и принятым к оплате </v>
          </cell>
          <cell r="D1522" t="str">
            <v>2013 год</v>
          </cell>
          <cell r="E1522">
            <v>0</v>
          </cell>
        </row>
        <row r="1523">
          <cell r="D1523" t="str">
            <v>4 месяца 2014 года</v>
          </cell>
          <cell r="E1523">
            <v>0</v>
          </cell>
        </row>
        <row r="1524">
          <cell r="D1524" t="str">
            <v>заявка на 2015 год</v>
          </cell>
          <cell r="E1524">
            <v>0</v>
          </cell>
        </row>
        <row r="1525">
          <cell r="C1525" t="str">
            <v>Число пролеченных больных (законченных случаев) по статистическим данным (формы 47, 62)</v>
          </cell>
          <cell r="D1525" t="str">
            <v>2013 год</v>
          </cell>
          <cell r="E1525">
            <v>0</v>
          </cell>
        </row>
        <row r="1526">
          <cell r="D1526" t="str">
            <v>4 месяца 2014 года</v>
          </cell>
          <cell r="E1526">
            <v>0</v>
          </cell>
        </row>
        <row r="1527">
          <cell r="D1527" t="str">
            <v>заявка на 2015 год</v>
          </cell>
          <cell r="E1527">
            <v>0</v>
          </cell>
        </row>
        <row r="1528">
          <cell r="C1528" t="str">
            <v xml:space="preserve">Число пролеченных больных (законченных случаев) по счетам оплаченным и принятым к оплате </v>
          </cell>
          <cell r="D1528" t="str">
            <v>2013 год</v>
          </cell>
          <cell r="E1528">
            <v>0</v>
          </cell>
        </row>
        <row r="1529">
          <cell r="D1529" t="str">
            <v>Утв-но в ТПГГ на 2014 год</v>
          </cell>
          <cell r="E1529">
            <v>0</v>
          </cell>
        </row>
        <row r="1530">
          <cell r="D1530" t="str">
            <v>4 месяца 2014 года</v>
          </cell>
          <cell r="E1530">
            <v>0</v>
          </cell>
        </row>
        <row r="1531">
          <cell r="D1531" t="str">
            <v>заявка на 2015 год</v>
          </cell>
          <cell r="E1531">
            <v>0</v>
          </cell>
        </row>
        <row r="1532">
          <cell r="C1532" t="str">
            <v>Среднегодовая занятость койки по статистическим данным (дней)</v>
          </cell>
          <cell r="D1532" t="str">
            <v>2013 год</v>
          </cell>
          <cell r="E1532">
            <v>0</v>
          </cell>
        </row>
        <row r="1533">
          <cell r="D1533" t="str">
            <v>4 месяца 2014 года</v>
          </cell>
          <cell r="E1533">
            <v>0</v>
          </cell>
        </row>
        <row r="1534">
          <cell r="D1534" t="str">
            <v>заявка на 2015 год</v>
          </cell>
          <cell r="E1534">
            <v>0</v>
          </cell>
        </row>
        <row r="1535">
          <cell r="C1535" t="str">
            <v>Среднегодовая занятость койки по счетам оплаченным и принятым к оплате (дней)</v>
          </cell>
          <cell r="D1535" t="str">
            <v>2013 год</v>
          </cell>
          <cell r="E1535">
            <v>0</v>
          </cell>
        </row>
        <row r="1536">
          <cell r="D1536" t="str">
            <v>4 месяца 2014 года</v>
          </cell>
          <cell r="E1536">
            <v>0</v>
          </cell>
        </row>
        <row r="1537">
          <cell r="D1537" t="str">
            <v>заявка на 2015 год</v>
          </cell>
          <cell r="E1537">
            <v>0</v>
          </cell>
        </row>
        <row r="1538">
          <cell r="E1538">
            <v>0</v>
          </cell>
        </row>
        <row r="1539">
          <cell r="C1539" t="str">
            <v>Средняя длительность пребывания 1-ого больного по статистическим данным  (дней)</v>
          </cell>
          <cell r="D1539" t="str">
            <v>2013 год</v>
          </cell>
          <cell r="E1539">
            <v>0</v>
          </cell>
        </row>
        <row r="1540">
          <cell r="D1540" t="str">
            <v>4 месяца 2014 года</v>
          </cell>
          <cell r="E1540">
            <v>0</v>
          </cell>
        </row>
        <row r="1541">
          <cell r="D1541" t="str">
            <v>заявка на 2015 год</v>
          </cell>
          <cell r="E1541">
            <v>0</v>
          </cell>
        </row>
        <row r="1542">
          <cell r="C1542" t="str">
            <v>Средняя длительность пребывания 1-ого больного по счетам оплаченным и принятым к оплате (дней)</v>
          </cell>
          <cell r="D1542" t="str">
            <v>2013 год</v>
          </cell>
          <cell r="E1542">
            <v>0</v>
          </cell>
        </row>
        <row r="1543">
          <cell r="D1543" t="str">
            <v>4 месяца 2014 года</v>
          </cell>
          <cell r="E1543">
            <v>0</v>
          </cell>
        </row>
        <row r="1544">
          <cell r="D1544" t="str">
            <v>заявка на 2015 год</v>
          </cell>
          <cell r="E1544">
            <v>0</v>
          </cell>
        </row>
        <row r="1545">
          <cell r="C1545" t="str">
            <v>Среднегодовое количество коек круглосуточного пребывания</v>
          </cell>
          <cell r="D1545" t="str">
            <v>2013 год</v>
          </cell>
          <cell r="E1545">
            <v>0</v>
          </cell>
        </row>
        <row r="1546">
          <cell r="D1546" t="str">
            <v>4 месяца 2014 года</v>
          </cell>
          <cell r="E1546">
            <v>0</v>
          </cell>
        </row>
        <row r="1547">
          <cell r="D1547" t="str">
            <v>заявка на 2015 год</v>
          </cell>
          <cell r="E1547">
            <v>0</v>
          </cell>
        </row>
        <row r="1548">
          <cell r="C1548" t="str">
            <v>Число койко-дней по статистическим данным (формы 47, 62)</v>
          </cell>
          <cell r="D1548" t="str">
            <v>2013 год</v>
          </cell>
          <cell r="E1548">
            <v>0</v>
          </cell>
        </row>
        <row r="1549">
          <cell r="D1549" t="str">
            <v>4 месяца 2014 года</v>
          </cell>
          <cell r="E1549">
            <v>0</v>
          </cell>
        </row>
        <row r="1550">
          <cell r="D1550" t="str">
            <v>заявка на 2015 год</v>
          </cell>
          <cell r="E1550">
            <v>0</v>
          </cell>
        </row>
        <row r="1551">
          <cell r="C1551" t="str">
            <v xml:space="preserve">Число койко-дней по счетам оплаченным и принятым к оплате </v>
          </cell>
          <cell r="D1551" t="str">
            <v>2013 год</v>
          </cell>
          <cell r="E1551">
            <v>0</v>
          </cell>
        </row>
        <row r="1552">
          <cell r="D1552" t="str">
            <v>4 месяца 2014 года</v>
          </cell>
          <cell r="E1552">
            <v>0</v>
          </cell>
        </row>
        <row r="1553">
          <cell r="D1553" t="str">
            <v>заявка на 2015 год</v>
          </cell>
          <cell r="E1553">
            <v>0</v>
          </cell>
        </row>
        <row r="1554">
          <cell r="C1554" t="str">
            <v>Число пролеченных больных (законченных случаев) по статистическим данным (формы 47, 62)</v>
          </cell>
          <cell r="D1554" t="str">
            <v>2013 год</v>
          </cell>
          <cell r="E1554">
            <v>0</v>
          </cell>
        </row>
        <row r="1555">
          <cell r="D1555" t="str">
            <v>4 месяца 2014 года</v>
          </cell>
          <cell r="E1555">
            <v>0</v>
          </cell>
        </row>
        <row r="1556">
          <cell r="D1556" t="str">
            <v>заявка на 2015 год</v>
          </cell>
          <cell r="E1556">
            <v>0</v>
          </cell>
        </row>
        <row r="1557">
          <cell r="C1557" t="str">
            <v xml:space="preserve">Число пролеченных больных (законченных случаев) по счетам оплаченным и принятым к оплате </v>
          </cell>
          <cell r="D1557" t="str">
            <v>2013 год</v>
          </cell>
          <cell r="E1557">
            <v>0</v>
          </cell>
        </row>
        <row r="1558">
          <cell r="D1558" t="str">
            <v>Утв-но в ТПГГ на 2014 год</v>
          </cell>
          <cell r="E1558">
            <v>0</v>
          </cell>
        </row>
        <row r="1559">
          <cell r="D1559" t="str">
            <v>4 месяца 2014 года</v>
          </cell>
          <cell r="E1559">
            <v>0</v>
          </cell>
        </row>
        <row r="1560">
          <cell r="D1560" t="str">
            <v>заявка на 2015 год</v>
          </cell>
          <cell r="E1560">
            <v>0</v>
          </cell>
        </row>
        <row r="1561">
          <cell r="C1561" t="str">
            <v>Среднегодовая занятость койки по статистическим данным (дней)</v>
          </cell>
          <cell r="D1561" t="str">
            <v>2013 год</v>
          </cell>
          <cell r="E1561">
            <v>0</v>
          </cell>
        </row>
        <row r="1562">
          <cell r="D1562" t="str">
            <v>4 месяца 2014 года</v>
          </cell>
          <cell r="E1562">
            <v>0</v>
          </cell>
        </row>
        <row r="1563">
          <cell r="D1563" t="str">
            <v>заявка на 2015 год</v>
          </cell>
          <cell r="E1563">
            <v>0</v>
          </cell>
        </row>
        <row r="1564">
          <cell r="C1564" t="str">
            <v>Среднегодовая занятость койки по счетам оплаченным и принятым к оплате (дней)</v>
          </cell>
          <cell r="D1564" t="str">
            <v>2013 год</v>
          </cell>
          <cell r="E1564">
            <v>0</v>
          </cell>
        </row>
        <row r="1565">
          <cell r="D1565" t="str">
            <v>4 месяца 2014 года</v>
          </cell>
          <cell r="E1565">
            <v>0</v>
          </cell>
        </row>
        <row r="1566">
          <cell r="D1566" t="str">
            <v>заявка на 2015 год</v>
          </cell>
          <cell r="E1566">
            <v>0</v>
          </cell>
        </row>
        <row r="1567">
          <cell r="E1567">
            <v>0</v>
          </cell>
        </row>
        <row r="1568">
          <cell r="C1568" t="str">
            <v>Средняя длительность пребывания 1-ого больного по статистическим данным  (дней)</v>
          </cell>
          <cell r="D1568" t="str">
            <v>2013 год</v>
          </cell>
          <cell r="E1568">
            <v>0</v>
          </cell>
        </row>
        <row r="1569">
          <cell r="D1569" t="str">
            <v>4 месяца 2014 года</v>
          </cell>
          <cell r="E1569">
            <v>0</v>
          </cell>
        </row>
        <row r="1570">
          <cell r="D1570" t="str">
            <v>заявка на 2015 год</v>
          </cell>
          <cell r="E1570">
            <v>0</v>
          </cell>
        </row>
        <row r="1571">
          <cell r="C1571" t="str">
            <v>Средняя длительность пребывания 1-ого больного по счетам оплаченным и принятым к оплате (дней)</v>
          </cell>
          <cell r="D1571" t="str">
            <v>2013 год</v>
          </cell>
          <cell r="E1571">
            <v>0</v>
          </cell>
        </row>
        <row r="1572">
          <cell r="D1572" t="str">
            <v>4 месяца 2014 года</v>
          </cell>
          <cell r="E1572">
            <v>0</v>
          </cell>
        </row>
        <row r="1573">
          <cell r="D1573" t="str">
            <v>заявка на 2015 год</v>
          </cell>
          <cell r="E1573">
            <v>0</v>
          </cell>
        </row>
        <row r="1574">
          <cell r="C1574" t="str">
            <v>Среднегодовое количество коек круглосуточного пребывания</v>
          </cell>
          <cell r="D1574" t="str">
            <v>2013 год</v>
          </cell>
          <cell r="E1574">
            <v>0</v>
          </cell>
        </row>
        <row r="1575">
          <cell r="D1575" t="str">
            <v>4 месяца 2014 года</v>
          </cell>
          <cell r="E1575">
            <v>0</v>
          </cell>
        </row>
        <row r="1576">
          <cell r="D1576" t="str">
            <v>заявка на 2015 год</v>
          </cell>
          <cell r="E1576">
            <v>0</v>
          </cell>
        </row>
        <row r="1577">
          <cell r="C1577" t="str">
            <v>Число койко-дней по статистическим данным (формы 47, 62)</v>
          </cell>
          <cell r="D1577" t="str">
            <v>2013 год</v>
          </cell>
          <cell r="E1577">
            <v>0</v>
          </cell>
        </row>
        <row r="1578">
          <cell r="D1578" t="str">
            <v>4 месяца 2014 года</v>
          </cell>
          <cell r="E1578">
            <v>0</v>
          </cell>
        </row>
        <row r="1579">
          <cell r="D1579" t="str">
            <v>заявка на 2015 год</v>
          </cell>
          <cell r="E1579">
            <v>0</v>
          </cell>
        </row>
        <row r="1580">
          <cell r="C1580" t="str">
            <v xml:space="preserve">Число койко-дней по счетам оплаченным и принятым к оплате </v>
          </cell>
          <cell r="D1580" t="str">
            <v>2013 год</v>
          </cell>
          <cell r="E1580">
            <v>0</v>
          </cell>
        </row>
        <row r="1581">
          <cell r="D1581" t="str">
            <v>4 месяца 2014 года</v>
          </cell>
          <cell r="E1581">
            <v>0</v>
          </cell>
        </row>
        <row r="1582">
          <cell r="D1582" t="str">
            <v>заявка на 2015 год</v>
          </cell>
          <cell r="E1582">
            <v>0</v>
          </cell>
        </row>
        <row r="1583">
          <cell r="C1583" t="str">
            <v>Число пролеченных больных (законченных случаев) по статистическим данным (формы 47, 62)</v>
          </cell>
          <cell r="D1583" t="str">
            <v>2013 год</v>
          </cell>
          <cell r="E1583">
            <v>0</v>
          </cell>
        </row>
        <row r="1584">
          <cell r="D1584" t="str">
            <v>4 месяца 2014 года</v>
          </cell>
          <cell r="E1584">
            <v>0</v>
          </cell>
        </row>
        <row r="1585">
          <cell r="D1585" t="str">
            <v>заявка на 2015 год</v>
          </cell>
          <cell r="E1585">
            <v>0</v>
          </cell>
        </row>
        <row r="1586">
          <cell r="C1586" t="str">
            <v xml:space="preserve">Число пролеченных больных (законченных случаев) по счетам оплаченным и принятым к оплате </v>
          </cell>
          <cell r="D1586" t="str">
            <v>2013 год</v>
          </cell>
          <cell r="E1586">
            <v>0</v>
          </cell>
        </row>
        <row r="1587">
          <cell r="D1587" t="str">
            <v>Утв-но в ТПГГ на 2014 год</v>
          </cell>
          <cell r="E1587">
            <v>0</v>
          </cell>
        </row>
        <row r="1588">
          <cell r="D1588" t="str">
            <v>4 месяца 2014 года</v>
          </cell>
          <cell r="E1588">
            <v>0</v>
          </cell>
        </row>
        <row r="1589">
          <cell r="D1589" t="str">
            <v>заявка на 2015 год</v>
          </cell>
          <cell r="E1589">
            <v>0</v>
          </cell>
        </row>
        <row r="1590">
          <cell r="C1590" t="str">
            <v>Среднегодовая занятость койки по статистическим данным (дней)</v>
          </cell>
          <cell r="D1590" t="str">
            <v>2013 год</v>
          </cell>
          <cell r="E1590">
            <v>0</v>
          </cell>
        </row>
        <row r="1591">
          <cell r="D1591" t="str">
            <v>4 месяца 2014 года</v>
          </cell>
          <cell r="E1591">
            <v>0</v>
          </cell>
        </row>
        <row r="1592">
          <cell r="D1592" t="str">
            <v>заявка на 2015 год</v>
          </cell>
          <cell r="E1592">
            <v>0</v>
          </cell>
        </row>
        <row r="1593">
          <cell r="C1593" t="str">
            <v>Среднегодовая занятость койки по счетам оплаченным и принятым к оплате (дней)</v>
          </cell>
          <cell r="D1593" t="str">
            <v>2013 год</v>
          </cell>
          <cell r="E1593">
            <v>0</v>
          </cell>
        </row>
        <row r="1594">
          <cell r="D1594" t="str">
            <v>4 месяца 2014 года</v>
          </cell>
          <cell r="E1594">
            <v>0</v>
          </cell>
        </row>
        <row r="1595">
          <cell r="D1595" t="str">
            <v>заявка на 2015 год</v>
          </cell>
          <cell r="E1595">
            <v>0</v>
          </cell>
        </row>
        <row r="1596">
          <cell r="E1596">
            <v>0</v>
          </cell>
        </row>
        <row r="1597">
          <cell r="C1597" t="str">
            <v>Средняя длительность пребывания 1-ого больного по статистическим данным  (дней)</v>
          </cell>
          <cell r="D1597" t="str">
            <v>2013 год</v>
          </cell>
          <cell r="E1597">
            <v>0</v>
          </cell>
        </row>
        <row r="1598">
          <cell r="D1598" t="str">
            <v>4 месяца 2014 года</v>
          </cell>
          <cell r="E1598">
            <v>0</v>
          </cell>
        </row>
        <row r="1599">
          <cell r="D1599" t="str">
            <v>заявка на 2015 год</v>
          </cell>
          <cell r="E1599">
            <v>0</v>
          </cell>
        </row>
        <row r="1600">
          <cell r="C1600" t="str">
            <v>Средняя длительность пребывания 1-ого больного по счетам оплаченным и принятым к оплате (дней)</v>
          </cell>
          <cell r="D1600" t="str">
            <v>2013 год</v>
          </cell>
          <cell r="E1600">
            <v>0</v>
          </cell>
        </row>
        <row r="1601">
          <cell r="D1601" t="str">
            <v>4 месяца 2014 года</v>
          </cell>
          <cell r="E1601">
            <v>0</v>
          </cell>
        </row>
        <row r="1602">
          <cell r="D1602" t="str">
            <v>заявка на 2015 год</v>
          </cell>
          <cell r="E1602">
            <v>0</v>
          </cell>
        </row>
        <row r="1603">
          <cell r="C1603" t="str">
            <v>Среднегодовое количество коек круглосуточного пребывания</v>
          </cell>
          <cell r="D1603" t="str">
            <v>2013 год</v>
          </cell>
          <cell r="E1603">
            <v>0</v>
          </cell>
        </row>
        <row r="1604">
          <cell r="D1604" t="str">
            <v>4 месяца 2014 года</v>
          </cell>
          <cell r="E1604">
            <v>0</v>
          </cell>
        </row>
        <row r="1605">
          <cell r="D1605" t="str">
            <v>заявка на 2015 год</v>
          </cell>
          <cell r="E1605">
            <v>0</v>
          </cell>
        </row>
        <row r="1606">
          <cell r="C1606" t="str">
            <v>Число койко-дней по статистическим данным (формы 47, 62)</v>
          </cell>
          <cell r="D1606" t="str">
            <v>2013 год</v>
          </cell>
          <cell r="E1606">
            <v>0</v>
          </cell>
        </row>
        <row r="1607">
          <cell r="D1607" t="str">
            <v>4 месяца 2014 года</v>
          </cell>
          <cell r="E1607">
            <v>0</v>
          </cell>
        </row>
        <row r="1608">
          <cell r="D1608" t="str">
            <v>заявка на 2015 год</v>
          </cell>
          <cell r="E1608">
            <v>0</v>
          </cell>
        </row>
        <row r="1609">
          <cell r="C1609" t="str">
            <v xml:space="preserve">Число койко-дней по счетам оплаченным и принятым к оплате </v>
          </cell>
          <cell r="D1609" t="str">
            <v>2013 год</v>
          </cell>
          <cell r="E1609">
            <v>0</v>
          </cell>
        </row>
        <row r="1610">
          <cell r="D1610" t="str">
            <v>4 месяца 2014 года</v>
          </cell>
          <cell r="E1610">
            <v>0</v>
          </cell>
        </row>
        <row r="1611">
          <cell r="D1611" t="str">
            <v>заявка на 2015 год</v>
          </cell>
          <cell r="E1611">
            <v>0</v>
          </cell>
        </row>
        <row r="1612">
          <cell r="C1612" t="str">
            <v>Число пролеченных больных (законченных случаев) по статистическим данным (формы 47, 62)</v>
          </cell>
          <cell r="D1612" t="str">
            <v>2013 год</v>
          </cell>
          <cell r="E1612">
            <v>0</v>
          </cell>
        </row>
        <row r="1613">
          <cell r="D1613" t="str">
            <v>4 месяца 2014 года</v>
          </cell>
          <cell r="E1613">
            <v>0</v>
          </cell>
        </row>
        <row r="1614">
          <cell r="D1614" t="str">
            <v>заявка на 2015 год</v>
          </cell>
          <cell r="E1614">
            <v>0</v>
          </cell>
        </row>
        <row r="1615">
          <cell r="C1615" t="str">
            <v xml:space="preserve">Число пролеченных больных (законченных случаев) по счетам оплаченным и принятым к оплате </v>
          </cell>
          <cell r="D1615" t="str">
            <v>2013 год</v>
          </cell>
          <cell r="E1615">
            <v>0</v>
          </cell>
        </row>
        <row r="1616">
          <cell r="D1616" t="str">
            <v>Утв-но в ТПГГ на 2014 год</v>
          </cell>
          <cell r="E1616">
            <v>0</v>
          </cell>
        </row>
        <row r="1617">
          <cell r="D1617" t="str">
            <v>4 месяца 2014 года</v>
          </cell>
          <cell r="E1617">
            <v>0</v>
          </cell>
        </row>
        <row r="1618">
          <cell r="D1618" t="str">
            <v>заявка на 2015 год</v>
          </cell>
          <cell r="E1618">
            <v>0</v>
          </cell>
        </row>
        <row r="1619">
          <cell r="C1619" t="str">
            <v>Среднегодовая занятость койки по статистическим данным (дней)</v>
          </cell>
          <cell r="D1619" t="str">
            <v>2013 год</v>
          </cell>
          <cell r="E1619">
            <v>0</v>
          </cell>
        </row>
        <row r="1620">
          <cell r="D1620" t="str">
            <v>4 месяца 2014 года</v>
          </cell>
          <cell r="E1620">
            <v>0</v>
          </cell>
        </row>
        <row r="1621">
          <cell r="D1621" t="str">
            <v>заявка на 2015 год</v>
          </cell>
          <cell r="E1621">
            <v>0</v>
          </cell>
        </row>
        <row r="1622">
          <cell r="C1622" t="str">
            <v>Среднегодовая занятость койки по счетам оплаченным и принятым к оплате (дней)</v>
          </cell>
          <cell r="D1622" t="str">
            <v>2013 год</v>
          </cell>
          <cell r="E1622">
            <v>0</v>
          </cell>
        </row>
        <row r="1623">
          <cell r="D1623" t="str">
            <v>4 месяца 2014 года</v>
          </cell>
          <cell r="E1623">
            <v>0</v>
          </cell>
        </row>
        <row r="1624">
          <cell r="D1624" t="str">
            <v>заявка на 2015 год</v>
          </cell>
          <cell r="E1624">
            <v>0</v>
          </cell>
        </row>
        <row r="1625">
          <cell r="E1625">
            <v>0</v>
          </cell>
        </row>
        <row r="1626">
          <cell r="C1626" t="str">
            <v>Средняя длительность пребывания 1-ого больного по статистическим данным  (дней)</v>
          </cell>
          <cell r="D1626" t="str">
            <v>2013 год</v>
          </cell>
          <cell r="E1626">
            <v>0</v>
          </cell>
        </row>
        <row r="1627">
          <cell r="D1627" t="str">
            <v>4 месяца 2014 года</v>
          </cell>
          <cell r="E1627">
            <v>0</v>
          </cell>
        </row>
        <row r="1628">
          <cell r="D1628" t="str">
            <v>заявка на 2015 год</v>
          </cell>
          <cell r="E1628">
            <v>0</v>
          </cell>
        </row>
        <row r="1629">
          <cell r="C1629" t="str">
            <v>Средняя длительность пребывания 1-ого больного по счетам оплаченным и принятым к оплате (дней)</v>
          </cell>
          <cell r="D1629" t="str">
            <v>2013 год</v>
          </cell>
          <cell r="E1629">
            <v>0</v>
          </cell>
        </row>
        <row r="1630">
          <cell r="D1630" t="str">
            <v>4 месяца 2014 года</v>
          </cell>
          <cell r="E1630">
            <v>0</v>
          </cell>
        </row>
        <row r="1631">
          <cell r="D1631" t="str">
            <v>заявка на 2015 год</v>
          </cell>
          <cell r="E1631">
            <v>0</v>
          </cell>
        </row>
        <row r="1632">
          <cell r="C1632" t="str">
            <v>Среднегодовое количество коек круглосуточного пребывания</v>
          </cell>
          <cell r="D1632" t="str">
            <v>2013 год</v>
          </cell>
          <cell r="E1632">
            <v>135</v>
          </cell>
        </row>
        <row r="1633">
          <cell r="D1633" t="str">
            <v>4 месяца 2014 года</v>
          </cell>
          <cell r="E1633">
            <v>135</v>
          </cell>
        </row>
        <row r="1634">
          <cell r="D1634" t="str">
            <v>заявка на 2015 год</v>
          </cell>
          <cell r="E1634">
            <v>105</v>
          </cell>
        </row>
        <row r="1635">
          <cell r="C1635" t="str">
            <v>Число койко-дней по статистическим данным (формы 47, 62)</v>
          </cell>
          <cell r="D1635" t="str">
            <v>2013 год</v>
          </cell>
          <cell r="E1635">
            <v>46394</v>
          </cell>
        </row>
        <row r="1636">
          <cell r="D1636" t="str">
            <v>4 месяца 2014 года</v>
          </cell>
          <cell r="E1636">
            <v>16564</v>
          </cell>
        </row>
        <row r="1637">
          <cell r="D1637" t="str">
            <v>заявка на 2015 год</v>
          </cell>
          <cell r="E1637">
            <v>36995</v>
          </cell>
        </row>
        <row r="1638">
          <cell r="C1638" t="str">
            <v xml:space="preserve">Число койко-дней по счетам оплаченным и принятым к оплате </v>
          </cell>
          <cell r="D1638" t="str">
            <v>2013 год</v>
          </cell>
          <cell r="E1638">
            <v>46019</v>
          </cell>
        </row>
        <row r="1639">
          <cell r="D1639" t="str">
            <v>4 месяца 2014 года</v>
          </cell>
          <cell r="E1639">
            <v>15201</v>
          </cell>
        </row>
        <row r="1640">
          <cell r="D1640" t="str">
            <v>заявка на 2015 год</v>
          </cell>
          <cell r="E1640">
            <v>35307</v>
          </cell>
        </row>
        <row r="1641">
          <cell r="C1641" t="str">
            <v>Число пролеченных больных (законченных случаев) по статистическим данным (формы 47, 62)</v>
          </cell>
          <cell r="D1641" t="str">
            <v>2013 год</v>
          </cell>
          <cell r="E1641">
            <v>5320</v>
          </cell>
        </row>
        <row r="1642">
          <cell r="D1642" t="str">
            <v>4 месяца 2014 года</v>
          </cell>
          <cell r="E1642">
            <v>1543</v>
          </cell>
        </row>
        <row r="1643">
          <cell r="D1643" t="str">
            <v>заявка на 2015 год</v>
          </cell>
          <cell r="E1643">
            <v>3050</v>
          </cell>
        </row>
        <row r="1644">
          <cell r="C1644" t="str">
            <v xml:space="preserve">Число пролеченных больных (законченных случаев) по счетам оплаченным и принятым к оплате </v>
          </cell>
          <cell r="D1644" t="str">
            <v>2013 год</v>
          </cell>
          <cell r="E1644">
            <v>5213</v>
          </cell>
        </row>
        <row r="1645">
          <cell r="D1645" t="str">
            <v>Утв-но в ТПГГ на 2014 год</v>
          </cell>
          <cell r="E1645">
            <v>4351</v>
          </cell>
        </row>
        <row r="1646">
          <cell r="D1646" t="str">
            <v>4 месяца 2014 года</v>
          </cell>
          <cell r="E1646">
            <v>1475</v>
          </cell>
        </row>
        <row r="1647">
          <cell r="D1647" t="str">
            <v>заявка на 2015 год</v>
          </cell>
          <cell r="E1647">
            <v>3000</v>
          </cell>
        </row>
        <row r="1648">
          <cell r="C1648" t="str">
            <v>Среднегодовая занятость койки по статистическим данным (дней)</v>
          </cell>
          <cell r="D1648" t="str">
            <v>2013 год</v>
          </cell>
          <cell r="E1648">
            <v>343.7</v>
          </cell>
        </row>
        <row r="1649">
          <cell r="D1649" t="str">
            <v>4 месяца 2014 года</v>
          </cell>
          <cell r="E1649">
            <v>122.7</v>
          </cell>
        </row>
        <row r="1650">
          <cell r="D1650" t="str">
            <v>заявка на 2015 год</v>
          </cell>
          <cell r="E1650">
            <v>352.3</v>
          </cell>
        </row>
        <row r="1651">
          <cell r="C1651" t="str">
            <v>Среднегодовая занятость койки по счетам оплаченным и принятым к оплате (дней)</v>
          </cell>
          <cell r="D1651" t="str">
            <v>2013 год</v>
          </cell>
          <cell r="E1651">
            <v>340.9</v>
          </cell>
        </row>
        <row r="1652">
          <cell r="D1652" t="str">
            <v>4 месяца 2014 года</v>
          </cell>
          <cell r="E1652">
            <v>112.6</v>
          </cell>
        </row>
        <row r="1653">
          <cell r="D1653" t="str">
            <v>заявка на 2015 год</v>
          </cell>
          <cell r="E1653">
            <v>336.3</v>
          </cell>
        </row>
        <row r="1654">
          <cell r="E1654">
            <v>0</v>
          </cell>
        </row>
        <row r="1655">
          <cell r="C1655" t="str">
            <v>Средняя длительность пребывания 1-ого больного по статистическим данным  (дней)</v>
          </cell>
          <cell r="D1655" t="str">
            <v>2013 год</v>
          </cell>
          <cell r="E1655">
            <v>8.6999999999999993</v>
          </cell>
        </row>
        <row r="1656">
          <cell r="D1656" t="str">
            <v>4 месяца 2014 года</v>
          </cell>
          <cell r="E1656">
            <v>10.7</v>
          </cell>
        </row>
        <row r="1657">
          <cell r="D1657" t="str">
            <v>заявка на 2015 год</v>
          </cell>
          <cell r="E1657">
            <v>12.1</v>
          </cell>
        </row>
        <row r="1658">
          <cell r="C1658" t="str">
            <v>Средняя длительность пребывания 1-ого больного по счетам оплаченным и принятым к оплате (дней)</v>
          </cell>
          <cell r="D1658" t="str">
            <v>2013 год</v>
          </cell>
          <cell r="E1658">
            <v>8.8000000000000007</v>
          </cell>
        </row>
        <row r="1659">
          <cell r="D1659" t="str">
            <v>4 месяца 2014 года</v>
          </cell>
          <cell r="E1659">
            <v>10.3</v>
          </cell>
        </row>
        <row r="1660">
          <cell r="D1660" t="str">
            <v>заявка на 2015 год</v>
          </cell>
          <cell r="E1660">
            <v>11.8</v>
          </cell>
        </row>
        <row r="1661">
          <cell r="C1661" t="str">
            <v>Среднегодовое количество коек круглосуточного пребывания</v>
          </cell>
          <cell r="D1661" t="str">
            <v>2013 год</v>
          </cell>
          <cell r="E1661">
            <v>115</v>
          </cell>
        </row>
        <row r="1662">
          <cell r="D1662" t="str">
            <v>4 месяца 2014 года</v>
          </cell>
          <cell r="E1662">
            <v>115</v>
          </cell>
        </row>
        <row r="1663">
          <cell r="D1663" t="str">
            <v>заявка на 2015 год</v>
          </cell>
          <cell r="E1663">
            <v>115</v>
          </cell>
        </row>
        <row r="1664">
          <cell r="C1664" t="str">
            <v>Число койко-дней по статистическим данным (формы 47, 62)</v>
          </cell>
          <cell r="D1664" t="str">
            <v>2013 год</v>
          </cell>
          <cell r="E1664">
            <v>37643</v>
          </cell>
        </row>
        <row r="1665">
          <cell r="D1665" t="str">
            <v>4 месяца 2014 года</v>
          </cell>
          <cell r="E1665">
            <v>13808</v>
          </cell>
        </row>
        <row r="1666">
          <cell r="D1666" t="str">
            <v>заявка на 2015 год</v>
          </cell>
          <cell r="E1666">
            <v>40223</v>
          </cell>
        </row>
        <row r="1667">
          <cell r="C1667" t="str">
            <v xml:space="preserve">Число койко-дней по счетам оплаченным и принятым к оплате </v>
          </cell>
          <cell r="D1667" t="str">
            <v>2013 год</v>
          </cell>
          <cell r="E1667">
            <v>38619</v>
          </cell>
        </row>
        <row r="1668">
          <cell r="D1668" t="str">
            <v>4 месяца 2014 года</v>
          </cell>
          <cell r="E1668">
            <v>13784</v>
          </cell>
        </row>
        <row r="1669">
          <cell r="D1669" t="str">
            <v>заявка на 2015 год</v>
          </cell>
          <cell r="E1669">
            <v>38980</v>
          </cell>
        </row>
        <row r="1670">
          <cell r="C1670" t="str">
            <v>Число пролеченных больных (законченных случаев) по статистическим данным (формы 47, 62)</v>
          </cell>
          <cell r="D1670" t="str">
            <v>2013 год</v>
          </cell>
          <cell r="E1670">
            <v>4633</v>
          </cell>
        </row>
        <row r="1671">
          <cell r="D1671" t="str">
            <v>4 месяца 2014 года</v>
          </cell>
          <cell r="E1671">
            <v>1672</v>
          </cell>
        </row>
        <row r="1672">
          <cell r="D1672" t="str">
            <v>заявка на 2015 год</v>
          </cell>
          <cell r="E1672">
            <v>4193</v>
          </cell>
        </row>
        <row r="1673">
          <cell r="C1673" t="str">
            <v xml:space="preserve">Число пролеченных больных (законченных случаев) по счетам оплаченным и принятым к оплате </v>
          </cell>
          <cell r="D1673" t="str">
            <v>2013 год</v>
          </cell>
          <cell r="E1673">
            <v>4633</v>
          </cell>
        </row>
        <row r="1674">
          <cell r="D1674" t="str">
            <v>Утв-но в ТПГГ на 2014 год</v>
          </cell>
          <cell r="E1674">
            <v>4068</v>
          </cell>
        </row>
        <row r="1675">
          <cell r="D1675" t="str">
            <v>4 месяца 2014 года</v>
          </cell>
          <cell r="E1675">
            <v>1659</v>
          </cell>
        </row>
        <row r="1676">
          <cell r="D1676" t="str">
            <v>заявка на 2015 год</v>
          </cell>
          <cell r="E1676">
            <v>4068</v>
          </cell>
        </row>
        <row r="1677">
          <cell r="C1677" t="str">
            <v>Среднегодовая занятость койки по статистическим данным (дней)</v>
          </cell>
          <cell r="D1677" t="str">
            <v>2013 год</v>
          </cell>
          <cell r="E1677">
            <v>327.3</v>
          </cell>
        </row>
        <row r="1678">
          <cell r="D1678" t="str">
            <v>4 месяца 2014 года</v>
          </cell>
          <cell r="E1678">
            <v>120.1</v>
          </cell>
        </row>
        <row r="1679">
          <cell r="D1679" t="str">
            <v>заявка на 2015 год</v>
          </cell>
          <cell r="E1679">
            <v>349.8</v>
          </cell>
        </row>
        <row r="1680">
          <cell r="C1680" t="str">
            <v>Среднегодовая занятость койки по счетам оплаченным и принятым к оплате (дней)</v>
          </cell>
          <cell r="D1680" t="str">
            <v>2013 год</v>
          </cell>
          <cell r="E1680">
            <v>335.8</v>
          </cell>
        </row>
        <row r="1681">
          <cell r="D1681" t="str">
            <v>4 месяца 2014 года</v>
          </cell>
          <cell r="E1681">
            <v>119.9</v>
          </cell>
        </row>
        <row r="1682">
          <cell r="D1682" t="str">
            <v>заявка на 2015 год</v>
          </cell>
          <cell r="E1682">
            <v>339</v>
          </cell>
        </row>
        <row r="1683">
          <cell r="E1683">
            <v>0</v>
          </cell>
        </row>
        <row r="1684">
          <cell r="C1684" t="str">
            <v>Средняя длительность пребывания 1-ого больного по статистическим данным  (дней)</v>
          </cell>
          <cell r="D1684" t="str">
            <v>2013 год</v>
          </cell>
          <cell r="E1684">
            <v>8.1</v>
          </cell>
        </row>
        <row r="1685">
          <cell r="D1685" t="str">
            <v>4 месяца 2014 года</v>
          </cell>
          <cell r="E1685">
            <v>8.3000000000000007</v>
          </cell>
        </row>
        <row r="1686">
          <cell r="D1686" t="str">
            <v>заявка на 2015 год</v>
          </cell>
          <cell r="E1686">
            <v>9.6</v>
          </cell>
        </row>
        <row r="1687">
          <cell r="C1687" t="str">
            <v>Средняя длительность пребывания 1-ого больного по счетам оплаченным и принятым к оплате (дней)</v>
          </cell>
          <cell r="D1687" t="str">
            <v>2013 год</v>
          </cell>
          <cell r="E1687">
            <v>8.3000000000000007</v>
          </cell>
        </row>
        <row r="1688">
          <cell r="D1688" t="str">
            <v>4 месяца 2014 года</v>
          </cell>
          <cell r="E1688">
            <v>8.3000000000000007</v>
          </cell>
        </row>
        <row r="1689">
          <cell r="D1689" t="str">
            <v>заявка на 2015 год</v>
          </cell>
          <cell r="E1689">
            <v>9.6</v>
          </cell>
        </row>
        <row r="1690">
          <cell r="C1690" t="str">
            <v>Среднегодовое количество коек круглосуточного пребывания</v>
          </cell>
          <cell r="D1690" t="str">
            <v>2013 год</v>
          </cell>
          <cell r="E1690">
            <v>0</v>
          </cell>
        </row>
        <row r="1691">
          <cell r="D1691" t="str">
            <v>4 месяца 2014 года</v>
          </cell>
          <cell r="E1691">
            <v>0</v>
          </cell>
        </row>
        <row r="1692">
          <cell r="D1692" t="str">
            <v>заявка на 2015 год</v>
          </cell>
          <cell r="E1692">
            <v>0</v>
          </cell>
        </row>
        <row r="1693">
          <cell r="C1693" t="str">
            <v>Число койко-дней по статистическим данным (формы 47, 62)</v>
          </cell>
          <cell r="D1693" t="str">
            <v>2013 год</v>
          </cell>
          <cell r="E1693">
            <v>0</v>
          </cell>
        </row>
        <row r="1694">
          <cell r="D1694" t="str">
            <v>4 месяца 2014 года</v>
          </cell>
          <cell r="E1694">
            <v>0</v>
          </cell>
        </row>
        <row r="1695">
          <cell r="D1695" t="str">
            <v>заявка на 2015 год</v>
          </cell>
          <cell r="E1695">
            <v>0</v>
          </cell>
        </row>
        <row r="1696">
          <cell r="C1696" t="str">
            <v xml:space="preserve">Число койко-дней по счетам оплаченным и принятым к оплате </v>
          </cell>
          <cell r="D1696" t="str">
            <v>2013 год</v>
          </cell>
          <cell r="E1696">
            <v>0</v>
          </cell>
        </row>
        <row r="1697">
          <cell r="D1697" t="str">
            <v>4 месяца 2014 года</v>
          </cell>
          <cell r="E1697">
            <v>0</v>
          </cell>
        </row>
        <row r="1698">
          <cell r="D1698" t="str">
            <v>заявка на 2015 год</v>
          </cell>
          <cell r="E1698">
            <v>0</v>
          </cell>
        </row>
        <row r="1699">
          <cell r="C1699" t="str">
            <v>Число пролеченных больных (законченных случаев) по статистическим данным (формы 47, 62)</v>
          </cell>
          <cell r="D1699" t="str">
            <v>2013 год</v>
          </cell>
          <cell r="E1699">
            <v>0</v>
          </cell>
        </row>
        <row r="1700">
          <cell r="D1700" t="str">
            <v>4 месяца 2014 года</v>
          </cell>
          <cell r="E1700">
            <v>0</v>
          </cell>
        </row>
        <row r="1701">
          <cell r="D1701" t="str">
            <v>заявка на 2015 год</v>
          </cell>
          <cell r="E1701">
            <v>0</v>
          </cell>
        </row>
        <row r="1702">
          <cell r="C1702" t="str">
            <v xml:space="preserve">Число пролеченных больных (законченных случаев) по счетам оплаченным и принятым к оплате </v>
          </cell>
          <cell r="D1702" t="str">
            <v>2013 год</v>
          </cell>
          <cell r="E1702">
            <v>0</v>
          </cell>
        </row>
        <row r="1703">
          <cell r="D1703" t="str">
            <v>Утв-но в ТПГГ на 2014 год</v>
          </cell>
          <cell r="E1703">
            <v>0</v>
          </cell>
        </row>
        <row r="1704">
          <cell r="D1704" t="str">
            <v>4 месяца 2014 года</v>
          </cell>
          <cell r="E1704">
            <v>0</v>
          </cell>
        </row>
        <row r="1705">
          <cell r="D1705" t="str">
            <v>заявка на 2015 год</v>
          </cell>
          <cell r="E1705">
            <v>0</v>
          </cell>
        </row>
        <row r="1706">
          <cell r="C1706" t="str">
            <v>Среднегодовая занятость койки по статистическим данным (дней)</v>
          </cell>
          <cell r="D1706" t="str">
            <v>2013 год</v>
          </cell>
          <cell r="E1706">
            <v>0</v>
          </cell>
        </row>
        <row r="1707">
          <cell r="D1707" t="str">
            <v>4 месяца 2014 года</v>
          </cell>
          <cell r="E1707">
            <v>0</v>
          </cell>
        </row>
        <row r="1708">
          <cell r="D1708" t="str">
            <v>заявка на 2015 год</v>
          </cell>
          <cell r="E1708">
            <v>0</v>
          </cell>
        </row>
        <row r="1709">
          <cell r="C1709" t="str">
            <v>Среднегодовая занятость койки по счетам оплаченным и принятым к оплате (дней)</v>
          </cell>
          <cell r="D1709" t="str">
            <v>2013 год</v>
          </cell>
          <cell r="E1709">
            <v>0</v>
          </cell>
        </row>
        <row r="1710">
          <cell r="D1710" t="str">
            <v>4 месяца 2014 года</v>
          </cell>
          <cell r="E1710">
            <v>0</v>
          </cell>
        </row>
        <row r="1711">
          <cell r="D1711" t="str">
            <v>заявка на 2015 год</v>
          </cell>
          <cell r="E1711">
            <v>0</v>
          </cell>
        </row>
        <row r="1712">
          <cell r="E1712">
            <v>0</v>
          </cell>
        </row>
        <row r="1713">
          <cell r="C1713" t="str">
            <v>Средняя длительность пребывания 1-ого больного по статистическим данным  (дней)</v>
          </cell>
          <cell r="D1713" t="str">
            <v>2013 год</v>
          </cell>
          <cell r="E1713">
            <v>0</v>
          </cell>
        </row>
        <row r="1714">
          <cell r="D1714" t="str">
            <v>4 месяца 2014 года</v>
          </cell>
          <cell r="E1714">
            <v>0</v>
          </cell>
        </row>
        <row r="1715">
          <cell r="D1715" t="str">
            <v>заявка на 2015 год</v>
          </cell>
          <cell r="E1715">
            <v>0</v>
          </cell>
        </row>
        <row r="1716">
          <cell r="C1716" t="str">
            <v>Средняя длительность пребывания 1-ого больного по счетам оплаченным и принятым к оплате (дней)</v>
          </cell>
          <cell r="D1716" t="str">
            <v>2013 год</v>
          </cell>
          <cell r="E1716">
            <v>0</v>
          </cell>
        </row>
        <row r="1717">
          <cell r="D1717" t="str">
            <v>4 месяца 2014 года</v>
          </cell>
          <cell r="E1717">
            <v>0</v>
          </cell>
        </row>
        <row r="1718">
          <cell r="D1718" t="str">
            <v>заявка на 2015 год</v>
          </cell>
          <cell r="E1718">
            <v>0</v>
          </cell>
        </row>
        <row r="1719">
          <cell r="C1719" t="str">
            <v>Среднегодовое количество коек круглосуточного пребывания</v>
          </cell>
          <cell r="D1719" t="str">
            <v>2013 год</v>
          </cell>
          <cell r="E1719">
            <v>0</v>
          </cell>
        </row>
        <row r="1720">
          <cell r="D1720" t="str">
            <v>4 месяца 2014 года</v>
          </cell>
          <cell r="E1720">
            <v>0</v>
          </cell>
        </row>
        <row r="1721">
          <cell r="D1721" t="str">
            <v>заявка на 2015 год</v>
          </cell>
          <cell r="E1721">
            <v>0</v>
          </cell>
        </row>
        <row r="1722">
          <cell r="C1722" t="str">
            <v>Число койко-дней по статистическим данным (формы 47, 62)</v>
          </cell>
          <cell r="D1722" t="str">
            <v>2013 год</v>
          </cell>
          <cell r="E1722">
            <v>0</v>
          </cell>
        </row>
        <row r="1723">
          <cell r="D1723" t="str">
            <v>4 месяца 2014 года</v>
          </cell>
          <cell r="E1723">
            <v>0</v>
          </cell>
        </row>
        <row r="1724">
          <cell r="D1724" t="str">
            <v>заявка на 2015 год</v>
          </cell>
          <cell r="E1724">
            <v>0</v>
          </cell>
        </row>
        <row r="1725">
          <cell r="C1725" t="str">
            <v xml:space="preserve">Число койко-дней по счетам оплаченным и принятым к оплате </v>
          </cell>
          <cell r="D1725" t="str">
            <v>2013 год</v>
          </cell>
          <cell r="E1725">
            <v>0</v>
          </cell>
        </row>
        <row r="1726">
          <cell r="D1726" t="str">
            <v>4 месяца 2014 года</v>
          </cell>
          <cell r="E1726">
            <v>0</v>
          </cell>
        </row>
        <row r="1727">
          <cell r="D1727" t="str">
            <v>заявка на 2015 год</v>
          </cell>
          <cell r="E1727">
            <v>0</v>
          </cell>
        </row>
        <row r="1728">
          <cell r="C1728" t="str">
            <v>Число пролеченных больных (законченных случаев) по статистическим данным (формы 47, 62)</v>
          </cell>
          <cell r="D1728" t="str">
            <v>2013 год</v>
          </cell>
          <cell r="E1728">
            <v>0</v>
          </cell>
        </row>
        <row r="1729">
          <cell r="D1729" t="str">
            <v>4 месяца 2014 года</v>
          </cell>
          <cell r="E1729">
            <v>0</v>
          </cell>
        </row>
        <row r="1730">
          <cell r="D1730" t="str">
            <v>заявка на 2015 год</v>
          </cell>
          <cell r="E1730">
            <v>0</v>
          </cell>
        </row>
        <row r="1731">
          <cell r="C1731" t="str">
            <v xml:space="preserve">Число пролеченных больных (законченных случаев) по счетам оплаченным и принятым к оплате </v>
          </cell>
          <cell r="D1731" t="str">
            <v>2013 год</v>
          </cell>
          <cell r="E1731">
            <v>0</v>
          </cell>
        </row>
        <row r="1732">
          <cell r="D1732" t="str">
            <v>Утв-но в ТПГГ на 2014 год</v>
          </cell>
          <cell r="E1732">
            <v>0</v>
          </cell>
        </row>
        <row r="1733">
          <cell r="D1733" t="str">
            <v>4 месяца 2014 года</v>
          </cell>
          <cell r="E1733">
            <v>0</v>
          </cell>
        </row>
        <row r="1734">
          <cell r="D1734" t="str">
            <v>заявка на 2015 год</v>
          </cell>
          <cell r="E1734">
            <v>0</v>
          </cell>
        </row>
        <row r="1735">
          <cell r="C1735" t="str">
            <v>Среднегодовая занятость койки по статистическим данным (дней)</v>
          </cell>
          <cell r="D1735" t="str">
            <v>2013 год</v>
          </cell>
          <cell r="E1735">
            <v>0</v>
          </cell>
        </row>
        <row r="1736">
          <cell r="D1736" t="str">
            <v>4 месяца 2014 года</v>
          </cell>
          <cell r="E1736">
            <v>0</v>
          </cell>
        </row>
        <row r="1737">
          <cell r="D1737" t="str">
            <v>заявка на 2015 год</v>
          </cell>
          <cell r="E1737">
            <v>0</v>
          </cell>
        </row>
        <row r="1738">
          <cell r="C1738" t="str">
            <v>Среднегодовая занятость койки по счетам оплаченным и принятым к оплате (дней)</v>
          </cell>
          <cell r="D1738" t="str">
            <v>2013 год</v>
          </cell>
          <cell r="E1738">
            <v>0</v>
          </cell>
        </row>
        <row r="1739">
          <cell r="D1739" t="str">
            <v>4 месяца 2014 года</v>
          </cell>
          <cell r="E1739">
            <v>0</v>
          </cell>
        </row>
        <row r="1740">
          <cell r="D1740" t="str">
            <v>заявка на 2015 год</v>
          </cell>
          <cell r="E1740">
            <v>0</v>
          </cell>
        </row>
        <row r="1741">
          <cell r="E1741">
            <v>0</v>
          </cell>
        </row>
        <row r="1742">
          <cell r="C1742" t="str">
            <v>Средняя длительность пребывания 1-ого больного по статистическим данным  (дней)</v>
          </cell>
          <cell r="D1742" t="str">
            <v>2013 год</v>
          </cell>
          <cell r="E1742">
            <v>0</v>
          </cell>
        </row>
        <row r="1743">
          <cell r="D1743" t="str">
            <v>4 месяца 2014 года</v>
          </cell>
          <cell r="E1743">
            <v>0</v>
          </cell>
        </row>
        <row r="1744">
          <cell r="D1744" t="str">
            <v>заявка на 2015 год</v>
          </cell>
          <cell r="E1744">
            <v>0</v>
          </cell>
        </row>
        <row r="1745">
          <cell r="C1745" t="str">
            <v>Средняя длительность пребывания 1-ого больного по счетам оплаченным и принятым к оплате (дней)</v>
          </cell>
          <cell r="D1745" t="str">
            <v>2013 год</v>
          </cell>
          <cell r="E1745">
            <v>0</v>
          </cell>
        </row>
        <row r="1746">
          <cell r="D1746" t="str">
            <v>4 месяца 2014 года</v>
          </cell>
          <cell r="E1746">
            <v>0</v>
          </cell>
        </row>
        <row r="1747">
          <cell r="D1747" t="str">
            <v>заявка на 2015 год</v>
          </cell>
          <cell r="E1747">
            <v>0</v>
          </cell>
        </row>
        <row r="1748">
          <cell r="C1748" t="str">
            <v>Среднегодовое количество коек круглосуточного пребывания</v>
          </cell>
          <cell r="D1748" t="str">
            <v>2013 год</v>
          </cell>
          <cell r="E1748">
            <v>102</v>
          </cell>
        </row>
        <row r="1749">
          <cell r="D1749" t="str">
            <v>4 месяца 2014 года</v>
          </cell>
          <cell r="E1749">
            <v>102</v>
          </cell>
        </row>
        <row r="1750">
          <cell r="D1750" t="str">
            <v>заявка на 2015 год</v>
          </cell>
          <cell r="E1750">
            <v>102</v>
          </cell>
        </row>
        <row r="1751">
          <cell r="C1751" t="str">
            <v>Число койко-дней по статистическим данным (формы 47, 62)</v>
          </cell>
          <cell r="D1751" t="str">
            <v>2013 год</v>
          </cell>
          <cell r="E1751">
            <v>44745</v>
          </cell>
        </row>
        <row r="1752">
          <cell r="D1752" t="str">
            <v>4 месяца 2014 года</v>
          </cell>
          <cell r="E1752">
            <v>14748</v>
          </cell>
        </row>
        <row r="1753">
          <cell r="D1753" t="str">
            <v>заявка на 2015 год</v>
          </cell>
          <cell r="E1753">
            <v>46527</v>
          </cell>
        </row>
        <row r="1754">
          <cell r="C1754" t="str">
            <v xml:space="preserve">Число койко-дней по счетам оплаченным и принятым к оплате </v>
          </cell>
          <cell r="D1754" t="str">
            <v>2013 год</v>
          </cell>
          <cell r="E1754">
            <v>44877</v>
          </cell>
        </row>
        <row r="1755">
          <cell r="D1755" t="str">
            <v>4 месяца 2014 года</v>
          </cell>
          <cell r="E1755">
            <v>14371</v>
          </cell>
        </row>
        <row r="1756">
          <cell r="D1756" t="str">
            <v>заявка на 2015 год</v>
          </cell>
          <cell r="E1756">
            <v>36166</v>
          </cell>
        </row>
        <row r="1757">
          <cell r="C1757" t="str">
            <v>Число пролеченных больных (законченных случаев) по статистическим данным (формы 47, 62)</v>
          </cell>
          <cell r="D1757" t="str">
            <v>2013 год</v>
          </cell>
          <cell r="E1757">
            <v>5682</v>
          </cell>
        </row>
        <row r="1758">
          <cell r="D1758" t="str">
            <v>4 месяца 2014 года</v>
          </cell>
          <cell r="E1758">
            <v>1826</v>
          </cell>
        </row>
        <row r="1759">
          <cell r="D1759" t="str">
            <v>заявка на 2015 год</v>
          </cell>
          <cell r="E1759">
            <v>4283</v>
          </cell>
        </row>
        <row r="1760">
          <cell r="C1760" t="str">
            <v xml:space="preserve">Число пролеченных больных (законченных случаев) по счетам оплаченным и принятым к оплате </v>
          </cell>
          <cell r="D1760" t="str">
            <v>2013 год</v>
          </cell>
          <cell r="E1760">
            <v>5650</v>
          </cell>
        </row>
        <row r="1761">
          <cell r="D1761" t="str">
            <v>Утв-но в ТПГГ на 2014 год</v>
          </cell>
          <cell r="E1761">
            <v>4283</v>
          </cell>
        </row>
        <row r="1762">
          <cell r="D1762" t="str">
            <v>4 месяца 2014 года</v>
          </cell>
          <cell r="E1762">
            <v>1824</v>
          </cell>
        </row>
        <row r="1763">
          <cell r="D1763" t="str">
            <v>заявка на 2015 год</v>
          </cell>
          <cell r="E1763">
            <v>4283</v>
          </cell>
        </row>
        <row r="1764">
          <cell r="C1764" t="str">
            <v>Среднегодовая занятость койки по статистическим данным (дней)</v>
          </cell>
          <cell r="D1764" t="str">
            <v>2013 год</v>
          </cell>
          <cell r="E1764">
            <v>438.7</v>
          </cell>
        </row>
        <row r="1765">
          <cell r="D1765" t="str">
            <v>4 месяца 2014 года</v>
          </cell>
          <cell r="E1765">
            <v>144.6</v>
          </cell>
        </row>
        <row r="1766">
          <cell r="D1766" t="str">
            <v>заявка на 2015 год</v>
          </cell>
          <cell r="E1766">
            <v>456.1</v>
          </cell>
        </row>
        <row r="1767">
          <cell r="C1767" t="str">
            <v>Среднегодовая занятость койки по счетам оплаченным и принятым к оплате (дней)</v>
          </cell>
          <cell r="D1767" t="str">
            <v>2013 год</v>
          </cell>
          <cell r="E1767">
            <v>440</v>
          </cell>
        </row>
        <row r="1768">
          <cell r="D1768" t="str">
            <v>4 месяца 2014 года</v>
          </cell>
          <cell r="E1768">
            <v>140.9</v>
          </cell>
        </row>
        <row r="1769">
          <cell r="D1769" t="str">
            <v>заявка на 2015 год</v>
          </cell>
          <cell r="E1769">
            <v>354.6</v>
          </cell>
        </row>
        <row r="1770">
          <cell r="E1770">
            <v>0</v>
          </cell>
        </row>
        <row r="1771">
          <cell r="C1771" t="str">
            <v>Средняя длительность пребывания 1-ого больного по статистическим данным  (дней)</v>
          </cell>
          <cell r="D1771" t="str">
            <v>2013 год</v>
          </cell>
          <cell r="E1771">
            <v>7.9</v>
          </cell>
        </row>
        <row r="1772">
          <cell r="D1772" t="str">
            <v>4 месяца 2014 года</v>
          </cell>
          <cell r="E1772">
            <v>8.1</v>
          </cell>
        </row>
        <row r="1773">
          <cell r="D1773" t="str">
            <v>заявка на 2015 год</v>
          </cell>
          <cell r="E1773">
            <v>10.9</v>
          </cell>
        </row>
        <row r="1774">
          <cell r="C1774" t="str">
            <v>Средняя длительность пребывания 1-ого больного по счетам оплаченным и принятым к оплате (дней)</v>
          </cell>
          <cell r="D1774" t="str">
            <v>2013 год</v>
          </cell>
          <cell r="E1774">
            <v>7.9</v>
          </cell>
        </row>
        <row r="1775">
          <cell r="D1775" t="str">
            <v>4 месяца 2014 года</v>
          </cell>
          <cell r="E1775">
            <v>7.9</v>
          </cell>
        </row>
        <row r="1776">
          <cell r="D1776" t="str">
            <v>заявка на 2015 год</v>
          </cell>
          <cell r="E1776">
            <v>8.4</v>
          </cell>
        </row>
        <row r="1777">
          <cell r="C1777" t="str">
            <v>Среднегодовое количество коек круглосуточного пребывания</v>
          </cell>
          <cell r="D1777" t="str">
            <v>2013 год</v>
          </cell>
          <cell r="E1777">
            <v>0</v>
          </cell>
        </row>
        <row r="1778">
          <cell r="D1778" t="str">
            <v>4 месяца 2014 года</v>
          </cell>
          <cell r="E1778">
            <v>0</v>
          </cell>
        </row>
        <row r="1779">
          <cell r="D1779" t="str">
            <v>заявка на 2015 год</v>
          </cell>
          <cell r="E1779">
            <v>0</v>
          </cell>
        </row>
        <row r="1780">
          <cell r="C1780" t="str">
            <v>Число койко-дней по статистическим данным (формы 47, 62)</v>
          </cell>
          <cell r="D1780" t="str">
            <v>2013 год</v>
          </cell>
          <cell r="E1780">
            <v>0</v>
          </cell>
        </row>
        <row r="1781">
          <cell r="D1781" t="str">
            <v>4 месяца 2014 года</v>
          </cell>
          <cell r="E1781">
            <v>0</v>
          </cell>
        </row>
        <row r="1782">
          <cell r="D1782" t="str">
            <v>заявка на 2015 год</v>
          </cell>
          <cell r="E1782">
            <v>0</v>
          </cell>
        </row>
        <row r="1783">
          <cell r="C1783" t="str">
            <v xml:space="preserve">Число койко-дней по счетам оплаченным и принятым к оплате </v>
          </cell>
          <cell r="D1783" t="str">
            <v>2013 год</v>
          </cell>
          <cell r="E1783">
            <v>0</v>
          </cell>
        </row>
        <row r="1784">
          <cell r="D1784" t="str">
            <v>4 месяца 2014 года</v>
          </cell>
          <cell r="E1784">
            <v>0</v>
          </cell>
        </row>
        <row r="1785">
          <cell r="D1785" t="str">
            <v>заявка на 2015 год</v>
          </cell>
          <cell r="E1785">
            <v>0</v>
          </cell>
        </row>
        <row r="1786">
          <cell r="C1786" t="str">
            <v>Число пролеченных больных (законченных случаев) по статистическим данным (формы 47, 62)</v>
          </cell>
          <cell r="D1786" t="str">
            <v>2013 год</v>
          </cell>
          <cell r="E1786">
            <v>0</v>
          </cell>
        </row>
        <row r="1787">
          <cell r="D1787" t="str">
            <v>4 месяца 2014 года</v>
          </cell>
          <cell r="E1787">
            <v>0</v>
          </cell>
        </row>
        <row r="1788">
          <cell r="D1788" t="str">
            <v>заявка на 2015 год</v>
          </cell>
          <cell r="E1788">
            <v>0</v>
          </cell>
        </row>
        <row r="1789">
          <cell r="C1789" t="str">
            <v xml:space="preserve">Число пролеченных больных (законченных случаев) по счетам оплаченным и принятым к оплате </v>
          </cell>
          <cell r="D1789" t="str">
            <v>2013 год</v>
          </cell>
          <cell r="E1789">
            <v>0</v>
          </cell>
        </row>
        <row r="1790">
          <cell r="D1790" t="str">
            <v>Утв-но в ТПГГ на 2014 год</v>
          </cell>
          <cell r="E1790">
            <v>0</v>
          </cell>
        </row>
        <row r="1791">
          <cell r="D1791" t="str">
            <v>4 месяца 2014 года</v>
          </cell>
          <cell r="E1791">
            <v>0</v>
          </cell>
        </row>
        <row r="1792">
          <cell r="D1792" t="str">
            <v>заявка на 2015 год</v>
          </cell>
          <cell r="E1792">
            <v>0</v>
          </cell>
        </row>
        <row r="1793">
          <cell r="C1793" t="str">
            <v>Среднегодовая занятость койки по статистическим данным (дней)</v>
          </cell>
          <cell r="D1793" t="str">
            <v>2013 год</v>
          </cell>
          <cell r="E1793">
            <v>0</v>
          </cell>
        </row>
        <row r="1794">
          <cell r="D1794" t="str">
            <v>4 месяца 2014 года</v>
          </cell>
          <cell r="E1794">
            <v>0</v>
          </cell>
        </row>
        <row r="1795">
          <cell r="D1795" t="str">
            <v>заявка на 2015 год</v>
          </cell>
          <cell r="E1795">
            <v>0</v>
          </cell>
        </row>
        <row r="1796">
          <cell r="C1796" t="str">
            <v>Среднегодовая занятость койки по счетам оплаченным и принятым к оплате (дней)</v>
          </cell>
          <cell r="D1796" t="str">
            <v>2013 год</v>
          </cell>
          <cell r="E1796">
            <v>0</v>
          </cell>
        </row>
        <row r="1797">
          <cell r="D1797" t="str">
            <v>4 месяца 2014 года</v>
          </cell>
          <cell r="E1797">
            <v>0</v>
          </cell>
        </row>
        <row r="1798">
          <cell r="D1798" t="str">
            <v>заявка на 2015 год</v>
          </cell>
          <cell r="E1798">
            <v>0</v>
          </cell>
        </row>
        <row r="1799">
          <cell r="E1799">
            <v>0</v>
          </cell>
        </row>
        <row r="1800">
          <cell r="C1800" t="str">
            <v>Средняя длительность пребывания 1-ого больного по статистическим данным  (дней)</v>
          </cell>
          <cell r="D1800" t="str">
            <v>2013 год</v>
          </cell>
          <cell r="E1800">
            <v>0</v>
          </cell>
        </row>
        <row r="1801">
          <cell r="D1801" t="str">
            <v>4 месяца 2014 года</v>
          </cell>
          <cell r="E1801">
            <v>0</v>
          </cell>
        </row>
        <row r="1802">
          <cell r="D1802" t="str">
            <v>заявка на 2015 год</v>
          </cell>
          <cell r="E1802">
            <v>0</v>
          </cell>
        </row>
        <row r="1803">
          <cell r="C1803" t="str">
            <v>Средняя длительность пребывания 1-ого больного по счетам оплаченным и принятым к оплате (дней)</v>
          </cell>
          <cell r="D1803" t="str">
            <v>2013 год</v>
          </cell>
          <cell r="E1803">
            <v>0</v>
          </cell>
        </row>
        <row r="1804">
          <cell r="D1804" t="str">
            <v>4 месяца 2014 года</v>
          </cell>
          <cell r="E1804">
            <v>0</v>
          </cell>
        </row>
        <row r="1805">
          <cell r="D1805" t="str">
            <v>заявка на 2015 год</v>
          </cell>
          <cell r="E1805">
            <v>0</v>
          </cell>
        </row>
        <row r="1806">
          <cell r="C1806" t="str">
            <v>Среднегодовое количество коек круглосуточного пребывания</v>
          </cell>
          <cell r="D1806" t="str">
            <v>2013 год</v>
          </cell>
          <cell r="E1806">
            <v>0</v>
          </cell>
        </row>
        <row r="1807">
          <cell r="D1807" t="str">
            <v>4 месяца 2014 года</v>
          </cell>
          <cell r="E1807">
            <v>0</v>
          </cell>
        </row>
        <row r="1808">
          <cell r="D1808" t="str">
            <v>заявка на 2015 год</v>
          </cell>
          <cell r="E1808">
            <v>0</v>
          </cell>
        </row>
        <row r="1809">
          <cell r="C1809" t="str">
            <v>Число койко-дней по статистическим данным (формы 47, 62)</v>
          </cell>
          <cell r="D1809" t="str">
            <v>2013 год</v>
          </cell>
          <cell r="E1809">
            <v>0</v>
          </cell>
        </row>
        <row r="1810">
          <cell r="D1810" t="str">
            <v>4 месяца 2014 года</v>
          </cell>
          <cell r="E1810">
            <v>0</v>
          </cell>
        </row>
        <row r="1811">
          <cell r="D1811" t="str">
            <v>заявка на 2015 год</v>
          </cell>
          <cell r="E1811">
            <v>0</v>
          </cell>
        </row>
        <row r="1812">
          <cell r="C1812" t="str">
            <v xml:space="preserve">Число койко-дней по счетам оплаченным и принятым к оплате </v>
          </cell>
          <cell r="D1812" t="str">
            <v>2013 год</v>
          </cell>
          <cell r="E1812">
            <v>0</v>
          </cell>
        </row>
        <row r="1813">
          <cell r="D1813" t="str">
            <v>4 месяца 2014 года</v>
          </cell>
          <cell r="E1813">
            <v>0</v>
          </cell>
        </row>
        <row r="1814">
          <cell r="D1814" t="str">
            <v>заявка на 2015 год</v>
          </cell>
          <cell r="E1814">
            <v>0</v>
          </cell>
        </row>
        <row r="1815">
          <cell r="C1815" t="str">
            <v>Число пролеченных больных (законченных случаев) по статистическим данным (формы 47, 62)</v>
          </cell>
          <cell r="D1815" t="str">
            <v>2013 год</v>
          </cell>
          <cell r="E1815">
            <v>0</v>
          </cell>
        </row>
        <row r="1816">
          <cell r="D1816" t="str">
            <v>4 месяца 2014 года</v>
          </cell>
          <cell r="E1816">
            <v>0</v>
          </cell>
        </row>
        <row r="1817">
          <cell r="D1817" t="str">
            <v>заявка на 2015 год</v>
          </cell>
          <cell r="E1817">
            <v>0</v>
          </cell>
        </row>
        <row r="1818">
          <cell r="C1818" t="str">
            <v xml:space="preserve">Число пролеченных больных (законченных случаев) по счетам оплаченным и принятым к оплате </v>
          </cell>
          <cell r="D1818" t="str">
            <v>2013 год</v>
          </cell>
          <cell r="E1818">
            <v>0</v>
          </cell>
        </row>
        <row r="1819">
          <cell r="D1819" t="str">
            <v>Утв-но в ТПГГ на 2014 год</v>
          </cell>
          <cell r="E1819">
            <v>0</v>
          </cell>
        </row>
        <row r="1820">
          <cell r="D1820" t="str">
            <v>4 месяца 2014 года</v>
          </cell>
          <cell r="E1820">
            <v>0</v>
          </cell>
        </row>
        <row r="1821">
          <cell r="D1821" t="str">
            <v>заявка на 2015 год</v>
          </cell>
          <cell r="E1821">
            <v>0</v>
          </cell>
        </row>
        <row r="1822">
          <cell r="C1822" t="str">
            <v>Среднегодовая занятость койки по статистическим данным (дней)</v>
          </cell>
          <cell r="D1822" t="str">
            <v>2013 год</v>
          </cell>
          <cell r="E1822">
            <v>0</v>
          </cell>
        </row>
        <row r="1823">
          <cell r="D1823" t="str">
            <v>4 месяца 2014 года</v>
          </cell>
          <cell r="E1823">
            <v>0</v>
          </cell>
        </row>
        <row r="1824">
          <cell r="D1824" t="str">
            <v>заявка на 2015 год</v>
          </cell>
          <cell r="E1824">
            <v>0</v>
          </cell>
        </row>
        <row r="1825">
          <cell r="C1825" t="str">
            <v>Среднегодовая занятость койки по счетам оплаченным и принятым к оплате (дней)</v>
          </cell>
          <cell r="D1825" t="str">
            <v>2013 год</v>
          </cell>
          <cell r="E1825">
            <v>0</v>
          </cell>
        </row>
        <row r="1826">
          <cell r="D1826" t="str">
            <v>4 месяца 2014 года</v>
          </cell>
          <cell r="E1826">
            <v>0</v>
          </cell>
        </row>
        <row r="1827">
          <cell r="D1827" t="str">
            <v>заявка на 2015 год</v>
          </cell>
          <cell r="E1827">
            <v>0</v>
          </cell>
        </row>
        <row r="1828">
          <cell r="E1828">
            <v>0</v>
          </cell>
        </row>
        <row r="1829">
          <cell r="C1829" t="str">
            <v>Средняя длительность пребывания 1-ого больного по статистическим данным  (дней)</v>
          </cell>
          <cell r="D1829" t="str">
            <v>2013 год</v>
          </cell>
          <cell r="E1829">
            <v>0</v>
          </cell>
        </row>
        <row r="1830">
          <cell r="D1830" t="str">
            <v>4 месяца 2014 года</v>
          </cell>
          <cell r="E1830">
            <v>0</v>
          </cell>
        </row>
        <row r="1831">
          <cell r="D1831" t="str">
            <v>заявка на 2015 год</v>
          </cell>
          <cell r="E1831">
            <v>0</v>
          </cell>
        </row>
        <row r="1832">
          <cell r="C1832" t="str">
            <v>Средняя длительность пребывания 1-ого больного по счетам оплаченным и принятым к оплате (дней)</v>
          </cell>
          <cell r="D1832" t="str">
            <v>2013 год</v>
          </cell>
          <cell r="E1832">
            <v>0</v>
          </cell>
        </row>
        <row r="1833">
          <cell r="D1833" t="str">
            <v>4 месяца 2014 года</v>
          </cell>
          <cell r="E1833">
            <v>0</v>
          </cell>
        </row>
        <row r="1834">
          <cell r="D1834" t="str">
            <v>заявка на 2015 год</v>
          </cell>
          <cell r="E1834">
            <v>0</v>
          </cell>
        </row>
        <row r="1835">
          <cell r="C1835" t="str">
            <v>Среднегодовое количество коек круглосуточного пребывания</v>
          </cell>
          <cell r="D1835" t="str">
            <v>2013 год</v>
          </cell>
          <cell r="E1835">
            <v>0</v>
          </cell>
        </row>
        <row r="1836">
          <cell r="D1836" t="str">
            <v>4 месяца 2014 года</v>
          </cell>
          <cell r="E1836">
            <v>0</v>
          </cell>
        </row>
        <row r="1837">
          <cell r="D1837" t="str">
            <v>заявка на 2015 год</v>
          </cell>
          <cell r="E1837">
            <v>0</v>
          </cell>
        </row>
        <row r="1838">
          <cell r="C1838" t="str">
            <v>Число койко-дней по статистическим данным (формы 47, 62)</v>
          </cell>
          <cell r="D1838" t="str">
            <v>2013 год</v>
          </cell>
          <cell r="E1838">
            <v>0</v>
          </cell>
        </row>
        <row r="1839">
          <cell r="D1839" t="str">
            <v>4 месяца 2014 года</v>
          </cell>
          <cell r="E1839">
            <v>0</v>
          </cell>
        </row>
        <row r="1840">
          <cell r="D1840" t="str">
            <v>заявка на 2015 год</v>
          </cell>
          <cell r="E1840">
            <v>0</v>
          </cell>
        </row>
        <row r="1841">
          <cell r="C1841" t="str">
            <v xml:space="preserve">Число койко-дней по счетам оплаченным и принятым к оплате </v>
          </cell>
          <cell r="D1841" t="str">
            <v>2013 год</v>
          </cell>
          <cell r="E1841">
            <v>0</v>
          </cell>
        </row>
        <row r="1842">
          <cell r="D1842" t="str">
            <v>4 месяца 2014 года</v>
          </cell>
          <cell r="E1842">
            <v>0</v>
          </cell>
        </row>
        <row r="1843">
          <cell r="D1843" t="str">
            <v>заявка на 2015 год</v>
          </cell>
          <cell r="E1843">
            <v>0</v>
          </cell>
        </row>
        <row r="1844">
          <cell r="C1844" t="str">
            <v>Число пролеченных больных (законченных случаев) по статистическим данным (формы 47, 62)</v>
          </cell>
          <cell r="D1844" t="str">
            <v>2013 год</v>
          </cell>
          <cell r="E1844">
            <v>0</v>
          </cell>
        </row>
        <row r="1845">
          <cell r="D1845" t="str">
            <v>4 месяца 2014 года</v>
          </cell>
          <cell r="E1845">
            <v>0</v>
          </cell>
        </row>
        <row r="1846">
          <cell r="D1846" t="str">
            <v>заявка на 2015 год</v>
          </cell>
          <cell r="E1846">
            <v>0</v>
          </cell>
        </row>
        <row r="1847">
          <cell r="C1847" t="str">
            <v xml:space="preserve">Число пролеченных больных (законченных случаев) по счетам оплаченным и принятым к оплате </v>
          </cell>
          <cell r="D1847" t="str">
            <v>2013 год</v>
          </cell>
          <cell r="E1847">
            <v>0</v>
          </cell>
        </row>
        <row r="1848">
          <cell r="D1848" t="str">
            <v>Утв-но в ТПГГ на 2014 год</v>
          </cell>
          <cell r="E1848">
            <v>0</v>
          </cell>
        </row>
        <row r="1849">
          <cell r="D1849" t="str">
            <v>4 месяца 2014 года</v>
          </cell>
          <cell r="E1849">
            <v>0</v>
          </cell>
        </row>
        <row r="1850">
          <cell r="D1850" t="str">
            <v>заявка на 2015 год</v>
          </cell>
          <cell r="E1850">
            <v>0</v>
          </cell>
        </row>
        <row r="1851">
          <cell r="C1851" t="str">
            <v>Среднегодовая занятость койки по статистическим данным (дней)</v>
          </cell>
          <cell r="D1851" t="str">
            <v>2013 год</v>
          </cell>
          <cell r="E1851">
            <v>0</v>
          </cell>
        </row>
        <row r="1852">
          <cell r="D1852" t="str">
            <v>4 месяца 2014 года</v>
          </cell>
          <cell r="E1852">
            <v>0</v>
          </cell>
        </row>
        <row r="1853">
          <cell r="D1853" t="str">
            <v>заявка на 2015 год</v>
          </cell>
          <cell r="E1853">
            <v>0</v>
          </cell>
        </row>
        <row r="1854">
          <cell r="C1854" t="str">
            <v>Среднегодовая занятость койки по счетам оплаченным и принятым к оплате (дней)</v>
          </cell>
          <cell r="D1854" t="str">
            <v>2013 год</v>
          </cell>
          <cell r="E1854">
            <v>0</v>
          </cell>
        </row>
        <row r="1855">
          <cell r="D1855" t="str">
            <v>4 месяца 2014 года</v>
          </cell>
          <cell r="E1855">
            <v>0</v>
          </cell>
        </row>
        <row r="1856">
          <cell r="D1856" t="str">
            <v>заявка на 2015 год</v>
          </cell>
          <cell r="E1856">
            <v>0</v>
          </cell>
        </row>
        <row r="1857">
          <cell r="E1857">
            <v>0</v>
          </cell>
        </row>
        <row r="1858">
          <cell r="C1858" t="str">
            <v>Средняя длительность пребывания 1-ого больного по статистическим данным  (дней)</v>
          </cell>
          <cell r="D1858" t="str">
            <v>2013 год</v>
          </cell>
          <cell r="E1858">
            <v>0</v>
          </cell>
        </row>
        <row r="1859">
          <cell r="D1859" t="str">
            <v>4 месяца 2014 года</v>
          </cell>
          <cell r="E1859">
            <v>0</v>
          </cell>
        </row>
        <row r="1860">
          <cell r="D1860" t="str">
            <v>заявка на 2015 год</v>
          </cell>
          <cell r="E1860">
            <v>0</v>
          </cell>
        </row>
        <row r="1861">
          <cell r="C1861" t="str">
            <v>Средняя длительность пребывания 1-ого больного по счетам оплаченным и принятым к оплате (дней)</v>
          </cell>
          <cell r="D1861" t="str">
            <v>2013 год</v>
          </cell>
          <cell r="E1861">
            <v>0</v>
          </cell>
        </row>
        <row r="1862">
          <cell r="D1862" t="str">
            <v>4 месяца 2014 года</v>
          </cell>
          <cell r="E1862">
            <v>0</v>
          </cell>
        </row>
        <row r="1863">
          <cell r="D1863" t="str">
            <v>заявка на 2015 год</v>
          </cell>
          <cell r="E1863">
            <v>0</v>
          </cell>
        </row>
        <row r="1864">
          <cell r="C1864" t="str">
            <v>Среднегодовое количество коек круглосуточного пребывания</v>
          </cell>
          <cell r="D1864" t="str">
            <v>2013 год</v>
          </cell>
          <cell r="E1864">
            <v>0</v>
          </cell>
        </row>
        <row r="1865">
          <cell r="D1865" t="str">
            <v>4 месяца 2014 года</v>
          </cell>
          <cell r="E1865">
            <v>0</v>
          </cell>
        </row>
        <row r="1866">
          <cell r="D1866" t="str">
            <v>заявка на 2015 год</v>
          </cell>
          <cell r="E1866">
            <v>0</v>
          </cell>
        </row>
        <row r="1867">
          <cell r="C1867" t="str">
            <v>Число койко-дней по статистическим данным (формы 47, 62)</v>
          </cell>
          <cell r="D1867" t="str">
            <v>2013 год</v>
          </cell>
          <cell r="E1867">
            <v>0</v>
          </cell>
        </row>
        <row r="1868">
          <cell r="D1868" t="str">
            <v>4 месяца 2014 года</v>
          </cell>
          <cell r="E1868">
            <v>0</v>
          </cell>
        </row>
        <row r="1869">
          <cell r="D1869" t="str">
            <v>заявка на 2015 год</v>
          </cell>
          <cell r="E1869">
            <v>0</v>
          </cell>
        </row>
        <row r="1870">
          <cell r="C1870" t="str">
            <v xml:space="preserve">Число койко-дней по счетам оплаченным и принятым к оплате </v>
          </cell>
          <cell r="D1870" t="str">
            <v>2013 год</v>
          </cell>
          <cell r="E1870">
            <v>0</v>
          </cell>
        </row>
        <row r="1871">
          <cell r="D1871" t="str">
            <v>4 месяца 2014 года</v>
          </cell>
          <cell r="E1871">
            <v>0</v>
          </cell>
        </row>
        <row r="1872">
          <cell r="D1872" t="str">
            <v>заявка на 2015 год</v>
          </cell>
          <cell r="E1872">
            <v>0</v>
          </cell>
        </row>
        <row r="1873">
          <cell r="C1873" t="str">
            <v>Число пролеченных больных (законченных случаев) по статистическим данным (формы 47, 62)</v>
          </cell>
          <cell r="D1873" t="str">
            <v>2013 год</v>
          </cell>
          <cell r="E1873">
            <v>0</v>
          </cell>
        </row>
        <row r="1874">
          <cell r="D1874" t="str">
            <v>4 месяца 2014 года</v>
          </cell>
          <cell r="E1874">
            <v>0</v>
          </cell>
        </row>
        <row r="1875">
          <cell r="D1875" t="str">
            <v>заявка на 2015 год</v>
          </cell>
          <cell r="E1875">
            <v>0</v>
          </cell>
        </row>
        <row r="1876">
          <cell r="C1876" t="str">
            <v xml:space="preserve">Число пролеченных больных (законченных случаев) по счетам оплаченным и принятым к оплате </v>
          </cell>
          <cell r="D1876" t="str">
            <v>2013 год</v>
          </cell>
          <cell r="E1876">
            <v>0</v>
          </cell>
        </row>
        <row r="1877">
          <cell r="D1877" t="str">
            <v>Утв-но в ТПГГ на 2014 год</v>
          </cell>
          <cell r="E1877">
            <v>0</v>
          </cell>
        </row>
        <row r="1878">
          <cell r="D1878" t="str">
            <v>4 месяца 2014 года</v>
          </cell>
          <cell r="E1878">
            <v>0</v>
          </cell>
        </row>
        <row r="1879">
          <cell r="D1879" t="str">
            <v>заявка на 2015 год</v>
          </cell>
          <cell r="E1879">
            <v>0</v>
          </cell>
        </row>
        <row r="1880">
          <cell r="C1880" t="str">
            <v>Среднегодовая занятость койки по статистическим данным (дней)</v>
          </cell>
          <cell r="D1880" t="str">
            <v>2013 год</v>
          </cell>
          <cell r="E1880">
            <v>0</v>
          </cell>
        </row>
        <row r="1881">
          <cell r="D1881" t="str">
            <v>4 месяца 2014 года</v>
          </cell>
          <cell r="E1881">
            <v>0</v>
          </cell>
        </row>
        <row r="1882">
          <cell r="D1882" t="str">
            <v>заявка на 2015 год</v>
          </cell>
          <cell r="E1882">
            <v>0</v>
          </cell>
        </row>
        <row r="1883">
          <cell r="C1883" t="str">
            <v>Среднегодовая занятость койки по счетам оплаченным и принятым к оплате (дней)</v>
          </cell>
          <cell r="D1883" t="str">
            <v>2013 год</v>
          </cell>
          <cell r="E1883">
            <v>0</v>
          </cell>
        </row>
        <row r="1884">
          <cell r="D1884" t="str">
            <v>4 месяца 2014 года</v>
          </cell>
          <cell r="E1884">
            <v>0</v>
          </cell>
        </row>
        <row r="1885">
          <cell r="D1885" t="str">
            <v>заявка на 2015 год</v>
          </cell>
          <cell r="E1885">
            <v>0</v>
          </cell>
        </row>
        <row r="1886">
          <cell r="E1886">
            <v>0</v>
          </cell>
        </row>
        <row r="1887">
          <cell r="C1887" t="str">
            <v>Средняя длительность пребывания 1-ого больного по статистическим данным  (дней)</v>
          </cell>
          <cell r="D1887" t="str">
            <v>2013 год</v>
          </cell>
          <cell r="E1887">
            <v>0</v>
          </cell>
        </row>
        <row r="1888">
          <cell r="D1888" t="str">
            <v>4 месяца 2014 года</v>
          </cell>
          <cell r="E1888">
            <v>0</v>
          </cell>
        </row>
        <row r="1889">
          <cell r="D1889" t="str">
            <v>заявка на 2015 год</v>
          </cell>
          <cell r="E1889">
            <v>0</v>
          </cell>
        </row>
        <row r="1890">
          <cell r="C1890" t="str">
            <v>Средняя длительность пребывания 1-ого больного по счетам оплаченным и принятым к оплате (дней)</v>
          </cell>
          <cell r="D1890" t="str">
            <v>2013 год</v>
          </cell>
          <cell r="E1890">
            <v>0</v>
          </cell>
        </row>
        <row r="1891">
          <cell r="D1891" t="str">
            <v>4 месяца 2014 года</v>
          </cell>
          <cell r="E1891">
            <v>0</v>
          </cell>
        </row>
        <row r="1892">
          <cell r="D1892" t="str">
            <v>заявка на 2015 год</v>
          </cell>
          <cell r="E1892">
            <v>0</v>
          </cell>
        </row>
        <row r="1893">
          <cell r="C1893" t="str">
            <v>Среднегодовое количество коек круглосуточного пребывания</v>
          </cell>
          <cell r="D1893" t="str">
            <v>2013 год</v>
          </cell>
          <cell r="E1893">
            <v>412</v>
          </cell>
        </row>
        <row r="1894">
          <cell r="D1894" t="str">
            <v>4 месяца 2014 года</v>
          </cell>
          <cell r="E1894">
            <v>412</v>
          </cell>
        </row>
        <row r="1895">
          <cell r="D1895" t="str">
            <v>заявка на 2015 год</v>
          </cell>
          <cell r="E1895">
            <v>382</v>
          </cell>
        </row>
        <row r="1896">
          <cell r="C1896" t="str">
            <v>Число койко-дней по статистическим данным (формы 47, 62)</v>
          </cell>
          <cell r="D1896" t="str">
            <v>2013 год</v>
          </cell>
          <cell r="E1896">
            <v>150229</v>
          </cell>
        </row>
        <row r="1897">
          <cell r="D1897" t="str">
            <v>4 месяца 2014 года</v>
          </cell>
          <cell r="E1897">
            <v>51964</v>
          </cell>
        </row>
        <row r="1898">
          <cell r="D1898" t="str">
            <v>заявка на 2015 год</v>
          </cell>
          <cell r="E1898">
            <v>144265</v>
          </cell>
        </row>
        <row r="1899">
          <cell r="C1899" t="str">
            <v xml:space="preserve">Число койко-дней по счетам оплаченным и принятым к оплате </v>
          </cell>
          <cell r="D1899" t="str">
            <v>2013 год</v>
          </cell>
          <cell r="E1899">
            <v>150781</v>
          </cell>
        </row>
        <row r="1900">
          <cell r="D1900" t="str">
            <v>4 месяца 2014 года</v>
          </cell>
          <cell r="E1900">
            <v>50272</v>
          </cell>
        </row>
        <row r="1901">
          <cell r="D1901" t="str">
            <v>заявка на 2015 год</v>
          </cell>
          <cell r="E1901">
            <v>130613</v>
          </cell>
        </row>
        <row r="1902">
          <cell r="C1902" t="str">
            <v>Число пролеченных больных (законченных случаев) по статистическим данным (формы 47, 62)</v>
          </cell>
          <cell r="D1902" t="str">
            <v>2013 год</v>
          </cell>
          <cell r="E1902">
            <v>17968</v>
          </cell>
        </row>
        <row r="1903">
          <cell r="D1903" t="str">
            <v>4 месяца 2014 года</v>
          </cell>
          <cell r="E1903">
            <v>5829</v>
          </cell>
        </row>
        <row r="1904">
          <cell r="D1904" t="str">
            <v>заявка на 2015 год</v>
          </cell>
          <cell r="E1904">
            <v>13859</v>
          </cell>
        </row>
        <row r="1905">
          <cell r="C1905" t="str">
            <v xml:space="preserve">Число пролеченных больных (законченных случаев) по счетам оплаченным и принятым к оплате </v>
          </cell>
          <cell r="D1905" t="str">
            <v>2013 год</v>
          </cell>
          <cell r="E1905">
            <v>17770</v>
          </cell>
        </row>
        <row r="1906">
          <cell r="D1906" t="str">
            <v>Утв-но в ТПГГ на 2014 год</v>
          </cell>
          <cell r="E1906">
            <v>14780</v>
          </cell>
        </row>
        <row r="1907">
          <cell r="D1907" t="str">
            <v>4 месяца 2014 года</v>
          </cell>
          <cell r="E1907">
            <v>5716</v>
          </cell>
        </row>
        <row r="1908">
          <cell r="D1908" t="str">
            <v>заявка на 2015 год</v>
          </cell>
          <cell r="E1908">
            <v>13367</v>
          </cell>
        </row>
        <row r="1909">
          <cell r="C1909" t="str">
            <v>Среднегодовая занятость койки по статистическим данным (дней)</v>
          </cell>
          <cell r="D1909" t="str">
            <v>2013 год</v>
          </cell>
          <cell r="E1909">
            <v>1467.2</v>
          </cell>
        </row>
        <row r="1910">
          <cell r="D1910" t="str">
            <v>4 месяца 2014 года</v>
          </cell>
          <cell r="E1910">
            <v>501.5</v>
          </cell>
        </row>
        <row r="1911">
          <cell r="D1911" t="str">
            <v>заявка на 2015 год</v>
          </cell>
          <cell r="E1911">
            <v>1500.1999999999998</v>
          </cell>
        </row>
        <row r="1912">
          <cell r="C1912" t="str">
            <v>Среднегодовая занятость койки по счетам оплаченным и принятым к оплате (дней)</v>
          </cell>
          <cell r="D1912" t="str">
            <v>2013 год</v>
          </cell>
          <cell r="E1912">
            <v>1471.1</v>
          </cell>
        </row>
        <row r="1913">
          <cell r="D1913" t="str">
            <v>4 месяца 2014 года</v>
          </cell>
          <cell r="E1913">
            <v>488.69999999999993</v>
          </cell>
        </row>
        <row r="1914">
          <cell r="D1914" t="str">
            <v>заявка на 2015 год</v>
          </cell>
          <cell r="E1914">
            <v>1365.9</v>
          </cell>
        </row>
        <row r="1915">
          <cell r="E1915">
            <v>0</v>
          </cell>
        </row>
        <row r="1916">
          <cell r="C1916" t="str">
            <v>Средняя длительность пребывания 1-ого больного по статистическим данным  (дней)</v>
          </cell>
          <cell r="D1916" t="str">
            <v>2013 год</v>
          </cell>
          <cell r="E1916">
            <v>0</v>
          </cell>
        </row>
        <row r="1917">
          <cell r="D1917" t="str">
            <v>4 месяца 2014 года</v>
          </cell>
          <cell r="E1917">
            <v>0</v>
          </cell>
        </row>
        <row r="1918">
          <cell r="D1918" t="str">
            <v>заявка на 2015 год</v>
          </cell>
          <cell r="E1918">
            <v>0</v>
          </cell>
        </row>
        <row r="1919">
          <cell r="C1919" t="str">
            <v>Средняя длительность пребывания 1-ого больного по счетам оплаченным и принятым к оплате (дней)</v>
          </cell>
          <cell r="D1919" t="str">
            <v>2013 год</v>
          </cell>
          <cell r="E1919">
            <v>0</v>
          </cell>
        </row>
        <row r="1920">
          <cell r="D1920" t="str">
            <v>4 месяца 2014 года</v>
          </cell>
          <cell r="E1920">
            <v>0</v>
          </cell>
        </row>
        <row r="1921">
          <cell r="D1921" t="str">
            <v>заявка на 2015 год</v>
          </cell>
          <cell r="E1921">
            <v>0</v>
          </cell>
        </row>
        <row r="1922">
          <cell r="C1922" t="str">
            <v>Среднегодовое количество коек круглосуточного пребывания</v>
          </cell>
          <cell r="D1922" t="str">
            <v>2013 год</v>
          </cell>
          <cell r="E1922">
            <v>707.3</v>
          </cell>
        </row>
        <row r="1923">
          <cell r="D1923" t="str">
            <v>4 месяца 2014 года</v>
          </cell>
          <cell r="E1923">
            <v>705</v>
          </cell>
        </row>
        <row r="1924">
          <cell r="D1924" t="str">
            <v>заявка на 2015 год</v>
          </cell>
          <cell r="E1924">
            <v>652</v>
          </cell>
        </row>
        <row r="1925">
          <cell r="C1925" t="str">
            <v>Число койко-дней по статистическим данным (формы 47, 62)</v>
          </cell>
          <cell r="D1925" t="str">
            <v>2013 год</v>
          </cell>
          <cell r="E1925">
            <v>250701</v>
          </cell>
        </row>
        <row r="1926">
          <cell r="D1926" t="str">
            <v>4 месяца 2014 года</v>
          </cell>
          <cell r="E1926">
            <v>82238</v>
          </cell>
        </row>
        <row r="1927">
          <cell r="D1927" t="str">
            <v>заявка на 2015 год</v>
          </cell>
          <cell r="E1927">
            <v>232763</v>
          </cell>
        </row>
        <row r="1928">
          <cell r="C1928" t="str">
            <v xml:space="preserve">Число койко-дней по счетам оплаченным и принятым к оплате </v>
          </cell>
          <cell r="D1928" t="str">
            <v>2013 год</v>
          </cell>
          <cell r="E1928">
            <v>245822</v>
          </cell>
        </row>
        <row r="1929">
          <cell r="D1929" t="str">
            <v>4 месяца 2014 года</v>
          </cell>
          <cell r="E1929">
            <v>79011</v>
          </cell>
        </row>
        <row r="1930">
          <cell r="D1930" t="str">
            <v>заявка на 2015 год</v>
          </cell>
          <cell r="E1930">
            <v>217908</v>
          </cell>
        </row>
        <row r="1931">
          <cell r="C1931" t="str">
            <v>Число пролеченных больных (законченных случаев) по статистическим данным (формы 47, 62)</v>
          </cell>
          <cell r="D1931" t="str">
            <v>2013 год</v>
          </cell>
          <cell r="E1931">
            <v>27402</v>
          </cell>
        </row>
        <row r="1932">
          <cell r="D1932" t="str">
            <v>4 месяца 2014 года</v>
          </cell>
          <cell r="E1932">
            <v>8667</v>
          </cell>
        </row>
        <row r="1933">
          <cell r="D1933" t="str">
            <v>заявка на 2015 год</v>
          </cell>
          <cell r="E1933">
            <v>21779</v>
          </cell>
        </row>
        <row r="1934">
          <cell r="C1934" t="str">
            <v xml:space="preserve">Число пролеченных больных (законченных случаев) по счетам оплаченным и принятым к оплате </v>
          </cell>
          <cell r="D1934" t="str">
            <v>2013 год</v>
          </cell>
          <cell r="E1934">
            <v>26771</v>
          </cell>
        </row>
        <row r="1935">
          <cell r="D1935" t="str">
            <v>Утв-но в ТПГГ на 2014 год</v>
          </cell>
          <cell r="E1935">
            <v>21560</v>
          </cell>
        </row>
        <row r="1936">
          <cell r="D1936" t="str">
            <v>4 месяца 2014 года</v>
          </cell>
          <cell r="E1936">
            <v>8376</v>
          </cell>
        </row>
        <row r="1937">
          <cell r="D1937" t="str">
            <v>заявка на 2015 год</v>
          </cell>
          <cell r="E1937">
            <v>20502</v>
          </cell>
        </row>
        <row r="1938">
          <cell r="C1938" t="str">
            <v>Среднегодовая занятость койки по статистическим данным (дней)</v>
          </cell>
          <cell r="D1938" t="str">
            <v>2013 год</v>
          </cell>
          <cell r="E1938">
            <v>3179</v>
          </cell>
        </row>
        <row r="1939">
          <cell r="D1939" t="str">
            <v>4 месяца 2014 года</v>
          </cell>
          <cell r="E1939">
            <v>1000.2</v>
          </cell>
        </row>
        <row r="1940">
          <cell r="D1940" t="str">
            <v>заявка на 2015 год</v>
          </cell>
          <cell r="E1940">
            <v>3123</v>
          </cell>
        </row>
        <row r="1941">
          <cell r="C1941" t="str">
            <v>Среднегодовая занятость койки по счетам оплаченным и принятым к оплате (дней)</v>
          </cell>
          <cell r="D1941" t="str">
            <v>2013 год</v>
          </cell>
          <cell r="E1941">
            <v>3061</v>
          </cell>
        </row>
        <row r="1942">
          <cell r="D1942" t="str">
            <v>4 месяца 2014 года</v>
          </cell>
          <cell r="E1942">
            <v>948.59999999999991</v>
          </cell>
        </row>
        <row r="1943">
          <cell r="D1943" t="str">
            <v>заявка на 2015 год</v>
          </cell>
          <cell r="E1943">
            <v>2976.7000000000003</v>
          </cell>
        </row>
        <row r="1944">
          <cell r="E1944">
            <v>0</v>
          </cell>
        </row>
        <row r="1945">
          <cell r="C1945" t="str">
            <v>Средняя длительность пребывания 1-ого больного по статистическим данным  (дней)</v>
          </cell>
          <cell r="D1945" t="str">
            <v>2013 год</v>
          </cell>
          <cell r="E1945">
            <v>0</v>
          </cell>
        </row>
        <row r="1946">
          <cell r="D1946" t="str">
            <v>4 месяца 2014 года</v>
          </cell>
          <cell r="E1946">
            <v>0</v>
          </cell>
        </row>
        <row r="1947">
          <cell r="D1947" t="str">
            <v>заявка на 2015 год</v>
          </cell>
          <cell r="E1947">
            <v>0</v>
          </cell>
        </row>
        <row r="1948">
          <cell r="C1948" t="str">
            <v>Средняя длительность пребывания 1-ого больного по счетам оплаченным и принятым к оплате (дней)</v>
          </cell>
          <cell r="D1948" t="str">
            <v>2013 год</v>
          </cell>
          <cell r="E1948">
            <v>0</v>
          </cell>
        </row>
        <row r="1949">
          <cell r="D1949" t="str">
            <v>4 месяца 2014 года</v>
          </cell>
          <cell r="E1949">
            <v>0</v>
          </cell>
        </row>
        <row r="1950">
          <cell r="D1950" t="str">
            <v>заявка на 2015 год</v>
          </cell>
          <cell r="E1950">
            <v>0</v>
          </cell>
        </row>
        <row r="1951">
          <cell r="C1951" t="str">
            <v>Среднегодовое количество коек круглосуточного пребывания</v>
          </cell>
          <cell r="D1951" t="str">
            <v>2013 год</v>
          </cell>
          <cell r="E1951">
            <v>95</v>
          </cell>
        </row>
        <row r="1952">
          <cell r="D1952" t="str">
            <v>4 месяца 2014 года</v>
          </cell>
          <cell r="E1952">
            <v>100</v>
          </cell>
        </row>
        <row r="1953">
          <cell r="D1953" t="str">
            <v>заявка на 2015 год</v>
          </cell>
          <cell r="E1953">
            <v>100</v>
          </cell>
        </row>
        <row r="1954">
          <cell r="C1954" t="str">
            <v>Число койко-дней по статистическим данным (формы 47, 62)</v>
          </cell>
          <cell r="D1954" t="str">
            <v>2013 год</v>
          </cell>
          <cell r="E1954">
            <v>35827</v>
          </cell>
        </row>
        <row r="1955">
          <cell r="D1955" t="str">
            <v>4 месяца 2014 года</v>
          </cell>
          <cell r="E1955">
            <v>11966</v>
          </cell>
        </row>
        <row r="1956">
          <cell r="D1956" t="str">
            <v>заявка на 2015 год</v>
          </cell>
          <cell r="E1956">
            <v>31997</v>
          </cell>
        </row>
        <row r="1957">
          <cell r="C1957" t="str">
            <v xml:space="preserve">Число койко-дней по счетам оплаченным и принятым к оплате </v>
          </cell>
          <cell r="D1957" t="str">
            <v>2013 год</v>
          </cell>
          <cell r="E1957">
            <v>33752</v>
          </cell>
        </row>
        <row r="1958">
          <cell r="D1958" t="str">
            <v>4 месяца 2014 года</v>
          </cell>
          <cell r="E1958">
            <v>11385</v>
          </cell>
        </row>
        <row r="1959">
          <cell r="D1959" t="str">
            <v>заявка на 2015 год</v>
          </cell>
          <cell r="E1959">
            <v>31757</v>
          </cell>
        </row>
        <row r="1960">
          <cell r="C1960" t="str">
            <v>Число пролеченных больных (законченных случаев) по статистическим данным (формы 47, 62)</v>
          </cell>
          <cell r="D1960" t="str">
            <v>2013 год</v>
          </cell>
          <cell r="E1960">
            <v>3503</v>
          </cell>
        </row>
        <row r="1961">
          <cell r="D1961" t="str">
            <v>4 месяца 2014 года</v>
          </cell>
          <cell r="E1961">
            <v>1126</v>
          </cell>
        </row>
        <row r="1962">
          <cell r="D1962" t="str">
            <v>заявка на 2015 год</v>
          </cell>
          <cell r="E1962">
            <v>3025</v>
          </cell>
        </row>
        <row r="1963">
          <cell r="C1963" t="str">
            <v xml:space="preserve">Число пролеченных больных (законченных случаев) по счетам оплаченным и принятым к оплате </v>
          </cell>
          <cell r="D1963" t="str">
            <v>2013 год</v>
          </cell>
          <cell r="E1963">
            <v>3215</v>
          </cell>
        </row>
        <row r="1964">
          <cell r="D1964" t="str">
            <v>Утв-но в ТПГГ на 2014 год</v>
          </cell>
          <cell r="E1964">
            <v>2746</v>
          </cell>
        </row>
        <row r="1965">
          <cell r="D1965" t="str">
            <v>4 месяца 2014 года</v>
          </cell>
          <cell r="E1965">
            <v>1076</v>
          </cell>
        </row>
        <row r="1966">
          <cell r="D1966" t="str">
            <v>заявка на 2015 год</v>
          </cell>
          <cell r="E1966">
            <v>3000</v>
          </cell>
        </row>
        <row r="1967">
          <cell r="C1967" t="str">
            <v>Среднегодовая занятость койки по статистическим данным (дней)</v>
          </cell>
          <cell r="D1967" t="str">
            <v>2013 год</v>
          </cell>
          <cell r="E1967">
            <v>377.1</v>
          </cell>
        </row>
        <row r="1968">
          <cell r="D1968" t="str">
            <v>4 месяца 2014 года</v>
          </cell>
          <cell r="E1968">
            <v>119.7</v>
          </cell>
        </row>
        <row r="1969">
          <cell r="D1969" t="str">
            <v>заявка на 2015 год</v>
          </cell>
          <cell r="E1969">
            <v>320</v>
          </cell>
        </row>
        <row r="1970">
          <cell r="C1970" t="str">
            <v>Среднегодовая занятость койки по счетам оплаченным и принятым к оплате (дней)</v>
          </cell>
          <cell r="D1970" t="str">
            <v>2013 год</v>
          </cell>
          <cell r="E1970">
            <v>355.3</v>
          </cell>
        </row>
        <row r="1971">
          <cell r="D1971" t="str">
            <v>4 месяца 2014 года</v>
          </cell>
          <cell r="E1971">
            <v>113.9</v>
          </cell>
        </row>
        <row r="1972">
          <cell r="D1972" t="str">
            <v>заявка на 2015 год</v>
          </cell>
          <cell r="E1972">
            <v>317.60000000000002</v>
          </cell>
        </row>
        <row r="1973">
          <cell r="E1973">
            <v>0</v>
          </cell>
        </row>
        <row r="1974">
          <cell r="C1974" t="str">
            <v>Средняя длительность пребывания 1-ого больного по статистическим данным  (дней)</v>
          </cell>
          <cell r="D1974" t="str">
            <v>2013 год</v>
          </cell>
          <cell r="E1974">
            <v>10.199999999999999</v>
          </cell>
        </row>
        <row r="1975">
          <cell r="D1975" t="str">
            <v>4 месяца 2014 года</v>
          </cell>
          <cell r="E1975">
            <v>10.6</v>
          </cell>
        </row>
        <row r="1976">
          <cell r="D1976" t="str">
            <v>заявка на 2015 год</v>
          </cell>
          <cell r="E1976">
            <v>10.6</v>
          </cell>
        </row>
        <row r="1977">
          <cell r="C1977" t="str">
            <v>Средняя длительность пребывания 1-ого больного по счетам оплаченным и принятым к оплате (дней)</v>
          </cell>
          <cell r="D1977" t="str">
            <v>2013 год</v>
          </cell>
          <cell r="E1977">
            <v>10.5</v>
          </cell>
        </row>
        <row r="1978">
          <cell r="D1978" t="str">
            <v>4 месяца 2014 года</v>
          </cell>
          <cell r="E1978">
            <v>10.6</v>
          </cell>
        </row>
        <row r="1979">
          <cell r="D1979" t="str">
            <v>заявка на 2015 год</v>
          </cell>
          <cell r="E1979">
            <v>10.6</v>
          </cell>
        </row>
        <row r="1980">
          <cell r="C1980" t="str">
            <v>Среднегодовое количество коек круглосуточного пребывания</v>
          </cell>
          <cell r="D1980" t="str">
            <v>2013 год</v>
          </cell>
          <cell r="E1980">
            <v>0</v>
          </cell>
        </row>
        <row r="1981">
          <cell r="D1981" t="str">
            <v>4 месяца 2014 года</v>
          </cell>
          <cell r="E1981">
            <v>0</v>
          </cell>
        </row>
        <row r="1982">
          <cell r="D1982" t="str">
            <v>заявка на 2015 год</v>
          </cell>
          <cell r="E1982">
            <v>0</v>
          </cell>
        </row>
        <row r="1983">
          <cell r="C1983" t="str">
            <v>Число койко-дней по статистическим данным (формы 47, 62)</v>
          </cell>
          <cell r="D1983" t="str">
            <v>2013 год</v>
          </cell>
          <cell r="E1983">
            <v>0</v>
          </cell>
        </row>
        <row r="1984">
          <cell r="D1984" t="str">
            <v>4 месяца 2014 года</v>
          </cell>
          <cell r="E1984">
            <v>0</v>
          </cell>
        </row>
        <row r="1985">
          <cell r="D1985" t="str">
            <v>заявка на 2015 год</v>
          </cell>
          <cell r="E1985">
            <v>0</v>
          </cell>
        </row>
        <row r="1986">
          <cell r="C1986" t="str">
            <v xml:space="preserve">Число койко-дней по счетам оплаченным и принятым к оплате </v>
          </cell>
          <cell r="D1986" t="str">
            <v>2013 год</v>
          </cell>
          <cell r="E1986">
            <v>0</v>
          </cell>
        </row>
        <row r="1987">
          <cell r="D1987" t="str">
            <v>4 месяца 2014 года</v>
          </cell>
          <cell r="E1987">
            <v>0</v>
          </cell>
        </row>
        <row r="1988">
          <cell r="D1988" t="str">
            <v>заявка на 2015 год</v>
          </cell>
          <cell r="E1988">
            <v>0</v>
          </cell>
        </row>
        <row r="1989">
          <cell r="C1989" t="str">
            <v>Число пролеченных больных (законченных случаев) по статистическим данным (формы 47, 62)</v>
          </cell>
          <cell r="D1989" t="str">
            <v>2013 год</v>
          </cell>
          <cell r="E1989">
            <v>0</v>
          </cell>
        </row>
        <row r="1990">
          <cell r="D1990" t="str">
            <v>4 месяца 2014 года</v>
          </cell>
          <cell r="E1990">
            <v>0</v>
          </cell>
        </row>
        <row r="1991">
          <cell r="D1991" t="str">
            <v>заявка на 2015 год</v>
          </cell>
          <cell r="E1991">
            <v>0</v>
          </cell>
        </row>
        <row r="1992">
          <cell r="C1992" t="str">
            <v xml:space="preserve">Число пролеченных больных (законченных случаев) по счетам оплаченным и принятым к оплате </v>
          </cell>
          <cell r="D1992" t="str">
            <v>2013 год</v>
          </cell>
          <cell r="E1992">
            <v>0</v>
          </cell>
        </row>
        <row r="1993">
          <cell r="D1993" t="str">
            <v>Утв-но в ТПГГ на 2014 год</v>
          </cell>
          <cell r="E1993">
            <v>0</v>
          </cell>
        </row>
        <row r="1994">
          <cell r="D1994" t="str">
            <v>4 месяца 2014 года</v>
          </cell>
          <cell r="E1994">
            <v>0</v>
          </cell>
        </row>
        <row r="1995">
          <cell r="D1995" t="str">
            <v>заявка на 2015 год</v>
          </cell>
          <cell r="E1995">
            <v>0</v>
          </cell>
        </row>
        <row r="1996">
          <cell r="C1996" t="str">
            <v>Среднегодовая занятость койки по статистическим данным (дней)</v>
          </cell>
          <cell r="D1996" t="str">
            <v>2013 год</v>
          </cell>
          <cell r="E1996">
            <v>0</v>
          </cell>
        </row>
        <row r="1997">
          <cell r="D1997" t="str">
            <v>4 месяца 2014 года</v>
          </cell>
          <cell r="E1997">
            <v>0</v>
          </cell>
        </row>
        <row r="1998">
          <cell r="D1998" t="str">
            <v>заявка на 2015 год</v>
          </cell>
          <cell r="E1998">
            <v>0</v>
          </cell>
        </row>
        <row r="1999">
          <cell r="C1999" t="str">
            <v>Среднегодовая занятость койки по счетам оплаченным и принятым к оплате (дней)</v>
          </cell>
          <cell r="D1999" t="str">
            <v>2013 год</v>
          </cell>
          <cell r="E1999">
            <v>0</v>
          </cell>
        </row>
        <row r="2000">
          <cell r="D2000" t="str">
            <v>4 месяца 2014 года</v>
          </cell>
          <cell r="E2000">
            <v>0</v>
          </cell>
        </row>
        <row r="2001">
          <cell r="D2001" t="str">
            <v>заявка на 2015 год</v>
          </cell>
          <cell r="E2001">
            <v>0</v>
          </cell>
        </row>
        <row r="2002">
          <cell r="E2002">
            <v>0</v>
          </cell>
        </row>
        <row r="2003">
          <cell r="C2003" t="str">
            <v>Средняя длительность пребывания 1-ого больного по статистическим данным  (дней)</v>
          </cell>
          <cell r="D2003" t="str">
            <v>2013 год</v>
          </cell>
          <cell r="E2003">
            <v>0</v>
          </cell>
        </row>
        <row r="2004">
          <cell r="D2004" t="str">
            <v>4 месяца 2014 года</v>
          </cell>
          <cell r="E2004">
            <v>0</v>
          </cell>
        </row>
        <row r="2005">
          <cell r="D2005" t="str">
            <v>заявка на 2015 год</v>
          </cell>
          <cell r="E2005">
            <v>0</v>
          </cell>
        </row>
        <row r="2006">
          <cell r="C2006" t="str">
            <v>Средняя длительность пребывания 1-ого больного по счетам оплаченным и принятым к оплате (дней)</v>
          </cell>
          <cell r="D2006" t="str">
            <v>2013 год</v>
          </cell>
          <cell r="E2006">
            <v>0</v>
          </cell>
        </row>
        <row r="2007">
          <cell r="D2007" t="str">
            <v>4 месяца 2014 года</v>
          </cell>
          <cell r="E2007">
            <v>0</v>
          </cell>
        </row>
        <row r="2008">
          <cell r="D2008" t="str">
            <v>заявка на 2015 год</v>
          </cell>
          <cell r="E2008">
            <v>0</v>
          </cell>
        </row>
        <row r="2009">
          <cell r="C2009" t="str">
            <v>Среднегодовое количество коек круглосуточного пребывания</v>
          </cell>
          <cell r="D2009" t="str">
            <v>2013 год</v>
          </cell>
          <cell r="E2009">
            <v>0</v>
          </cell>
        </row>
        <row r="2010">
          <cell r="D2010" t="str">
            <v>4 месяца 2014 года</v>
          </cell>
          <cell r="E2010">
            <v>0</v>
          </cell>
        </row>
        <row r="2011">
          <cell r="D2011" t="str">
            <v>заявка на 2015 год</v>
          </cell>
          <cell r="E2011">
            <v>0</v>
          </cell>
        </row>
        <row r="2012">
          <cell r="C2012" t="str">
            <v>Число койко-дней по статистическим данным (формы 47, 62)</v>
          </cell>
          <cell r="D2012" t="str">
            <v>2013 год</v>
          </cell>
          <cell r="E2012">
            <v>0</v>
          </cell>
        </row>
        <row r="2013">
          <cell r="D2013" t="str">
            <v>4 месяца 2014 года</v>
          </cell>
          <cell r="E2013">
            <v>0</v>
          </cell>
        </row>
        <row r="2014">
          <cell r="D2014" t="str">
            <v>заявка на 2015 год</v>
          </cell>
          <cell r="E2014">
            <v>0</v>
          </cell>
        </row>
        <row r="2015">
          <cell r="C2015" t="str">
            <v xml:space="preserve">Число койко-дней по счетам оплаченным и принятым к оплате </v>
          </cell>
          <cell r="D2015" t="str">
            <v>2013 год</v>
          </cell>
          <cell r="E2015">
            <v>0</v>
          </cell>
        </row>
        <row r="2016">
          <cell r="D2016" t="str">
            <v>4 месяца 2014 года</v>
          </cell>
          <cell r="E2016">
            <v>0</v>
          </cell>
        </row>
        <row r="2017">
          <cell r="D2017" t="str">
            <v>заявка на 2015 год</v>
          </cell>
          <cell r="E2017">
            <v>0</v>
          </cell>
        </row>
        <row r="2018">
          <cell r="C2018" t="str">
            <v>Число пролеченных больных (законченных случаев) по статистическим данным (формы 47, 62)</v>
          </cell>
          <cell r="D2018" t="str">
            <v>2013 год</v>
          </cell>
          <cell r="E2018">
            <v>0</v>
          </cell>
        </row>
        <row r="2019">
          <cell r="D2019" t="str">
            <v>4 месяца 2014 года</v>
          </cell>
          <cell r="E2019">
            <v>0</v>
          </cell>
        </row>
        <row r="2020">
          <cell r="D2020" t="str">
            <v>заявка на 2015 год</v>
          </cell>
          <cell r="E2020">
            <v>0</v>
          </cell>
        </row>
        <row r="2021">
          <cell r="C2021" t="str">
            <v xml:space="preserve">Число пролеченных больных (законченных случаев) по счетам оплаченным и принятым к оплате </v>
          </cell>
          <cell r="D2021" t="str">
            <v>2013 год</v>
          </cell>
          <cell r="E2021">
            <v>0</v>
          </cell>
        </row>
        <row r="2022">
          <cell r="D2022" t="str">
            <v>Утв-но в ТПГГ на 2014 год</v>
          </cell>
          <cell r="E2022">
            <v>0</v>
          </cell>
        </row>
        <row r="2023">
          <cell r="D2023" t="str">
            <v>4 месяца 2014 года</v>
          </cell>
          <cell r="E2023">
            <v>0</v>
          </cell>
        </row>
        <row r="2024">
          <cell r="D2024" t="str">
            <v>заявка на 2015 год</v>
          </cell>
          <cell r="E2024">
            <v>0</v>
          </cell>
        </row>
        <row r="2025">
          <cell r="C2025" t="str">
            <v>Среднегодовая занятость койки по статистическим данным (дней)</v>
          </cell>
          <cell r="D2025" t="str">
            <v>2013 год</v>
          </cell>
          <cell r="E2025">
            <v>0</v>
          </cell>
        </row>
        <row r="2026">
          <cell r="D2026" t="str">
            <v>4 месяца 2014 года</v>
          </cell>
          <cell r="E2026">
            <v>0</v>
          </cell>
        </row>
        <row r="2027">
          <cell r="D2027" t="str">
            <v>заявка на 2015 год</v>
          </cell>
          <cell r="E2027">
            <v>0</v>
          </cell>
        </row>
        <row r="2028">
          <cell r="C2028" t="str">
            <v>Среднегодовая занятость койки по счетам оплаченным и принятым к оплате (дней)</v>
          </cell>
          <cell r="D2028" t="str">
            <v>2013 год</v>
          </cell>
          <cell r="E2028">
            <v>0</v>
          </cell>
        </row>
        <row r="2029">
          <cell r="D2029" t="str">
            <v>4 месяца 2014 года</v>
          </cell>
          <cell r="E2029">
            <v>0</v>
          </cell>
        </row>
        <row r="2030">
          <cell r="D2030" t="str">
            <v>заявка на 2015 год</v>
          </cell>
          <cell r="E2030">
            <v>0</v>
          </cell>
        </row>
        <row r="2031">
          <cell r="E2031">
            <v>0</v>
          </cell>
        </row>
        <row r="2032">
          <cell r="C2032" t="str">
            <v>Средняя длительность пребывания 1-ого больного по статистическим данным  (дней)</v>
          </cell>
          <cell r="D2032" t="str">
            <v>2013 год</v>
          </cell>
          <cell r="E2032">
            <v>0</v>
          </cell>
        </row>
        <row r="2033">
          <cell r="D2033" t="str">
            <v>4 месяца 2014 года</v>
          </cell>
          <cell r="E2033">
            <v>0</v>
          </cell>
        </row>
        <row r="2034">
          <cell r="D2034" t="str">
            <v>заявка на 2015 год</v>
          </cell>
          <cell r="E2034">
            <v>0</v>
          </cell>
        </row>
        <row r="2035">
          <cell r="C2035" t="str">
            <v>Средняя длительность пребывания 1-ого больного по счетам оплаченным и принятым к оплате (дней)</v>
          </cell>
          <cell r="D2035" t="str">
            <v>2013 год</v>
          </cell>
          <cell r="E2035">
            <v>0</v>
          </cell>
        </row>
        <row r="2036">
          <cell r="D2036" t="str">
            <v>4 месяца 2014 года</v>
          </cell>
          <cell r="E2036">
            <v>0</v>
          </cell>
        </row>
        <row r="2037">
          <cell r="D2037" t="str">
            <v>заявка на 2015 год</v>
          </cell>
          <cell r="E2037">
            <v>0</v>
          </cell>
        </row>
        <row r="2038">
          <cell r="C2038" t="str">
            <v>Среднегодовое количество коек круглосуточного пребывания</v>
          </cell>
          <cell r="D2038" t="str">
            <v>2013 год</v>
          </cell>
          <cell r="E2038">
            <v>9</v>
          </cell>
        </row>
        <row r="2039">
          <cell r="D2039" t="str">
            <v>4 месяца 2014 года</v>
          </cell>
          <cell r="E2039">
            <v>9</v>
          </cell>
        </row>
        <row r="2040">
          <cell r="D2040" t="str">
            <v>заявка на 2015 год</v>
          </cell>
          <cell r="E2040">
            <v>9</v>
          </cell>
        </row>
        <row r="2041">
          <cell r="C2041" t="str">
            <v>Число койко-дней по статистическим данным (формы 47, 62)</v>
          </cell>
          <cell r="D2041" t="str">
            <v>2013 год</v>
          </cell>
          <cell r="E2041">
            <v>3233</v>
          </cell>
        </row>
        <row r="2042">
          <cell r="D2042" t="str">
            <v>4 месяца 2014 года</v>
          </cell>
          <cell r="E2042">
            <v>1194</v>
          </cell>
        </row>
        <row r="2043">
          <cell r="D2043" t="str">
            <v>заявка на 2015 год</v>
          </cell>
          <cell r="E2043">
            <v>3021</v>
          </cell>
        </row>
        <row r="2044">
          <cell r="C2044" t="str">
            <v xml:space="preserve">Число койко-дней по счетам оплаченным и принятым к оплате </v>
          </cell>
          <cell r="D2044" t="str">
            <v>2013 год</v>
          </cell>
          <cell r="E2044">
            <v>2960</v>
          </cell>
        </row>
        <row r="2045">
          <cell r="D2045" t="str">
            <v>4 месяца 2014 года</v>
          </cell>
          <cell r="E2045">
            <v>1119</v>
          </cell>
        </row>
        <row r="2046">
          <cell r="D2046" t="str">
            <v>заявка на 2015 год</v>
          </cell>
          <cell r="E2046">
            <v>3021</v>
          </cell>
        </row>
        <row r="2047">
          <cell r="C2047" t="str">
            <v>Число пролеченных больных (законченных случаев) по статистическим данным (формы 47, 62)</v>
          </cell>
          <cell r="D2047" t="str">
            <v>2013 год</v>
          </cell>
          <cell r="E2047">
            <v>348</v>
          </cell>
        </row>
        <row r="2048">
          <cell r="D2048" t="str">
            <v>4 месяца 2014 года</v>
          </cell>
          <cell r="E2048">
            <v>120</v>
          </cell>
        </row>
        <row r="2049">
          <cell r="D2049" t="str">
            <v>заявка на 2015 год</v>
          </cell>
          <cell r="E2049">
            <v>332</v>
          </cell>
        </row>
        <row r="2050">
          <cell r="C2050" t="str">
            <v xml:space="preserve">Число пролеченных больных (законченных случаев) по счетам оплаченным и принятым к оплате </v>
          </cell>
          <cell r="D2050" t="str">
            <v>2013 год</v>
          </cell>
          <cell r="E2050">
            <v>314</v>
          </cell>
        </row>
        <row r="2051">
          <cell r="D2051" t="str">
            <v>Утв-но в ТПГГ на 2014 год</v>
          </cell>
          <cell r="E2051">
            <v>332</v>
          </cell>
        </row>
        <row r="2052">
          <cell r="D2052" t="str">
            <v>4 месяца 2014 года</v>
          </cell>
          <cell r="E2052">
            <v>114</v>
          </cell>
        </row>
        <row r="2053">
          <cell r="D2053" t="str">
            <v>заявка на 2015 год</v>
          </cell>
          <cell r="E2053">
            <v>332</v>
          </cell>
        </row>
        <row r="2054">
          <cell r="C2054" t="str">
            <v>Среднегодовая занятость койки по статистическим данным (дней)</v>
          </cell>
          <cell r="D2054" t="str">
            <v>2013 год</v>
          </cell>
          <cell r="E2054">
            <v>359.2</v>
          </cell>
        </row>
        <row r="2055">
          <cell r="D2055" t="str">
            <v>4 месяца 2014 года</v>
          </cell>
          <cell r="E2055">
            <v>132.69999999999999</v>
          </cell>
        </row>
        <row r="2056">
          <cell r="D2056" t="str">
            <v>заявка на 2015 год</v>
          </cell>
          <cell r="E2056">
            <v>335.7</v>
          </cell>
        </row>
        <row r="2057">
          <cell r="C2057" t="str">
            <v>Среднегодовая занятость койки по счетам оплаченным и принятым к оплате (дней)</v>
          </cell>
          <cell r="D2057" t="str">
            <v>2013 год</v>
          </cell>
          <cell r="E2057">
            <v>328.9</v>
          </cell>
        </row>
        <row r="2058">
          <cell r="D2058" t="str">
            <v>4 месяца 2014 года</v>
          </cell>
          <cell r="E2058">
            <v>124.3</v>
          </cell>
        </row>
        <row r="2059">
          <cell r="D2059" t="str">
            <v>заявка на 2015 год</v>
          </cell>
          <cell r="E2059">
            <v>335.7</v>
          </cell>
        </row>
        <row r="2060">
          <cell r="E2060">
            <v>0</v>
          </cell>
        </row>
        <row r="2061">
          <cell r="C2061" t="str">
            <v>Средняя длительность пребывания 1-ого больного по статистическим данным  (дней)</v>
          </cell>
          <cell r="D2061" t="str">
            <v>2013 год</v>
          </cell>
          <cell r="E2061">
            <v>9.3000000000000007</v>
          </cell>
        </row>
        <row r="2062">
          <cell r="D2062" t="str">
            <v>4 месяца 2014 года</v>
          </cell>
          <cell r="E2062">
            <v>10</v>
          </cell>
        </row>
        <row r="2063">
          <cell r="D2063" t="str">
            <v>заявка на 2015 год</v>
          </cell>
          <cell r="E2063">
            <v>9.1</v>
          </cell>
        </row>
        <row r="2064">
          <cell r="C2064" t="str">
            <v>Средняя длительность пребывания 1-ого больного по счетам оплаченным и принятым к оплате (дней)</v>
          </cell>
          <cell r="D2064" t="str">
            <v>2013 год</v>
          </cell>
          <cell r="E2064">
            <v>9.4</v>
          </cell>
        </row>
        <row r="2065">
          <cell r="D2065" t="str">
            <v>4 месяца 2014 года</v>
          </cell>
          <cell r="E2065">
            <v>9.8000000000000007</v>
          </cell>
        </row>
        <row r="2066">
          <cell r="D2066" t="str">
            <v>заявка на 2015 год</v>
          </cell>
          <cell r="E2066">
            <v>9.1</v>
          </cell>
        </row>
        <row r="2067">
          <cell r="C2067" t="str">
            <v>Среднегодовое количество коек круглосуточного пребывания</v>
          </cell>
          <cell r="D2067" t="str">
            <v>2013 год</v>
          </cell>
          <cell r="E2067">
            <v>0</v>
          </cell>
        </row>
        <row r="2068">
          <cell r="D2068" t="str">
            <v>4 месяца 2014 года</v>
          </cell>
          <cell r="E2068">
            <v>0</v>
          </cell>
        </row>
        <row r="2069">
          <cell r="D2069" t="str">
            <v>заявка на 2015 год</v>
          </cell>
          <cell r="E2069">
            <v>0</v>
          </cell>
        </row>
        <row r="2070">
          <cell r="C2070" t="str">
            <v>Число койко-дней по статистическим данным (формы 47, 62)</v>
          </cell>
          <cell r="D2070" t="str">
            <v>2013 год</v>
          </cell>
          <cell r="E2070">
            <v>0</v>
          </cell>
        </row>
        <row r="2071">
          <cell r="D2071" t="str">
            <v>4 месяца 2014 года</v>
          </cell>
          <cell r="E2071">
            <v>0</v>
          </cell>
        </row>
        <row r="2072">
          <cell r="D2072" t="str">
            <v>заявка на 2015 год</v>
          </cell>
          <cell r="E2072">
            <v>0</v>
          </cell>
        </row>
        <row r="2073">
          <cell r="C2073" t="str">
            <v xml:space="preserve">Число койко-дней по счетам оплаченным и принятым к оплате </v>
          </cell>
          <cell r="D2073" t="str">
            <v>2013 год</v>
          </cell>
          <cell r="E2073">
            <v>0</v>
          </cell>
        </row>
        <row r="2074">
          <cell r="D2074" t="str">
            <v>4 месяца 2014 года</v>
          </cell>
          <cell r="E2074">
            <v>0</v>
          </cell>
        </row>
        <row r="2075">
          <cell r="D2075" t="str">
            <v>заявка на 2015 год</v>
          </cell>
          <cell r="E2075">
            <v>0</v>
          </cell>
        </row>
        <row r="2076">
          <cell r="C2076" t="str">
            <v>Число пролеченных больных (законченных случаев) по статистическим данным (формы 47, 62)</v>
          </cell>
          <cell r="D2076" t="str">
            <v>2013 год</v>
          </cell>
          <cell r="E2076">
            <v>0</v>
          </cell>
        </row>
        <row r="2077">
          <cell r="D2077" t="str">
            <v>4 месяца 2014 года</v>
          </cell>
          <cell r="E2077">
            <v>0</v>
          </cell>
        </row>
        <row r="2078">
          <cell r="D2078" t="str">
            <v>заявка на 2015 год</v>
          </cell>
          <cell r="E2078">
            <v>0</v>
          </cell>
        </row>
        <row r="2079">
          <cell r="C2079" t="str">
            <v xml:space="preserve">Число пролеченных больных (законченных случаев) по счетам оплаченным и принятым к оплате </v>
          </cell>
          <cell r="D2079" t="str">
            <v>2013 год</v>
          </cell>
          <cell r="E2079">
            <v>0</v>
          </cell>
        </row>
        <row r="2080">
          <cell r="D2080" t="str">
            <v>Утв-но в ТПГГ на 2014 год</v>
          </cell>
          <cell r="E2080">
            <v>0</v>
          </cell>
        </row>
        <row r="2081">
          <cell r="D2081" t="str">
            <v>4 месяца 2014 года</v>
          </cell>
          <cell r="E2081">
            <v>0</v>
          </cell>
        </row>
        <row r="2082">
          <cell r="D2082" t="str">
            <v>заявка на 2015 год</v>
          </cell>
          <cell r="E2082">
            <v>0</v>
          </cell>
        </row>
        <row r="2083">
          <cell r="C2083" t="str">
            <v>Среднегодовая занятость койки по статистическим данным (дней)</v>
          </cell>
          <cell r="D2083" t="str">
            <v>2013 год</v>
          </cell>
          <cell r="E2083">
            <v>0</v>
          </cell>
        </row>
        <row r="2084">
          <cell r="D2084" t="str">
            <v>4 месяца 2014 года</v>
          </cell>
          <cell r="E2084">
            <v>0</v>
          </cell>
        </row>
        <row r="2085">
          <cell r="D2085" t="str">
            <v>заявка на 2015 год</v>
          </cell>
          <cell r="E2085">
            <v>0</v>
          </cell>
        </row>
        <row r="2086">
          <cell r="C2086" t="str">
            <v>Среднегодовая занятость койки по счетам оплаченным и принятым к оплате (дней)</v>
          </cell>
          <cell r="D2086" t="str">
            <v>2013 год</v>
          </cell>
          <cell r="E2086">
            <v>0</v>
          </cell>
        </row>
        <row r="2087">
          <cell r="D2087" t="str">
            <v>4 месяца 2014 года</v>
          </cell>
          <cell r="E2087">
            <v>0</v>
          </cell>
        </row>
        <row r="2088">
          <cell r="D2088" t="str">
            <v>заявка на 2015 год</v>
          </cell>
          <cell r="E2088">
            <v>0</v>
          </cell>
        </row>
        <row r="2089">
          <cell r="E2089">
            <v>0</v>
          </cell>
        </row>
        <row r="2090">
          <cell r="C2090" t="str">
            <v>Средняя длительность пребывания 1-ого больного по статистическим данным  (дней)</v>
          </cell>
          <cell r="D2090" t="str">
            <v>2013 год</v>
          </cell>
          <cell r="E2090">
            <v>0</v>
          </cell>
        </row>
        <row r="2091">
          <cell r="D2091" t="str">
            <v>4 месяца 2014 года</v>
          </cell>
          <cell r="E2091">
            <v>0</v>
          </cell>
        </row>
        <row r="2092">
          <cell r="D2092" t="str">
            <v>заявка на 2015 год</v>
          </cell>
          <cell r="E2092">
            <v>0</v>
          </cell>
        </row>
        <row r="2093">
          <cell r="C2093" t="str">
            <v>Средняя длительность пребывания 1-ого больного по счетам оплаченным и принятым к оплате (дней)</v>
          </cell>
          <cell r="D2093" t="str">
            <v>2013 год</v>
          </cell>
          <cell r="E2093">
            <v>0</v>
          </cell>
        </row>
        <row r="2094">
          <cell r="D2094" t="str">
            <v>4 месяца 2014 года</v>
          </cell>
          <cell r="E2094">
            <v>0</v>
          </cell>
        </row>
        <row r="2095">
          <cell r="D2095" t="str">
            <v>заявка на 2015 год</v>
          </cell>
          <cell r="E2095">
            <v>0</v>
          </cell>
        </row>
        <row r="2096">
          <cell r="C2096" t="str">
            <v>Среднегодовое количество коек круглосуточного пребывания</v>
          </cell>
          <cell r="D2096" t="str">
            <v>2013 год</v>
          </cell>
          <cell r="E2096">
            <v>0</v>
          </cell>
        </row>
        <row r="2097">
          <cell r="D2097" t="str">
            <v>4 месяца 2014 года</v>
          </cell>
          <cell r="E2097">
            <v>0</v>
          </cell>
        </row>
        <row r="2098">
          <cell r="D2098" t="str">
            <v>заявка на 2015 год</v>
          </cell>
          <cell r="E2098">
            <v>0</v>
          </cell>
        </row>
        <row r="2099">
          <cell r="C2099" t="str">
            <v>Число койко-дней по статистическим данным (формы 47, 62)</v>
          </cell>
          <cell r="D2099" t="str">
            <v>2013 год</v>
          </cell>
          <cell r="E2099">
            <v>0</v>
          </cell>
        </row>
        <row r="2100">
          <cell r="D2100" t="str">
            <v>4 месяца 2014 года</v>
          </cell>
          <cell r="E2100">
            <v>0</v>
          </cell>
        </row>
        <row r="2101">
          <cell r="D2101" t="str">
            <v>заявка на 2015 год</v>
          </cell>
          <cell r="E2101">
            <v>0</v>
          </cell>
        </row>
        <row r="2102">
          <cell r="C2102" t="str">
            <v xml:space="preserve">Число койко-дней по счетам оплаченным и принятым к оплате </v>
          </cell>
          <cell r="D2102" t="str">
            <v>2013 год</v>
          </cell>
          <cell r="E2102">
            <v>0</v>
          </cell>
        </row>
        <row r="2103">
          <cell r="D2103" t="str">
            <v>4 месяца 2014 года</v>
          </cell>
          <cell r="E2103">
            <v>0</v>
          </cell>
        </row>
        <row r="2104">
          <cell r="D2104" t="str">
            <v>заявка на 2015 год</v>
          </cell>
          <cell r="E2104">
            <v>0</v>
          </cell>
        </row>
        <row r="2105">
          <cell r="C2105" t="str">
            <v>Число пролеченных больных (законченных случаев) по статистическим данным (формы 47, 62)</v>
          </cell>
          <cell r="D2105" t="str">
            <v>2013 год</v>
          </cell>
          <cell r="E2105">
            <v>0</v>
          </cell>
        </row>
        <row r="2106">
          <cell r="D2106" t="str">
            <v>4 месяца 2014 года</v>
          </cell>
          <cell r="E2106">
            <v>0</v>
          </cell>
        </row>
        <row r="2107">
          <cell r="D2107" t="str">
            <v>заявка на 2015 год</v>
          </cell>
          <cell r="E2107">
            <v>0</v>
          </cell>
        </row>
        <row r="2108">
          <cell r="C2108" t="str">
            <v xml:space="preserve">Число пролеченных больных (законченных случаев) по счетам оплаченным и принятым к оплате </v>
          </cell>
          <cell r="D2108" t="str">
            <v>2013 год</v>
          </cell>
          <cell r="E2108">
            <v>0</v>
          </cell>
        </row>
        <row r="2109">
          <cell r="D2109" t="str">
            <v>Утв-но в ТПГГ на 2014 год</v>
          </cell>
          <cell r="E2109">
            <v>0</v>
          </cell>
        </row>
        <row r="2110">
          <cell r="D2110" t="str">
            <v>4 месяца 2014 года</v>
          </cell>
          <cell r="E2110">
            <v>0</v>
          </cell>
        </row>
        <row r="2111">
          <cell r="D2111" t="str">
            <v>заявка на 2015 год</v>
          </cell>
          <cell r="E2111">
            <v>0</v>
          </cell>
        </row>
        <row r="2112">
          <cell r="C2112" t="str">
            <v>Среднегодовая занятость койки по статистическим данным (дней)</v>
          </cell>
          <cell r="D2112" t="str">
            <v>2013 год</v>
          </cell>
          <cell r="E2112">
            <v>0</v>
          </cell>
        </row>
        <row r="2113">
          <cell r="D2113" t="str">
            <v>4 месяца 2014 года</v>
          </cell>
          <cell r="E2113">
            <v>0</v>
          </cell>
        </row>
        <row r="2114">
          <cell r="D2114" t="str">
            <v>заявка на 2015 год</v>
          </cell>
          <cell r="E2114">
            <v>0</v>
          </cell>
        </row>
        <row r="2115">
          <cell r="C2115" t="str">
            <v>Среднегодовая занятость койки по счетам оплаченным и принятым к оплате (дней)</v>
          </cell>
          <cell r="D2115" t="str">
            <v>2013 год</v>
          </cell>
          <cell r="E2115">
            <v>0</v>
          </cell>
        </row>
        <row r="2116">
          <cell r="D2116" t="str">
            <v>4 месяца 2014 года</v>
          </cell>
          <cell r="E2116">
            <v>0</v>
          </cell>
        </row>
        <row r="2117">
          <cell r="D2117" t="str">
            <v>заявка на 2015 год</v>
          </cell>
          <cell r="E2117">
            <v>0</v>
          </cell>
        </row>
        <row r="2118">
          <cell r="E2118">
            <v>0</v>
          </cell>
        </row>
        <row r="2119">
          <cell r="C2119" t="str">
            <v>Средняя длительность пребывания 1-ого больного по статистическим данным  (дней)</v>
          </cell>
          <cell r="D2119" t="str">
            <v>2013 год</v>
          </cell>
          <cell r="E2119">
            <v>0</v>
          </cell>
        </row>
        <row r="2120">
          <cell r="D2120" t="str">
            <v>4 месяца 2014 года</v>
          </cell>
          <cell r="E2120">
            <v>0</v>
          </cell>
        </row>
        <row r="2121">
          <cell r="D2121" t="str">
            <v>заявка на 2015 год</v>
          </cell>
          <cell r="E2121">
            <v>0</v>
          </cell>
        </row>
        <row r="2122">
          <cell r="C2122" t="str">
            <v>Средняя длительность пребывания 1-ого больного по счетам оплаченным и принятым к оплате (дней)</v>
          </cell>
          <cell r="D2122" t="str">
            <v>2013 год</v>
          </cell>
          <cell r="E2122">
            <v>0</v>
          </cell>
        </row>
        <row r="2123">
          <cell r="D2123" t="str">
            <v>4 месяца 2014 года</v>
          </cell>
          <cell r="E2123">
            <v>0</v>
          </cell>
        </row>
        <row r="2124">
          <cell r="D2124" t="str">
            <v>заявка на 2015 год</v>
          </cell>
          <cell r="E2124">
            <v>0</v>
          </cell>
        </row>
        <row r="2125">
          <cell r="C2125" t="str">
            <v>Среднегодовое количество коек круглосуточного пребывания</v>
          </cell>
          <cell r="D2125" t="str">
            <v>2013 год</v>
          </cell>
          <cell r="E2125">
            <v>0</v>
          </cell>
        </row>
        <row r="2126">
          <cell r="D2126" t="str">
            <v>4 месяца 2014 года</v>
          </cell>
          <cell r="E2126">
            <v>0</v>
          </cell>
        </row>
        <row r="2127">
          <cell r="D2127" t="str">
            <v>заявка на 2015 год</v>
          </cell>
          <cell r="E2127">
            <v>0</v>
          </cell>
        </row>
        <row r="2128">
          <cell r="C2128" t="str">
            <v>Число койко-дней по статистическим данным (формы 47, 62)</v>
          </cell>
          <cell r="D2128" t="str">
            <v>2013 год</v>
          </cell>
          <cell r="E2128">
            <v>0</v>
          </cell>
        </row>
        <row r="2129">
          <cell r="D2129" t="str">
            <v>4 месяца 2014 года</v>
          </cell>
          <cell r="E2129">
            <v>0</v>
          </cell>
        </row>
        <row r="2130">
          <cell r="D2130" t="str">
            <v>заявка на 2015 год</v>
          </cell>
          <cell r="E2130">
            <v>0</v>
          </cell>
        </row>
        <row r="2131">
          <cell r="C2131" t="str">
            <v xml:space="preserve">Число койко-дней по счетам оплаченным и принятым к оплате </v>
          </cell>
          <cell r="D2131" t="str">
            <v>2013 год</v>
          </cell>
          <cell r="E2131">
            <v>0</v>
          </cell>
        </row>
        <row r="2132">
          <cell r="D2132" t="str">
            <v>4 месяца 2014 года</v>
          </cell>
          <cell r="E2132">
            <v>0</v>
          </cell>
        </row>
        <row r="2133">
          <cell r="D2133" t="str">
            <v>заявка на 2015 год</v>
          </cell>
          <cell r="E2133">
            <v>0</v>
          </cell>
        </row>
        <row r="2134">
          <cell r="C2134" t="str">
            <v>Число пролеченных больных (законченных случаев) по статистическим данным (формы 47, 62)</v>
          </cell>
          <cell r="D2134" t="str">
            <v>2013 год</v>
          </cell>
          <cell r="E2134">
            <v>0</v>
          </cell>
        </row>
        <row r="2135">
          <cell r="D2135" t="str">
            <v>4 месяца 2014 года</v>
          </cell>
          <cell r="E2135">
            <v>0</v>
          </cell>
        </row>
        <row r="2136">
          <cell r="D2136" t="str">
            <v>заявка на 2015 год</v>
          </cell>
          <cell r="E2136">
            <v>0</v>
          </cell>
        </row>
        <row r="2137">
          <cell r="C2137" t="str">
            <v xml:space="preserve">Число пролеченных больных (законченных случаев) по счетам оплаченным и принятым к оплате </v>
          </cell>
          <cell r="D2137" t="str">
            <v>2013 год</v>
          </cell>
          <cell r="E2137">
            <v>0</v>
          </cell>
        </row>
        <row r="2138">
          <cell r="D2138" t="str">
            <v>Утв-но в ТПГГ на 2014 год</v>
          </cell>
          <cell r="E2138">
            <v>0</v>
          </cell>
        </row>
        <row r="2139">
          <cell r="D2139" t="str">
            <v>4 месяца 2014 года</v>
          </cell>
          <cell r="E2139">
            <v>0</v>
          </cell>
        </row>
        <row r="2140">
          <cell r="D2140" t="str">
            <v>заявка на 2015 год</v>
          </cell>
          <cell r="E2140">
            <v>0</v>
          </cell>
        </row>
        <row r="2141">
          <cell r="C2141" t="str">
            <v>Среднегодовая занятость койки по статистическим данным (дней)</v>
          </cell>
          <cell r="D2141" t="str">
            <v>2013 год</v>
          </cell>
          <cell r="E2141">
            <v>0</v>
          </cell>
        </row>
        <row r="2142">
          <cell r="D2142" t="str">
            <v>4 месяца 2014 года</v>
          </cell>
          <cell r="E2142">
            <v>0</v>
          </cell>
        </row>
        <row r="2143">
          <cell r="D2143" t="str">
            <v>заявка на 2015 год</v>
          </cell>
          <cell r="E2143">
            <v>0</v>
          </cell>
        </row>
        <row r="2144">
          <cell r="C2144" t="str">
            <v>Среднегодовая занятость койки по счетам оплаченным и принятым к оплате (дней)</v>
          </cell>
          <cell r="D2144" t="str">
            <v>2013 год</v>
          </cell>
          <cell r="E2144">
            <v>0</v>
          </cell>
        </row>
        <row r="2145">
          <cell r="D2145" t="str">
            <v>4 месяца 2014 года</v>
          </cell>
          <cell r="E2145">
            <v>0</v>
          </cell>
        </row>
        <row r="2146">
          <cell r="D2146" t="str">
            <v>заявка на 2015 год</v>
          </cell>
          <cell r="E2146">
            <v>0</v>
          </cell>
        </row>
        <row r="2147">
          <cell r="E2147">
            <v>0</v>
          </cell>
        </row>
        <row r="2148">
          <cell r="C2148" t="str">
            <v>Средняя длительность пребывания 1-ого больного по статистическим данным  (дней)</v>
          </cell>
          <cell r="D2148" t="str">
            <v>2013 год</v>
          </cell>
          <cell r="E2148">
            <v>0</v>
          </cell>
        </row>
        <row r="2149">
          <cell r="D2149" t="str">
            <v>4 месяца 2014 года</v>
          </cell>
          <cell r="E2149">
            <v>0</v>
          </cell>
        </row>
        <row r="2150">
          <cell r="D2150" t="str">
            <v>заявка на 2015 год</v>
          </cell>
          <cell r="E2150">
            <v>0</v>
          </cell>
        </row>
        <row r="2151">
          <cell r="C2151" t="str">
            <v>Средняя длительность пребывания 1-ого больного по счетам оплаченным и принятым к оплате (дней)</v>
          </cell>
          <cell r="D2151" t="str">
            <v>2013 год</v>
          </cell>
          <cell r="E2151">
            <v>0</v>
          </cell>
        </row>
        <row r="2152">
          <cell r="D2152" t="str">
            <v>4 месяца 2014 года</v>
          </cell>
          <cell r="E2152">
            <v>0</v>
          </cell>
        </row>
        <row r="2153">
          <cell r="D2153" t="str">
            <v>заявка на 2015 год</v>
          </cell>
          <cell r="E2153">
            <v>0</v>
          </cell>
        </row>
        <row r="2154">
          <cell r="C2154" t="str">
            <v>Среднегодовое количество коек круглосуточного пребывания</v>
          </cell>
          <cell r="D2154" t="str">
            <v>2013 год</v>
          </cell>
          <cell r="E2154">
            <v>0</v>
          </cell>
        </row>
        <row r="2155">
          <cell r="D2155" t="str">
            <v>4 месяца 2014 года</v>
          </cell>
          <cell r="E2155">
            <v>0</v>
          </cell>
        </row>
        <row r="2156">
          <cell r="D2156" t="str">
            <v>заявка на 2015 год</v>
          </cell>
          <cell r="E2156">
            <v>0</v>
          </cell>
        </row>
        <row r="2157">
          <cell r="C2157" t="str">
            <v>Число койко-дней по статистическим данным (формы 47, 62)</v>
          </cell>
          <cell r="D2157" t="str">
            <v>2013 год</v>
          </cell>
          <cell r="E2157">
            <v>0</v>
          </cell>
        </row>
        <row r="2158">
          <cell r="D2158" t="str">
            <v>4 месяца 2014 года</v>
          </cell>
          <cell r="E2158">
            <v>0</v>
          </cell>
        </row>
        <row r="2159">
          <cell r="D2159" t="str">
            <v>заявка на 2015 год</v>
          </cell>
          <cell r="E2159">
            <v>0</v>
          </cell>
        </row>
        <row r="2160">
          <cell r="C2160" t="str">
            <v xml:space="preserve">Число койко-дней по счетам оплаченным и принятым к оплате </v>
          </cell>
          <cell r="D2160" t="str">
            <v>2013 год</v>
          </cell>
          <cell r="E2160">
            <v>0</v>
          </cell>
        </row>
        <row r="2161">
          <cell r="D2161" t="str">
            <v>4 месяца 2014 года</v>
          </cell>
          <cell r="E2161">
            <v>0</v>
          </cell>
        </row>
        <row r="2162">
          <cell r="D2162" t="str">
            <v>заявка на 2015 год</v>
          </cell>
          <cell r="E2162">
            <v>0</v>
          </cell>
        </row>
        <row r="2163">
          <cell r="C2163" t="str">
            <v>Число пролеченных больных (законченных случаев) по статистическим данным (формы 47, 62)</v>
          </cell>
          <cell r="D2163" t="str">
            <v>2013 год</v>
          </cell>
          <cell r="E2163">
            <v>0</v>
          </cell>
        </row>
        <row r="2164">
          <cell r="D2164" t="str">
            <v>4 месяца 2014 года</v>
          </cell>
          <cell r="E2164">
            <v>0</v>
          </cell>
        </row>
        <row r="2165">
          <cell r="D2165" t="str">
            <v>заявка на 2015 год</v>
          </cell>
          <cell r="E2165">
            <v>0</v>
          </cell>
        </row>
        <row r="2166">
          <cell r="C2166" t="str">
            <v xml:space="preserve">Число пролеченных больных (законченных случаев) по счетам оплаченным и принятым к оплате </v>
          </cell>
          <cell r="D2166" t="str">
            <v>2013 год</v>
          </cell>
          <cell r="E2166">
            <v>0</v>
          </cell>
        </row>
        <row r="2167">
          <cell r="D2167" t="str">
            <v>Утв-но в ТПГГ на 2014 год</v>
          </cell>
          <cell r="E2167">
            <v>0</v>
          </cell>
        </row>
        <row r="2168">
          <cell r="D2168" t="str">
            <v>4 месяца 2014 года</v>
          </cell>
          <cell r="E2168">
            <v>0</v>
          </cell>
        </row>
        <row r="2169">
          <cell r="D2169" t="str">
            <v>заявка на 2015 год</v>
          </cell>
          <cell r="E2169">
            <v>0</v>
          </cell>
        </row>
        <row r="2170">
          <cell r="C2170" t="str">
            <v>Среднегодовая занятость койки по статистическим данным (дней)</v>
          </cell>
          <cell r="D2170" t="str">
            <v>2013 год</v>
          </cell>
          <cell r="E2170">
            <v>0</v>
          </cell>
        </row>
        <row r="2171">
          <cell r="D2171" t="str">
            <v>4 месяца 2014 года</v>
          </cell>
          <cell r="E2171">
            <v>0</v>
          </cell>
        </row>
        <row r="2172">
          <cell r="D2172" t="str">
            <v>заявка на 2015 год</v>
          </cell>
          <cell r="E2172">
            <v>0</v>
          </cell>
        </row>
        <row r="2173">
          <cell r="C2173" t="str">
            <v>Среднегодовая занятость койки по счетам оплаченным и принятым к оплате (дней)</v>
          </cell>
          <cell r="D2173" t="str">
            <v>2013 год</v>
          </cell>
          <cell r="E2173">
            <v>0</v>
          </cell>
        </row>
        <row r="2174">
          <cell r="D2174" t="str">
            <v>4 месяца 2014 года</v>
          </cell>
          <cell r="E2174">
            <v>0</v>
          </cell>
        </row>
        <row r="2175">
          <cell r="D2175" t="str">
            <v>заявка на 2015 год</v>
          </cell>
          <cell r="E2175">
            <v>0</v>
          </cell>
        </row>
        <row r="2176">
          <cell r="E2176">
            <v>0</v>
          </cell>
        </row>
        <row r="2177">
          <cell r="C2177" t="str">
            <v>Средняя длительность пребывания 1-ого больного по статистическим данным  (дней)</v>
          </cell>
          <cell r="D2177" t="str">
            <v>2013 год</v>
          </cell>
          <cell r="E2177">
            <v>0</v>
          </cell>
        </row>
        <row r="2178">
          <cell r="D2178" t="str">
            <v>4 месяца 2014 года</v>
          </cell>
          <cell r="E2178">
            <v>0</v>
          </cell>
        </row>
        <row r="2179">
          <cell r="D2179" t="str">
            <v>заявка на 2015 год</v>
          </cell>
          <cell r="E2179">
            <v>0</v>
          </cell>
        </row>
        <row r="2180">
          <cell r="C2180" t="str">
            <v>Средняя длительность пребывания 1-ого больного по счетам оплаченным и принятым к оплате (дней)</v>
          </cell>
          <cell r="D2180" t="str">
            <v>2013 год</v>
          </cell>
          <cell r="E2180">
            <v>0</v>
          </cell>
        </row>
        <row r="2181">
          <cell r="D2181" t="str">
            <v>4 месяца 2014 года</v>
          </cell>
          <cell r="E2181">
            <v>0</v>
          </cell>
        </row>
        <row r="2182">
          <cell r="D2182" t="str">
            <v>заявка на 2015 год</v>
          </cell>
          <cell r="E2182">
            <v>0</v>
          </cell>
        </row>
        <row r="2183">
          <cell r="C2183" t="str">
            <v>Среднегодовое количество коек круглосуточного пребывания</v>
          </cell>
          <cell r="D2183" t="str">
            <v>2013 год</v>
          </cell>
          <cell r="E2183">
            <v>0</v>
          </cell>
        </row>
        <row r="2184">
          <cell r="D2184" t="str">
            <v>4 месяца 2014 года</v>
          </cell>
          <cell r="E2184">
            <v>0</v>
          </cell>
        </row>
        <row r="2185">
          <cell r="D2185" t="str">
            <v>заявка на 2015 год</v>
          </cell>
          <cell r="E2185">
            <v>0</v>
          </cell>
        </row>
        <row r="2186">
          <cell r="C2186" t="str">
            <v>Число койко-дней по статистическим данным (формы 47, 62)</v>
          </cell>
          <cell r="D2186" t="str">
            <v>2013 год</v>
          </cell>
          <cell r="E2186">
            <v>0</v>
          </cell>
        </row>
        <row r="2187">
          <cell r="D2187" t="str">
            <v>4 месяца 2014 года</v>
          </cell>
          <cell r="E2187">
            <v>0</v>
          </cell>
        </row>
        <row r="2188">
          <cell r="D2188" t="str">
            <v>заявка на 2015 год</v>
          </cell>
          <cell r="E2188">
            <v>0</v>
          </cell>
        </row>
        <row r="2189">
          <cell r="C2189" t="str">
            <v xml:space="preserve">Число койко-дней по счетам оплаченным и принятым к оплате </v>
          </cell>
          <cell r="D2189" t="str">
            <v>2013 год</v>
          </cell>
          <cell r="E2189">
            <v>0</v>
          </cell>
        </row>
        <row r="2190">
          <cell r="D2190" t="str">
            <v>4 месяца 2014 года</v>
          </cell>
          <cell r="E2190">
            <v>0</v>
          </cell>
        </row>
        <row r="2191">
          <cell r="D2191" t="str">
            <v>заявка на 2015 год</v>
          </cell>
          <cell r="E2191">
            <v>0</v>
          </cell>
        </row>
        <row r="2192">
          <cell r="C2192" t="str">
            <v>Число пролеченных больных (законченных случаев) по статистическим данным (формы 47, 62)</v>
          </cell>
          <cell r="D2192" t="str">
            <v>2013 год</v>
          </cell>
          <cell r="E2192">
            <v>0</v>
          </cell>
        </row>
        <row r="2193">
          <cell r="D2193" t="str">
            <v>4 месяца 2014 года</v>
          </cell>
          <cell r="E2193">
            <v>0</v>
          </cell>
        </row>
        <row r="2194">
          <cell r="D2194" t="str">
            <v>заявка на 2015 год</v>
          </cell>
          <cell r="E2194">
            <v>0</v>
          </cell>
        </row>
        <row r="2195">
          <cell r="C2195" t="str">
            <v xml:space="preserve">Число пролеченных больных (законченных случаев) по счетам оплаченным и принятым к оплате </v>
          </cell>
          <cell r="D2195" t="str">
            <v>2013 год</v>
          </cell>
          <cell r="E2195">
            <v>0</v>
          </cell>
        </row>
        <row r="2196">
          <cell r="D2196" t="str">
            <v>Утв-но в ТПГГ на 2014 год</v>
          </cell>
          <cell r="E2196">
            <v>0</v>
          </cell>
        </row>
        <row r="2197">
          <cell r="D2197" t="str">
            <v>4 месяца 2014 года</v>
          </cell>
          <cell r="E2197">
            <v>0</v>
          </cell>
        </row>
        <row r="2198">
          <cell r="D2198" t="str">
            <v>заявка на 2015 год</v>
          </cell>
          <cell r="E2198">
            <v>0</v>
          </cell>
        </row>
        <row r="2199">
          <cell r="C2199" t="str">
            <v>Среднегодовая занятость койки по статистическим данным (дней)</v>
          </cell>
          <cell r="D2199" t="str">
            <v>2013 год</v>
          </cell>
          <cell r="E2199">
            <v>0</v>
          </cell>
        </row>
        <row r="2200">
          <cell r="D2200" t="str">
            <v>4 месяца 2014 года</v>
          </cell>
          <cell r="E2200">
            <v>0</v>
          </cell>
        </row>
        <row r="2201">
          <cell r="D2201" t="str">
            <v>заявка на 2015 год</v>
          </cell>
          <cell r="E2201">
            <v>0</v>
          </cell>
        </row>
        <row r="2202">
          <cell r="C2202" t="str">
            <v>Среднегодовая занятость койки по счетам оплаченным и принятым к оплате (дней)</v>
          </cell>
          <cell r="D2202" t="str">
            <v>2013 год</v>
          </cell>
          <cell r="E2202">
            <v>0</v>
          </cell>
        </row>
        <row r="2203">
          <cell r="D2203" t="str">
            <v>4 месяца 2014 года</v>
          </cell>
          <cell r="E2203">
            <v>0</v>
          </cell>
        </row>
        <row r="2204">
          <cell r="D2204" t="str">
            <v>заявка на 2015 год</v>
          </cell>
          <cell r="E2204">
            <v>0</v>
          </cell>
        </row>
        <row r="2205">
          <cell r="E2205">
            <v>0</v>
          </cell>
        </row>
        <row r="2206">
          <cell r="C2206" t="str">
            <v>Средняя длительность пребывания 1-ого больного по статистическим данным  (дней)</v>
          </cell>
          <cell r="D2206" t="str">
            <v>2013 год</v>
          </cell>
          <cell r="E2206">
            <v>0</v>
          </cell>
        </row>
        <row r="2207">
          <cell r="D2207" t="str">
            <v>4 месяца 2014 года</v>
          </cell>
          <cell r="E2207">
            <v>0</v>
          </cell>
        </row>
        <row r="2208">
          <cell r="D2208" t="str">
            <v>заявка на 2015 год</v>
          </cell>
          <cell r="E2208">
            <v>0</v>
          </cell>
        </row>
        <row r="2209">
          <cell r="C2209" t="str">
            <v>Средняя длительность пребывания 1-ого больного по счетам оплаченным и принятым к оплате (дней)</v>
          </cell>
          <cell r="D2209" t="str">
            <v>2013 год</v>
          </cell>
          <cell r="E2209">
            <v>0</v>
          </cell>
        </row>
        <row r="2210">
          <cell r="D2210" t="str">
            <v>4 месяца 2014 года</v>
          </cell>
          <cell r="E2210">
            <v>0</v>
          </cell>
        </row>
        <row r="2211">
          <cell r="D2211" t="str">
            <v>заявка на 2015 год</v>
          </cell>
          <cell r="E2211">
            <v>0</v>
          </cell>
        </row>
        <row r="2212">
          <cell r="C2212" t="str">
            <v>Среднегодовое количество коек круглосуточного пребывания</v>
          </cell>
          <cell r="D2212" t="str">
            <v>2013 год</v>
          </cell>
          <cell r="E2212">
            <v>0</v>
          </cell>
        </row>
        <row r="2213">
          <cell r="D2213" t="str">
            <v>4 месяца 2014 года</v>
          </cell>
          <cell r="E2213">
            <v>0</v>
          </cell>
        </row>
        <row r="2214">
          <cell r="D2214" t="str">
            <v>заявка на 2015 год</v>
          </cell>
          <cell r="E2214">
            <v>0</v>
          </cell>
        </row>
        <row r="2215">
          <cell r="C2215" t="str">
            <v>Число койко-дней по статистическим данным (формы 47, 62)</v>
          </cell>
          <cell r="D2215" t="str">
            <v>2013 год</v>
          </cell>
          <cell r="E2215">
            <v>0</v>
          </cell>
        </row>
        <row r="2216">
          <cell r="D2216" t="str">
            <v>4 месяца 2014 года</v>
          </cell>
          <cell r="E2216">
            <v>0</v>
          </cell>
        </row>
        <row r="2217">
          <cell r="D2217" t="str">
            <v>заявка на 2015 год</v>
          </cell>
          <cell r="E2217">
            <v>0</v>
          </cell>
        </row>
        <row r="2218">
          <cell r="C2218" t="str">
            <v xml:space="preserve">Число койко-дней по счетам оплаченным и принятым к оплате </v>
          </cell>
          <cell r="D2218" t="str">
            <v>2013 год</v>
          </cell>
          <cell r="E2218">
            <v>0</v>
          </cell>
        </row>
        <row r="2219">
          <cell r="D2219" t="str">
            <v>4 месяца 2014 года</v>
          </cell>
          <cell r="E2219">
            <v>0</v>
          </cell>
        </row>
        <row r="2220">
          <cell r="D2220" t="str">
            <v>заявка на 2015 год</v>
          </cell>
          <cell r="E2220">
            <v>0</v>
          </cell>
        </row>
        <row r="2221">
          <cell r="C2221" t="str">
            <v>Число пролеченных больных (законченных случаев) по статистическим данным (формы 47, 62)</v>
          </cell>
          <cell r="D2221" t="str">
            <v>2013 год</v>
          </cell>
          <cell r="E2221">
            <v>0</v>
          </cell>
        </row>
        <row r="2222">
          <cell r="D2222" t="str">
            <v>4 месяца 2014 года</v>
          </cell>
          <cell r="E2222">
            <v>0</v>
          </cell>
        </row>
        <row r="2223">
          <cell r="D2223" t="str">
            <v>заявка на 2015 год</v>
          </cell>
          <cell r="E2223">
            <v>0</v>
          </cell>
        </row>
        <row r="2224">
          <cell r="C2224" t="str">
            <v xml:space="preserve">Число пролеченных больных (законченных случаев) по счетам оплаченным и принятым к оплате </v>
          </cell>
          <cell r="D2224" t="str">
            <v>2013 год</v>
          </cell>
          <cell r="E2224">
            <v>0</v>
          </cell>
        </row>
        <row r="2225">
          <cell r="D2225" t="str">
            <v>Утв-но в ТПГГ на 2014 год</v>
          </cell>
          <cell r="E2225">
            <v>0</v>
          </cell>
        </row>
        <row r="2226">
          <cell r="D2226" t="str">
            <v>4 месяца 2014 года</v>
          </cell>
          <cell r="E2226">
            <v>0</v>
          </cell>
        </row>
        <row r="2227">
          <cell r="D2227" t="str">
            <v>заявка на 2015 год</v>
          </cell>
          <cell r="E2227">
            <v>0</v>
          </cell>
        </row>
        <row r="2228">
          <cell r="C2228" t="str">
            <v>Среднегодовая занятость койки по статистическим данным (дней)</v>
          </cell>
          <cell r="D2228" t="str">
            <v>2013 год</v>
          </cell>
          <cell r="E2228">
            <v>0</v>
          </cell>
        </row>
        <row r="2229">
          <cell r="D2229" t="str">
            <v>4 месяца 2014 года</v>
          </cell>
          <cell r="E2229">
            <v>0</v>
          </cell>
        </row>
        <row r="2230">
          <cell r="D2230" t="str">
            <v>заявка на 2015 год</v>
          </cell>
          <cell r="E2230">
            <v>0</v>
          </cell>
        </row>
        <row r="2231">
          <cell r="C2231" t="str">
            <v>Среднегодовая занятость койки по счетам оплаченным и принятым к оплате (дней)</v>
          </cell>
          <cell r="D2231" t="str">
            <v>2013 год</v>
          </cell>
          <cell r="E2231">
            <v>0</v>
          </cell>
        </row>
        <row r="2232">
          <cell r="D2232" t="str">
            <v>4 месяца 2014 года</v>
          </cell>
          <cell r="E2232">
            <v>0</v>
          </cell>
        </row>
        <row r="2233">
          <cell r="D2233" t="str">
            <v>заявка на 2015 год</v>
          </cell>
          <cell r="E2233">
            <v>0</v>
          </cell>
        </row>
        <row r="2234">
          <cell r="E2234">
            <v>0</v>
          </cell>
        </row>
        <row r="2235">
          <cell r="C2235" t="str">
            <v>Средняя длительность пребывания 1-ого больного по статистическим данным  (дней)</v>
          </cell>
          <cell r="D2235" t="str">
            <v>2013 год</v>
          </cell>
          <cell r="E2235">
            <v>0</v>
          </cell>
        </row>
        <row r="2236">
          <cell r="D2236" t="str">
            <v>4 месяца 2014 года</v>
          </cell>
          <cell r="E2236">
            <v>0</v>
          </cell>
        </row>
        <row r="2237">
          <cell r="D2237" t="str">
            <v>заявка на 2015 год</v>
          </cell>
          <cell r="E2237">
            <v>0</v>
          </cell>
        </row>
        <row r="2238">
          <cell r="C2238" t="str">
            <v>Средняя длительность пребывания 1-ого больного по счетам оплаченным и принятым к оплате (дней)</v>
          </cell>
          <cell r="D2238" t="str">
            <v>2013 год</v>
          </cell>
          <cell r="E2238">
            <v>0</v>
          </cell>
        </row>
        <row r="2239">
          <cell r="D2239" t="str">
            <v>4 месяца 2014 года</v>
          </cell>
          <cell r="E2239">
            <v>0</v>
          </cell>
        </row>
        <row r="2240">
          <cell r="D2240" t="str">
            <v>заявка на 2015 год</v>
          </cell>
          <cell r="E2240">
            <v>0</v>
          </cell>
        </row>
        <row r="2241">
          <cell r="C2241" t="str">
            <v>Среднегодовое количество коек круглосуточного пребывания</v>
          </cell>
          <cell r="D2241" t="str">
            <v>2013 год</v>
          </cell>
          <cell r="E2241">
            <v>0</v>
          </cell>
        </row>
        <row r="2242">
          <cell r="D2242" t="str">
            <v>4 месяца 2014 года</v>
          </cell>
          <cell r="E2242">
            <v>0</v>
          </cell>
        </row>
        <row r="2243">
          <cell r="D2243" t="str">
            <v>заявка на 2015 год</v>
          </cell>
          <cell r="E2243">
            <v>0</v>
          </cell>
        </row>
        <row r="2244">
          <cell r="C2244" t="str">
            <v>Число койко-дней по статистическим данным (формы 47, 62)</v>
          </cell>
          <cell r="D2244" t="str">
            <v>2013 год</v>
          </cell>
          <cell r="E2244">
            <v>0</v>
          </cell>
        </row>
        <row r="2245">
          <cell r="D2245" t="str">
            <v>4 месяца 2014 года</v>
          </cell>
          <cell r="E2245">
            <v>0</v>
          </cell>
        </row>
        <row r="2246">
          <cell r="D2246" t="str">
            <v>заявка на 2015 год</v>
          </cell>
          <cell r="E2246">
            <v>0</v>
          </cell>
        </row>
        <row r="2247">
          <cell r="C2247" t="str">
            <v xml:space="preserve">Число койко-дней по счетам оплаченным и принятым к оплате </v>
          </cell>
          <cell r="D2247" t="str">
            <v>2013 год</v>
          </cell>
          <cell r="E2247">
            <v>0</v>
          </cell>
        </row>
        <row r="2248">
          <cell r="D2248" t="str">
            <v>4 месяца 2014 года</v>
          </cell>
          <cell r="E2248">
            <v>0</v>
          </cell>
        </row>
        <row r="2249">
          <cell r="D2249" t="str">
            <v>заявка на 2015 год</v>
          </cell>
          <cell r="E2249">
            <v>0</v>
          </cell>
        </row>
        <row r="2250">
          <cell r="C2250" t="str">
            <v>Число пролеченных больных (законченных случаев) по статистическим данным (формы 47, 62)</v>
          </cell>
          <cell r="D2250" t="str">
            <v>2013 год</v>
          </cell>
          <cell r="E2250">
            <v>0</v>
          </cell>
        </row>
        <row r="2251">
          <cell r="D2251" t="str">
            <v>4 месяца 2014 года</v>
          </cell>
          <cell r="E2251">
            <v>0</v>
          </cell>
        </row>
        <row r="2252">
          <cell r="D2252" t="str">
            <v>заявка на 2015 год</v>
          </cell>
          <cell r="E2252">
            <v>0</v>
          </cell>
        </row>
        <row r="2253">
          <cell r="C2253" t="str">
            <v xml:space="preserve">Число пролеченных больных (законченных случаев) по счетам оплаченным и принятым к оплате </v>
          </cell>
          <cell r="D2253" t="str">
            <v>2013 год</v>
          </cell>
          <cell r="E2253">
            <v>0</v>
          </cell>
        </row>
        <row r="2254">
          <cell r="D2254" t="str">
            <v>Утв-но в ТПГГ на 2014 год</v>
          </cell>
          <cell r="E2254">
            <v>0</v>
          </cell>
        </row>
        <row r="2255">
          <cell r="D2255" t="str">
            <v>4 месяца 2014 года</v>
          </cell>
          <cell r="E2255">
            <v>0</v>
          </cell>
        </row>
        <row r="2256">
          <cell r="D2256" t="str">
            <v>заявка на 2015 год</v>
          </cell>
          <cell r="E2256">
            <v>0</v>
          </cell>
        </row>
        <row r="2257">
          <cell r="C2257" t="str">
            <v>Среднегодовая занятость койки по статистическим данным (дней)</v>
          </cell>
          <cell r="D2257" t="str">
            <v>2013 год</v>
          </cell>
          <cell r="E2257">
            <v>0</v>
          </cell>
        </row>
        <row r="2258">
          <cell r="D2258" t="str">
            <v>4 месяца 2014 года</v>
          </cell>
          <cell r="E2258">
            <v>0</v>
          </cell>
        </row>
        <row r="2259">
          <cell r="D2259" t="str">
            <v>заявка на 2015 год</v>
          </cell>
          <cell r="E2259">
            <v>0</v>
          </cell>
        </row>
        <row r="2260">
          <cell r="C2260" t="str">
            <v>Среднегодовая занятость койки по счетам оплаченным и принятым к оплате (дней)</v>
          </cell>
          <cell r="D2260" t="str">
            <v>2013 год</v>
          </cell>
          <cell r="E2260">
            <v>0</v>
          </cell>
        </row>
        <row r="2261">
          <cell r="D2261" t="str">
            <v>4 месяца 2014 года</v>
          </cell>
          <cell r="E2261">
            <v>0</v>
          </cell>
        </row>
        <row r="2262">
          <cell r="D2262" t="str">
            <v>заявка на 2015 год</v>
          </cell>
          <cell r="E2262">
            <v>0</v>
          </cell>
        </row>
        <row r="2263">
          <cell r="E2263">
            <v>0</v>
          </cell>
        </row>
        <row r="2264">
          <cell r="C2264" t="str">
            <v>Средняя длительность пребывания 1-ого больного по статистическим данным  (дней)</v>
          </cell>
          <cell r="D2264" t="str">
            <v>2013 год</v>
          </cell>
          <cell r="E2264">
            <v>0</v>
          </cell>
        </row>
        <row r="2265">
          <cell r="D2265" t="str">
            <v>4 месяца 2014 года</v>
          </cell>
          <cell r="E2265">
            <v>0</v>
          </cell>
        </row>
        <row r="2266">
          <cell r="D2266" t="str">
            <v>заявка на 2015 год</v>
          </cell>
          <cell r="E2266">
            <v>0</v>
          </cell>
        </row>
        <row r="2267">
          <cell r="C2267" t="str">
            <v>Средняя длительность пребывания 1-ого больного по счетам оплаченным и принятым к оплате (дней)</v>
          </cell>
          <cell r="D2267" t="str">
            <v>2013 год</v>
          </cell>
          <cell r="E2267">
            <v>0</v>
          </cell>
        </row>
        <row r="2268">
          <cell r="D2268" t="str">
            <v>4 месяца 2014 года</v>
          </cell>
          <cell r="E2268">
            <v>0</v>
          </cell>
        </row>
        <row r="2269">
          <cell r="D2269" t="str">
            <v>заявка на 2015 год</v>
          </cell>
          <cell r="E2269">
            <v>0</v>
          </cell>
        </row>
        <row r="2270">
          <cell r="C2270" t="str">
            <v>Среднегодовое количество коек круглосуточного пребывания</v>
          </cell>
          <cell r="D2270" t="str">
            <v>2013 год</v>
          </cell>
          <cell r="E2270">
            <v>0</v>
          </cell>
        </row>
        <row r="2271">
          <cell r="D2271" t="str">
            <v>4 месяца 2014 года</v>
          </cell>
          <cell r="E2271">
            <v>0</v>
          </cell>
        </row>
        <row r="2272">
          <cell r="D2272" t="str">
            <v>заявка на 2015 год</v>
          </cell>
          <cell r="E2272">
            <v>0</v>
          </cell>
        </row>
        <row r="2273">
          <cell r="C2273" t="str">
            <v>Число койко-дней по статистическим данным (формы 47, 62)</v>
          </cell>
          <cell r="D2273" t="str">
            <v>2013 год</v>
          </cell>
          <cell r="E2273">
            <v>0</v>
          </cell>
        </row>
        <row r="2274">
          <cell r="D2274" t="str">
            <v>4 месяца 2014 года</v>
          </cell>
          <cell r="E2274">
            <v>0</v>
          </cell>
        </row>
        <row r="2275">
          <cell r="D2275" t="str">
            <v>заявка на 2015 год</v>
          </cell>
          <cell r="E2275">
            <v>0</v>
          </cell>
        </row>
        <row r="2276">
          <cell r="C2276" t="str">
            <v xml:space="preserve">Число койко-дней по счетам оплаченным и принятым к оплате </v>
          </cell>
          <cell r="D2276" t="str">
            <v>2013 год</v>
          </cell>
          <cell r="E2276">
            <v>0</v>
          </cell>
        </row>
        <row r="2277">
          <cell r="D2277" t="str">
            <v>4 месяца 2014 года</v>
          </cell>
          <cell r="E2277">
            <v>0</v>
          </cell>
        </row>
        <row r="2278">
          <cell r="D2278" t="str">
            <v>заявка на 2015 год</v>
          </cell>
          <cell r="E2278">
            <v>0</v>
          </cell>
        </row>
        <row r="2279">
          <cell r="C2279" t="str">
            <v>Число пролеченных больных (законченных случаев) по статистическим данным (формы 47, 62)</v>
          </cell>
          <cell r="D2279" t="str">
            <v>2013 год</v>
          </cell>
          <cell r="E2279">
            <v>0</v>
          </cell>
        </row>
        <row r="2280">
          <cell r="D2280" t="str">
            <v>4 месяца 2014 года</v>
          </cell>
          <cell r="E2280">
            <v>0</v>
          </cell>
        </row>
        <row r="2281">
          <cell r="D2281" t="str">
            <v>заявка на 2015 год</v>
          </cell>
          <cell r="E2281">
            <v>0</v>
          </cell>
        </row>
        <row r="2282">
          <cell r="C2282" t="str">
            <v xml:space="preserve">Число пролеченных больных (законченных случаев) по счетам оплаченным и принятым к оплате </v>
          </cell>
          <cell r="D2282" t="str">
            <v>2013 год</v>
          </cell>
          <cell r="E2282">
            <v>0</v>
          </cell>
        </row>
        <row r="2283">
          <cell r="D2283" t="str">
            <v>Утв-но в ТПГГ на 2014 год</v>
          </cell>
          <cell r="E2283">
            <v>0</v>
          </cell>
        </row>
        <row r="2284">
          <cell r="D2284" t="str">
            <v>4 месяца 2014 года</v>
          </cell>
          <cell r="E2284">
            <v>0</v>
          </cell>
        </row>
        <row r="2285">
          <cell r="D2285" t="str">
            <v>заявка на 2015 год</v>
          </cell>
          <cell r="E2285">
            <v>0</v>
          </cell>
        </row>
        <row r="2286">
          <cell r="C2286" t="str">
            <v>Среднегодовая занятость койки по статистическим данным (дней)</v>
          </cell>
          <cell r="D2286" t="str">
            <v>2013 год</v>
          </cell>
          <cell r="E2286">
            <v>0</v>
          </cell>
        </row>
        <row r="2287">
          <cell r="D2287" t="str">
            <v>4 месяца 2014 года</v>
          </cell>
          <cell r="E2287">
            <v>0</v>
          </cell>
        </row>
        <row r="2288">
          <cell r="D2288" t="str">
            <v>заявка на 2015 год</v>
          </cell>
          <cell r="E2288">
            <v>0</v>
          </cell>
        </row>
        <row r="2289">
          <cell r="C2289" t="str">
            <v>Среднегодовая занятость койки по счетам оплаченным и принятым к оплате (дней)</v>
          </cell>
          <cell r="D2289" t="str">
            <v>2013 год</v>
          </cell>
          <cell r="E2289">
            <v>0</v>
          </cell>
        </row>
        <row r="2290">
          <cell r="D2290" t="str">
            <v>4 месяца 2014 года</v>
          </cell>
          <cell r="E2290">
            <v>0</v>
          </cell>
        </row>
        <row r="2291">
          <cell r="D2291" t="str">
            <v>заявка на 2015 год</v>
          </cell>
          <cell r="E2291">
            <v>0</v>
          </cell>
        </row>
        <row r="2292">
          <cell r="E2292">
            <v>0</v>
          </cell>
        </row>
        <row r="2293">
          <cell r="C2293" t="str">
            <v>Средняя длительность пребывания 1-ого больного по статистическим данным  (дней)</v>
          </cell>
          <cell r="D2293" t="str">
            <v>2013 год</v>
          </cell>
          <cell r="E2293">
            <v>0</v>
          </cell>
        </row>
        <row r="2294">
          <cell r="D2294" t="str">
            <v>4 месяца 2014 года</v>
          </cell>
          <cell r="E2294">
            <v>0</v>
          </cell>
        </row>
        <row r="2295">
          <cell r="D2295" t="str">
            <v>заявка на 2015 год</v>
          </cell>
          <cell r="E2295">
            <v>0</v>
          </cell>
        </row>
        <row r="2296">
          <cell r="C2296" t="str">
            <v>Средняя длительность пребывания 1-ого больного по счетам оплаченным и принятым к оплате (дней)</v>
          </cell>
          <cell r="D2296" t="str">
            <v>2013 год</v>
          </cell>
          <cell r="E2296">
            <v>0</v>
          </cell>
        </row>
        <row r="2297">
          <cell r="D2297" t="str">
            <v>4 месяца 2014 года</v>
          </cell>
          <cell r="E2297">
            <v>0</v>
          </cell>
        </row>
        <row r="2298">
          <cell r="D2298" t="str">
            <v>заявка на 2015 год</v>
          </cell>
          <cell r="E2298">
            <v>0</v>
          </cell>
        </row>
        <row r="2299">
          <cell r="C2299" t="str">
            <v>Среднегодовое количество коек круглосуточного пребывания</v>
          </cell>
          <cell r="D2299" t="str">
            <v>2013 год</v>
          </cell>
          <cell r="E2299">
            <v>0</v>
          </cell>
        </row>
        <row r="2300">
          <cell r="D2300" t="str">
            <v>4 месяца 2014 года</v>
          </cell>
          <cell r="E2300">
            <v>0</v>
          </cell>
        </row>
        <row r="2301">
          <cell r="D2301" t="str">
            <v>заявка на 2015 год</v>
          </cell>
          <cell r="E2301">
            <v>0</v>
          </cell>
        </row>
        <row r="2302">
          <cell r="C2302" t="str">
            <v>Число койко-дней по статистическим данным (формы 47, 62)</v>
          </cell>
          <cell r="D2302" t="str">
            <v>2013 год</v>
          </cell>
          <cell r="E2302">
            <v>0</v>
          </cell>
        </row>
        <row r="2303">
          <cell r="D2303" t="str">
            <v>4 месяца 2014 года</v>
          </cell>
          <cell r="E2303">
            <v>0</v>
          </cell>
        </row>
        <row r="2304">
          <cell r="D2304" t="str">
            <v>заявка на 2015 год</v>
          </cell>
          <cell r="E2304">
            <v>0</v>
          </cell>
        </row>
        <row r="2305">
          <cell r="C2305" t="str">
            <v xml:space="preserve">Число койко-дней по счетам оплаченным и принятым к оплате </v>
          </cell>
          <cell r="D2305" t="str">
            <v>2013 год</v>
          </cell>
          <cell r="E2305">
            <v>0</v>
          </cell>
        </row>
        <row r="2306">
          <cell r="D2306" t="str">
            <v>4 месяца 2014 года</v>
          </cell>
          <cell r="E2306">
            <v>0</v>
          </cell>
        </row>
        <row r="2307">
          <cell r="D2307" t="str">
            <v>заявка на 2015 год</v>
          </cell>
          <cell r="E2307">
            <v>0</v>
          </cell>
        </row>
        <row r="2308">
          <cell r="C2308" t="str">
            <v>Число пролеченных больных (законченных случаев) по статистическим данным (формы 47, 62)</v>
          </cell>
          <cell r="D2308" t="str">
            <v>2013 год</v>
          </cell>
          <cell r="E2308">
            <v>0</v>
          </cell>
        </row>
        <row r="2309">
          <cell r="D2309" t="str">
            <v>4 месяца 2014 года</v>
          </cell>
          <cell r="E2309">
            <v>0</v>
          </cell>
        </row>
        <row r="2310">
          <cell r="D2310" t="str">
            <v>заявка на 2015 год</v>
          </cell>
          <cell r="E2310">
            <v>0</v>
          </cell>
        </row>
        <row r="2311">
          <cell r="C2311" t="str">
            <v xml:space="preserve">Число пролеченных больных (законченных случаев) по счетам оплаченным и принятым к оплате </v>
          </cell>
          <cell r="D2311" t="str">
            <v>2013 год</v>
          </cell>
          <cell r="E2311">
            <v>0</v>
          </cell>
        </row>
        <row r="2312">
          <cell r="D2312" t="str">
            <v>Утв-но в ТПГГ на 2014 год</v>
          </cell>
          <cell r="E2312">
            <v>0</v>
          </cell>
        </row>
        <row r="2313">
          <cell r="D2313" t="str">
            <v>4 месяца 2014 года</v>
          </cell>
          <cell r="E2313">
            <v>0</v>
          </cell>
        </row>
        <row r="2314">
          <cell r="D2314" t="str">
            <v>заявка на 2015 год</v>
          </cell>
          <cell r="E2314">
            <v>0</v>
          </cell>
        </row>
        <row r="2315">
          <cell r="C2315" t="str">
            <v>Среднегодовая занятость койки по статистическим данным (дней)</v>
          </cell>
          <cell r="D2315" t="str">
            <v>2013 год</v>
          </cell>
          <cell r="E2315">
            <v>0</v>
          </cell>
        </row>
        <row r="2316">
          <cell r="D2316" t="str">
            <v>4 месяца 2014 года</v>
          </cell>
          <cell r="E2316">
            <v>0</v>
          </cell>
        </row>
        <row r="2317">
          <cell r="D2317" t="str">
            <v>заявка на 2015 год</v>
          </cell>
          <cell r="E2317">
            <v>0</v>
          </cell>
        </row>
        <row r="2318">
          <cell r="C2318" t="str">
            <v>Среднегодовая занятость койки по счетам оплаченным и принятым к оплате (дней)</v>
          </cell>
          <cell r="D2318" t="str">
            <v>2013 год</v>
          </cell>
          <cell r="E2318">
            <v>0</v>
          </cell>
        </row>
        <row r="2319">
          <cell r="D2319" t="str">
            <v>4 месяца 2014 года</v>
          </cell>
          <cell r="E2319">
            <v>0</v>
          </cell>
        </row>
        <row r="2320">
          <cell r="D2320" t="str">
            <v>заявка на 2015 год</v>
          </cell>
          <cell r="E2320">
            <v>0</v>
          </cell>
        </row>
        <row r="2321">
          <cell r="E2321">
            <v>0</v>
          </cell>
        </row>
        <row r="2322">
          <cell r="C2322" t="str">
            <v>Средняя длительность пребывания 1-ого больного по статистическим данным  (дней)</v>
          </cell>
          <cell r="D2322" t="str">
            <v>2013 год</v>
          </cell>
          <cell r="E2322">
            <v>0</v>
          </cell>
        </row>
        <row r="2323">
          <cell r="D2323" t="str">
            <v>4 месяца 2014 года</v>
          </cell>
          <cell r="E2323">
            <v>0</v>
          </cell>
        </row>
        <row r="2324">
          <cell r="D2324" t="str">
            <v>заявка на 2015 год</v>
          </cell>
          <cell r="E2324">
            <v>0</v>
          </cell>
        </row>
        <row r="2325">
          <cell r="C2325" t="str">
            <v>Средняя длительность пребывания 1-ого больного по счетам оплаченным и принятым к оплате (дней)</v>
          </cell>
          <cell r="D2325" t="str">
            <v>2013 год</v>
          </cell>
          <cell r="E2325">
            <v>0</v>
          </cell>
        </row>
        <row r="2326">
          <cell r="D2326" t="str">
            <v>4 месяца 2014 года</v>
          </cell>
          <cell r="E2326">
            <v>0</v>
          </cell>
        </row>
        <row r="2327">
          <cell r="D2327" t="str">
            <v>заявка на 2015 год</v>
          </cell>
          <cell r="E2327">
            <v>0</v>
          </cell>
        </row>
        <row r="2328">
          <cell r="C2328" t="str">
            <v>Среднегодовое количество коек круглосуточного пребывания</v>
          </cell>
          <cell r="D2328" t="str">
            <v>2013 год</v>
          </cell>
          <cell r="E2328">
            <v>0</v>
          </cell>
        </row>
        <row r="2329">
          <cell r="D2329" t="str">
            <v>4 месяца 2014 года</v>
          </cell>
          <cell r="E2329">
            <v>0</v>
          </cell>
        </row>
        <row r="2330">
          <cell r="D2330" t="str">
            <v>заявка на 2015 год</v>
          </cell>
          <cell r="E2330">
            <v>0</v>
          </cell>
        </row>
        <row r="2331">
          <cell r="C2331" t="str">
            <v>Число койко-дней по статистическим данным (формы 47, 62)</v>
          </cell>
          <cell r="D2331" t="str">
            <v>2013 год</v>
          </cell>
          <cell r="E2331">
            <v>0</v>
          </cell>
        </row>
        <row r="2332">
          <cell r="D2332" t="str">
            <v>4 месяца 2014 года</v>
          </cell>
          <cell r="E2332">
            <v>0</v>
          </cell>
        </row>
        <row r="2333">
          <cell r="D2333" t="str">
            <v>заявка на 2015 год</v>
          </cell>
          <cell r="E2333">
            <v>0</v>
          </cell>
        </row>
        <row r="2334">
          <cell r="C2334" t="str">
            <v xml:space="preserve">Число койко-дней по счетам оплаченным и принятым к оплате </v>
          </cell>
          <cell r="D2334" t="str">
            <v>2013 год</v>
          </cell>
          <cell r="E2334">
            <v>0</v>
          </cell>
        </row>
        <row r="2335">
          <cell r="D2335" t="str">
            <v>4 месяца 2014 года</v>
          </cell>
          <cell r="E2335">
            <v>0</v>
          </cell>
        </row>
        <row r="2336">
          <cell r="D2336" t="str">
            <v>заявка на 2015 год</v>
          </cell>
          <cell r="E2336">
            <v>0</v>
          </cell>
        </row>
        <row r="2337">
          <cell r="C2337" t="str">
            <v>Число пролеченных больных (законченных случаев) по статистическим данным (формы 47, 62)</v>
          </cell>
          <cell r="D2337" t="str">
            <v>2013 год</v>
          </cell>
          <cell r="E2337">
            <v>0</v>
          </cell>
        </row>
        <row r="2338">
          <cell r="D2338" t="str">
            <v>4 месяца 2014 года</v>
          </cell>
          <cell r="E2338">
            <v>0</v>
          </cell>
        </row>
        <row r="2339">
          <cell r="D2339" t="str">
            <v>заявка на 2015 год</v>
          </cell>
          <cell r="E2339">
            <v>0</v>
          </cell>
        </row>
        <row r="2340">
          <cell r="C2340" t="str">
            <v xml:space="preserve">Число пролеченных больных (законченных случаев) по счетам оплаченным и принятым к оплате </v>
          </cell>
          <cell r="D2340" t="str">
            <v>2013 год</v>
          </cell>
          <cell r="E2340">
            <v>0</v>
          </cell>
        </row>
        <row r="2341">
          <cell r="D2341" t="str">
            <v>Утв-но в ТПГГ на 2014 год</v>
          </cell>
          <cell r="E2341">
            <v>0</v>
          </cell>
        </row>
        <row r="2342">
          <cell r="D2342" t="str">
            <v>4 месяца 2014 года</v>
          </cell>
          <cell r="E2342">
            <v>0</v>
          </cell>
        </row>
        <row r="2343">
          <cell r="D2343" t="str">
            <v>заявка на 2015 год</v>
          </cell>
          <cell r="E2343">
            <v>0</v>
          </cell>
        </row>
        <row r="2344">
          <cell r="C2344" t="str">
            <v>Среднегодовая занятость койки по статистическим данным (дней)</v>
          </cell>
          <cell r="D2344" t="str">
            <v>2013 год</v>
          </cell>
          <cell r="E2344">
            <v>0</v>
          </cell>
        </row>
        <row r="2345">
          <cell r="D2345" t="str">
            <v>4 месяца 2014 года</v>
          </cell>
          <cell r="E2345">
            <v>0</v>
          </cell>
        </row>
        <row r="2346">
          <cell r="D2346" t="str">
            <v>заявка на 2015 год</v>
          </cell>
          <cell r="E2346">
            <v>0</v>
          </cell>
        </row>
        <row r="2347">
          <cell r="C2347" t="str">
            <v>Среднегодовая занятость койки по счетам оплаченным и принятым к оплате (дней)</v>
          </cell>
          <cell r="D2347" t="str">
            <v>2013 год</v>
          </cell>
          <cell r="E2347">
            <v>0</v>
          </cell>
        </row>
        <row r="2348">
          <cell r="D2348" t="str">
            <v>4 месяца 2014 года</v>
          </cell>
          <cell r="E2348">
            <v>0</v>
          </cell>
        </row>
        <row r="2349">
          <cell r="D2349" t="str">
            <v>заявка на 2015 год</v>
          </cell>
          <cell r="E2349">
            <v>0</v>
          </cell>
        </row>
        <row r="2350">
          <cell r="E2350">
            <v>0</v>
          </cell>
        </row>
        <row r="2351">
          <cell r="C2351" t="str">
            <v>Средняя длительность пребывания 1-ого больного по статистическим данным  (дней)</v>
          </cell>
          <cell r="D2351" t="str">
            <v>2013 год</v>
          </cell>
          <cell r="E2351">
            <v>0</v>
          </cell>
        </row>
        <row r="2352">
          <cell r="D2352" t="str">
            <v>4 месяца 2014 года</v>
          </cell>
          <cell r="E2352">
            <v>0</v>
          </cell>
        </row>
        <row r="2353">
          <cell r="D2353" t="str">
            <v>заявка на 2015 год</v>
          </cell>
          <cell r="E2353">
            <v>0</v>
          </cell>
        </row>
        <row r="2354">
          <cell r="C2354" t="str">
            <v>Средняя длительность пребывания 1-ого больного по счетам оплаченным и принятым к оплате (дней)</v>
          </cell>
          <cell r="D2354" t="str">
            <v>2013 год</v>
          </cell>
          <cell r="E2354">
            <v>0</v>
          </cell>
        </row>
        <row r="2355">
          <cell r="D2355" t="str">
            <v>4 месяца 2014 года</v>
          </cell>
          <cell r="E2355">
            <v>0</v>
          </cell>
        </row>
        <row r="2356">
          <cell r="D2356" t="str">
            <v>заявка на 2015 год</v>
          </cell>
          <cell r="E2356">
            <v>0</v>
          </cell>
        </row>
        <row r="2357">
          <cell r="C2357" t="str">
            <v>Среднегодовое количество коек круглосуточного пребывания</v>
          </cell>
          <cell r="D2357" t="str">
            <v>2013 год</v>
          </cell>
          <cell r="E2357">
            <v>0</v>
          </cell>
        </row>
        <row r="2358">
          <cell r="D2358" t="str">
            <v>4 месяца 2014 года</v>
          </cell>
          <cell r="E2358">
            <v>0</v>
          </cell>
        </row>
        <row r="2359">
          <cell r="D2359" t="str">
            <v>заявка на 2015 год</v>
          </cell>
          <cell r="E2359">
            <v>0</v>
          </cell>
        </row>
        <row r="2360">
          <cell r="C2360" t="str">
            <v>Число койко-дней по статистическим данным (формы 47, 62)</v>
          </cell>
          <cell r="D2360" t="str">
            <v>2013 год</v>
          </cell>
          <cell r="E2360">
            <v>0</v>
          </cell>
        </row>
        <row r="2361">
          <cell r="D2361" t="str">
            <v>4 месяца 2014 года</v>
          </cell>
          <cell r="E2361">
            <v>0</v>
          </cell>
        </row>
        <row r="2362">
          <cell r="D2362" t="str">
            <v>заявка на 2015 год</v>
          </cell>
          <cell r="E2362">
            <v>0</v>
          </cell>
        </row>
        <row r="2363">
          <cell r="C2363" t="str">
            <v xml:space="preserve">Число койко-дней по счетам оплаченным и принятым к оплате </v>
          </cell>
          <cell r="D2363" t="str">
            <v>2013 год</v>
          </cell>
          <cell r="E2363">
            <v>0</v>
          </cell>
        </row>
        <row r="2364">
          <cell r="D2364" t="str">
            <v>4 месяца 2014 года</v>
          </cell>
          <cell r="E2364">
            <v>0</v>
          </cell>
        </row>
        <row r="2365">
          <cell r="D2365" t="str">
            <v>заявка на 2015 год</v>
          </cell>
          <cell r="E2365">
            <v>0</v>
          </cell>
        </row>
        <row r="2366">
          <cell r="C2366" t="str">
            <v>Число пролеченных больных (законченных случаев) по статистическим данным (формы 47, 62)</v>
          </cell>
          <cell r="D2366" t="str">
            <v>2013 год</v>
          </cell>
          <cell r="E2366">
            <v>0</v>
          </cell>
        </row>
        <row r="2367">
          <cell r="D2367" t="str">
            <v>4 месяца 2014 года</v>
          </cell>
          <cell r="E2367">
            <v>0</v>
          </cell>
        </row>
        <row r="2368">
          <cell r="D2368" t="str">
            <v>заявка на 2015 год</v>
          </cell>
          <cell r="E2368">
            <v>0</v>
          </cell>
        </row>
        <row r="2369">
          <cell r="C2369" t="str">
            <v xml:space="preserve">Число пролеченных больных (законченных случаев) по счетам оплаченным и принятым к оплате </v>
          </cell>
          <cell r="D2369" t="str">
            <v>2013 год</v>
          </cell>
          <cell r="E2369">
            <v>0</v>
          </cell>
        </row>
        <row r="2370">
          <cell r="D2370" t="str">
            <v>Утв-но в ТПГГ на 2014 год</v>
          </cell>
          <cell r="E2370">
            <v>0</v>
          </cell>
        </row>
        <row r="2371">
          <cell r="D2371" t="str">
            <v>4 месяца 2014 года</v>
          </cell>
          <cell r="E2371">
            <v>0</v>
          </cell>
        </row>
        <row r="2372">
          <cell r="D2372" t="str">
            <v>заявка на 2015 год</v>
          </cell>
          <cell r="E2372">
            <v>0</v>
          </cell>
        </row>
        <row r="2373">
          <cell r="C2373" t="str">
            <v>Среднегодовая занятость койки по статистическим данным (дней)</v>
          </cell>
          <cell r="D2373" t="str">
            <v>2013 год</v>
          </cell>
          <cell r="E2373">
            <v>0</v>
          </cell>
        </row>
        <row r="2374">
          <cell r="D2374" t="str">
            <v>4 месяца 2014 года</v>
          </cell>
          <cell r="E2374">
            <v>0</v>
          </cell>
        </row>
        <row r="2375">
          <cell r="D2375" t="str">
            <v>заявка на 2015 год</v>
          </cell>
          <cell r="E2375">
            <v>0</v>
          </cell>
        </row>
        <row r="2376">
          <cell r="C2376" t="str">
            <v>Среднегодовая занятость койки по счетам оплаченным и принятым к оплате (дней)</v>
          </cell>
          <cell r="D2376" t="str">
            <v>2013 год</v>
          </cell>
          <cell r="E2376">
            <v>0</v>
          </cell>
        </row>
        <row r="2377">
          <cell r="D2377" t="str">
            <v>4 месяца 2014 года</v>
          </cell>
          <cell r="E2377">
            <v>0</v>
          </cell>
        </row>
        <row r="2378">
          <cell r="D2378" t="str">
            <v>заявка на 2015 год</v>
          </cell>
          <cell r="E2378">
            <v>0</v>
          </cell>
        </row>
        <row r="2379">
          <cell r="E2379">
            <v>0</v>
          </cell>
        </row>
        <row r="2380">
          <cell r="C2380" t="str">
            <v>Средняя длительность пребывания 1-ого больного по статистическим данным  (дней)</v>
          </cell>
          <cell r="D2380" t="str">
            <v>2013 год</v>
          </cell>
          <cell r="E2380">
            <v>0</v>
          </cell>
        </row>
        <row r="2381">
          <cell r="D2381" t="str">
            <v>4 месяца 2014 года</v>
          </cell>
          <cell r="E2381">
            <v>0</v>
          </cell>
        </row>
        <row r="2382">
          <cell r="D2382" t="str">
            <v>заявка на 2015 год</v>
          </cell>
          <cell r="E2382">
            <v>0</v>
          </cell>
        </row>
        <row r="2383">
          <cell r="C2383" t="str">
            <v>Средняя длительность пребывания 1-ого больного по счетам оплаченным и принятым к оплате (дней)</v>
          </cell>
          <cell r="D2383" t="str">
            <v>2013 год</v>
          </cell>
          <cell r="E2383">
            <v>0</v>
          </cell>
        </row>
        <row r="2384">
          <cell r="D2384" t="str">
            <v>4 месяца 2014 года</v>
          </cell>
          <cell r="E2384">
            <v>0</v>
          </cell>
        </row>
        <row r="2385">
          <cell r="D2385" t="str">
            <v>заявка на 2015 год</v>
          </cell>
          <cell r="E2385">
            <v>0</v>
          </cell>
        </row>
        <row r="2386">
          <cell r="C2386" t="str">
            <v>Среднегодовое количество коек круглосуточного пребывания</v>
          </cell>
          <cell r="D2386" t="str">
            <v>2013 год</v>
          </cell>
          <cell r="E2386">
            <v>0</v>
          </cell>
        </row>
        <row r="2387">
          <cell r="D2387" t="str">
            <v>4 месяца 2014 года</v>
          </cell>
          <cell r="E2387">
            <v>0</v>
          </cell>
        </row>
        <row r="2388">
          <cell r="D2388" t="str">
            <v>заявка на 2015 год</v>
          </cell>
          <cell r="E2388">
            <v>0</v>
          </cell>
        </row>
        <row r="2389">
          <cell r="C2389" t="str">
            <v>Число койко-дней по статистическим данным (формы 47, 62)</v>
          </cell>
          <cell r="D2389" t="str">
            <v>2013 год</v>
          </cell>
          <cell r="E2389">
            <v>0</v>
          </cell>
        </row>
        <row r="2390">
          <cell r="D2390" t="str">
            <v>4 месяца 2014 года</v>
          </cell>
          <cell r="E2390">
            <v>0</v>
          </cell>
        </row>
        <row r="2391">
          <cell r="D2391" t="str">
            <v>заявка на 2015 год</v>
          </cell>
          <cell r="E2391">
            <v>0</v>
          </cell>
        </row>
        <row r="2392">
          <cell r="C2392" t="str">
            <v xml:space="preserve">Число койко-дней по счетам оплаченным и принятым к оплате </v>
          </cell>
          <cell r="D2392" t="str">
            <v>2013 год</v>
          </cell>
          <cell r="E2392">
            <v>0</v>
          </cell>
        </row>
        <row r="2393">
          <cell r="D2393" t="str">
            <v>4 месяца 2014 года</v>
          </cell>
          <cell r="E2393">
            <v>0</v>
          </cell>
        </row>
        <row r="2394">
          <cell r="D2394" t="str">
            <v>заявка на 2015 год</v>
          </cell>
          <cell r="E2394">
            <v>0</v>
          </cell>
        </row>
        <row r="2395">
          <cell r="C2395" t="str">
            <v>Число пролеченных больных (законченных случаев) по статистическим данным (формы 47, 62)</v>
          </cell>
          <cell r="D2395" t="str">
            <v>2013 год</v>
          </cell>
          <cell r="E2395">
            <v>0</v>
          </cell>
        </row>
        <row r="2396">
          <cell r="D2396" t="str">
            <v>4 месяца 2014 года</v>
          </cell>
          <cell r="E2396">
            <v>0</v>
          </cell>
        </row>
        <row r="2397">
          <cell r="D2397" t="str">
            <v>заявка на 2015 год</v>
          </cell>
          <cell r="E2397">
            <v>0</v>
          </cell>
        </row>
        <row r="2398">
          <cell r="C2398" t="str">
            <v xml:space="preserve">Число пролеченных больных (законченных случаев) по счетам оплаченным и принятым к оплате </v>
          </cell>
          <cell r="D2398" t="str">
            <v>2013 год</v>
          </cell>
          <cell r="E2398">
            <v>0</v>
          </cell>
        </row>
        <row r="2399">
          <cell r="D2399" t="str">
            <v>Утв-но в ТПГГ на 2014 год</v>
          </cell>
          <cell r="E2399">
            <v>0</v>
          </cell>
        </row>
        <row r="2400">
          <cell r="D2400" t="str">
            <v>4 месяца 2014 года</v>
          </cell>
          <cell r="E2400">
            <v>0</v>
          </cell>
        </row>
        <row r="2401">
          <cell r="D2401" t="str">
            <v>заявка на 2015 год</v>
          </cell>
          <cell r="E2401">
            <v>0</v>
          </cell>
        </row>
        <row r="2402">
          <cell r="C2402" t="str">
            <v>Среднегодовая занятость койки по статистическим данным (дней)</v>
          </cell>
          <cell r="D2402" t="str">
            <v>2013 год</v>
          </cell>
          <cell r="E2402">
            <v>0</v>
          </cell>
        </row>
        <row r="2403">
          <cell r="D2403" t="str">
            <v>4 месяца 2014 года</v>
          </cell>
          <cell r="E2403">
            <v>0</v>
          </cell>
        </row>
        <row r="2404">
          <cell r="D2404" t="str">
            <v>заявка на 2015 год</v>
          </cell>
          <cell r="E2404">
            <v>0</v>
          </cell>
        </row>
        <row r="2405">
          <cell r="C2405" t="str">
            <v>Среднегодовая занятость койки по счетам оплаченным и принятым к оплате (дней)</v>
          </cell>
          <cell r="D2405" t="str">
            <v>2013 год</v>
          </cell>
          <cell r="E2405">
            <v>0</v>
          </cell>
        </row>
        <row r="2406">
          <cell r="D2406" t="str">
            <v>4 месяца 2014 года</v>
          </cell>
          <cell r="E2406">
            <v>0</v>
          </cell>
        </row>
        <row r="2407">
          <cell r="D2407" t="str">
            <v>заявка на 2015 год</v>
          </cell>
          <cell r="E2407">
            <v>0</v>
          </cell>
        </row>
        <row r="2408">
          <cell r="E2408">
            <v>0</v>
          </cell>
        </row>
        <row r="2409">
          <cell r="C2409" t="str">
            <v>Средняя длительность пребывания 1-ого больного по статистическим данным  (дней)</v>
          </cell>
          <cell r="D2409" t="str">
            <v>2013 год</v>
          </cell>
          <cell r="E2409">
            <v>0</v>
          </cell>
        </row>
        <row r="2410">
          <cell r="D2410" t="str">
            <v>4 месяца 2014 года</v>
          </cell>
          <cell r="E2410">
            <v>0</v>
          </cell>
        </row>
        <row r="2411">
          <cell r="D2411" t="str">
            <v>заявка на 2015 год</v>
          </cell>
          <cell r="E2411">
            <v>0</v>
          </cell>
        </row>
        <row r="2412">
          <cell r="C2412" t="str">
            <v>Средняя длительность пребывания 1-ого больного по счетам оплаченным и принятым к оплате (дней)</v>
          </cell>
          <cell r="D2412" t="str">
            <v>2013 год</v>
          </cell>
          <cell r="E2412">
            <v>0</v>
          </cell>
        </row>
        <row r="2413">
          <cell r="D2413" t="str">
            <v>4 месяца 2014 года</v>
          </cell>
          <cell r="E2413">
            <v>0</v>
          </cell>
        </row>
        <row r="2414">
          <cell r="D2414" t="str">
            <v>заявка на 2015 год</v>
          </cell>
          <cell r="E2414">
            <v>0</v>
          </cell>
        </row>
        <row r="2415">
          <cell r="C2415" t="str">
            <v>Среднегодовое количество коек круглосуточного пребывания</v>
          </cell>
          <cell r="D2415" t="str">
            <v>2013 год</v>
          </cell>
          <cell r="E2415">
            <v>0</v>
          </cell>
        </row>
        <row r="2416">
          <cell r="D2416" t="str">
            <v>4 месяца 2014 года</v>
          </cell>
          <cell r="E2416">
            <v>0</v>
          </cell>
        </row>
        <row r="2417">
          <cell r="D2417" t="str">
            <v>заявка на 2015 год</v>
          </cell>
          <cell r="E2417">
            <v>0</v>
          </cell>
        </row>
        <row r="2418">
          <cell r="C2418" t="str">
            <v>Число койко-дней по статистическим данным (формы 47, 62)</v>
          </cell>
          <cell r="D2418" t="str">
            <v>2013 год</v>
          </cell>
          <cell r="E2418">
            <v>0</v>
          </cell>
        </row>
        <row r="2419">
          <cell r="D2419" t="str">
            <v>4 месяца 2014 года</v>
          </cell>
          <cell r="E2419">
            <v>0</v>
          </cell>
        </row>
        <row r="2420">
          <cell r="D2420" t="str">
            <v>заявка на 2015 год</v>
          </cell>
          <cell r="E2420">
            <v>0</v>
          </cell>
        </row>
        <row r="2421">
          <cell r="C2421" t="str">
            <v xml:space="preserve">Число койко-дней по счетам оплаченным и принятым к оплате </v>
          </cell>
          <cell r="D2421" t="str">
            <v>2013 год</v>
          </cell>
          <cell r="E2421">
            <v>0</v>
          </cell>
        </row>
        <row r="2422">
          <cell r="D2422" t="str">
            <v>4 месяца 2014 года</v>
          </cell>
          <cell r="E2422">
            <v>0</v>
          </cell>
        </row>
        <row r="2423">
          <cell r="D2423" t="str">
            <v>заявка на 2015 год</v>
          </cell>
          <cell r="E2423">
            <v>0</v>
          </cell>
        </row>
        <row r="2424">
          <cell r="C2424" t="str">
            <v>Число пролеченных больных (законченных случаев) по статистическим данным (формы 47, 62)</v>
          </cell>
          <cell r="D2424" t="str">
            <v>2013 год</v>
          </cell>
          <cell r="E2424">
            <v>0</v>
          </cell>
        </row>
        <row r="2425">
          <cell r="D2425" t="str">
            <v>4 месяца 2014 года</v>
          </cell>
          <cell r="E2425">
            <v>0</v>
          </cell>
        </row>
        <row r="2426">
          <cell r="D2426" t="str">
            <v>заявка на 2015 год</v>
          </cell>
          <cell r="E2426">
            <v>0</v>
          </cell>
        </row>
        <row r="2427">
          <cell r="C2427" t="str">
            <v xml:space="preserve">Число пролеченных больных (законченных случаев) по счетам оплаченным и принятым к оплате </v>
          </cell>
          <cell r="D2427" t="str">
            <v>2013 год</v>
          </cell>
          <cell r="E2427">
            <v>0</v>
          </cell>
        </row>
        <row r="2428">
          <cell r="D2428" t="str">
            <v>Утв-но в ТПГГ на 2014 год</v>
          </cell>
          <cell r="E2428">
            <v>0</v>
          </cell>
        </row>
        <row r="2429">
          <cell r="D2429" t="str">
            <v>4 месяца 2014 года</v>
          </cell>
          <cell r="E2429">
            <v>0</v>
          </cell>
        </row>
        <row r="2430">
          <cell r="D2430" t="str">
            <v>заявка на 2015 год</v>
          </cell>
          <cell r="E2430">
            <v>0</v>
          </cell>
        </row>
        <row r="2431">
          <cell r="C2431" t="str">
            <v>Среднегодовая занятость койки по статистическим данным (дней)</v>
          </cell>
          <cell r="D2431" t="str">
            <v>2013 год</v>
          </cell>
          <cell r="E2431">
            <v>0</v>
          </cell>
        </row>
        <row r="2432">
          <cell r="D2432" t="str">
            <v>4 месяца 2014 года</v>
          </cell>
          <cell r="E2432">
            <v>0</v>
          </cell>
        </row>
        <row r="2433">
          <cell r="D2433" t="str">
            <v>заявка на 2015 год</v>
          </cell>
          <cell r="E2433">
            <v>0</v>
          </cell>
        </row>
        <row r="2434">
          <cell r="C2434" t="str">
            <v>Среднегодовая занятость койки по счетам оплаченным и принятым к оплате (дней)</v>
          </cell>
          <cell r="D2434" t="str">
            <v>2013 год</v>
          </cell>
          <cell r="E2434">
            <v>0</v>
          </cell>
        </row>
        <row r="2435">
          <cell r="D2435" t="str">
            <v>4 месяца 2014 года</v>
          </cell>
          <cell r="E2435">
            <v>0</v>
          </cell>
        </row>
        <row r="2436">
          <cell r="D2436" t="str">
            <v>заявка на 2015 год</v>
          </cell>
          <cell r="E2436">
            <v>0</v>
          </cell>
        </row>
        <row r="2437">
          <cell r="E2437">
            <v>0</v>
          </cell>
        </row>
        <row r="2438">
          <cell r="C2438" t="str">
            <v>Средняя длительность пребывания 1-ого больного по статистическим данным  (дней)</v>
          </cell>
          <cell r="D2438" t="str">
            <v>2013 год</v>
          </cell>
          <cell r="E2438">
            <v>0</v>
          </cell>
        </row>
        <row r="2439">
          <cell r="D2439" t="str">
            <v>4 месяца 2014 года</v>
          </cell>
          <cell r="E2439">
            <v>0</v>
          </cell>
        </row>
        <row r="2440">
          <cell r="D2440" t="str">
            <v>заявка на 2015 год</v>
          </cell>
          <cell r="E2440">
            <v>0</v>
          </cell>
        </row>
        <row r="2441">
          <cell r="C2441" t="str">
            <v>Средняя длительность пребывания 1-ого больного по счетам оплаченным и принятым к оплате (дней)</v>
          </cell>
          <cell r="D2441" t="str">
            <v>2013 год</v>
          </cell>
          <cell r="E2441">
            <v>0</v>
          </cell>
        </row>
        <row r="2442">
          <cell r="D2442" t="str">
            <v>4 месяца 2014 года</v>
          </cell>
          <cell r="E2442">
            <v>0</v>
          </cell>
        </row>
        <row r="2443">
          <cell r="D2443" t="str">
            <v>заявка на 2015 год</v>
          </cell>
          <cell r="E2443">
            <v>0</v>
          </cell>
        </row>
        <row r="2444">
          <cell r="C2444" t="str">
            <v>Среднегодовое количество коек круглосуточного пребывания</v>
          </cell>
          <cell r="D2444" t="str">
            <v>2013 год</v>
          </cell>
          <cell r="E2444">
            <v>104</v>
          </cell>
        </row>
        <row r="2445">
          <cell r="D2445" t="str">
            <v>4 месяца 2014 года</v>
          </cell>
          <cell r="E2445">
            <v>109</v>
          </cell>
        </row>
        <row r="2446">
          <cell r="D2446" t="str">
            <v>заявка на 2015 год</v>
          </cell>
          <cell r="E2446">
            <v>109</v>
          </cell>
        </row>
        <row r="2447">
          <cell r="C2447" t="str">
            <v>Число койко-дней по статистическим данным (формы 47, 62)</v>
          </cell>
          <cell r="D2447" t="str">
            <v>2013 год</v>
          </cell>
          <cell r="E2447">
            <v>39060</v>
          </cell>
        </row>
        <row r="2448">
          <cell r="D2448" t="str">
            <v>4 месяца 2014 года</v>
          </cell>
          <cell r="E2448">
            <v>13160</v>
          </cell>
        </row>
        <row r="2449">
          <cell r="D2449" t="str">
            <v>заявка на 2015 год</v>
          </cell>
          <cell r="E2449">
            <v>35018</v>
          </cell>
        </row>
        <row r="2450">
          <cell r="C2450" t="str">
            <v xml:space="preserve">Число койко-дней по счетам оплаченным и принятым к оплате </v>
          </cell>
          <cell r="D2450" t="str">
            <v>2013 год</v>
          </cell>
          <cell r="E2450">
            <v>36712</v>
          </cell>
        </row>
        <row r="2451">
          <cell r="D2451" t="str">
            <v>4 месяца 2014 года</v>
          </cell>
          <cell r="E2451">
            <v>12504</v>
          </cell>
        </row>
        <row r="2452">
          <cell r="D2452" t="str">
            <v>заявка на 2015 год</v>
          </cell>
          <cell r="E2452">
            <v>34778</v>
          </cell>
        </row>
        <row r="2453">
          <cell r="C2453" t="str">
            <v>Число пролеченных больных (законченных случаев) по статистическим данным (формы 47, 62)</v>
          </cell>
          <cell r="D2453" t="str">
            <v>2013 год</v>
          </cell>
          <cell r="E2453">
            <v>3851</v>
          </cell>
        </row>
        <row r="2454">
          <cell r="D2454" t="str">
            <v>4 месяца 2014 года</v>
          </cell>
          <cell r="E2454">
            <v>1246</v>
          </cell>
        </row>
        <row r="2455">
          <cell r="D2455" t="str">
            <v>заявка на 2015 год</v>
          </cell>
          <cell r="E2455">
            <v>3357</v>
          </cell>
        </row>
        <row r="2456">
          <cell r="C2456" t="str">
            <v xml:space="preserve">Число пролеченных больных (законченных случаев) по счетам оплаченным и принятым к оплате </v>
          </cell>
          <cell r="D2456" t="str">
            <v>2013 год</v>
          </cell>
          <cell r="E2456">
            <v>3529</v>
          </cell>
        </row>
        <row r="2457">
          <cell r="D2457" t="str">
            <v>Утв-но в ТПГГ на 2014 год</v>
          </cell>
          <cell r="E2457">
            <v>3078</v>
          </cell>
        </row>
        <row r="2458">
          <cell r="D2458" t="str">
            <v>4 месяца 2014 года</v>
          </cell>
          <cell r="E2458">
            <v>1190</v>
          </cell>
        </row>
        <row r="2459">
          <cell r="D2459" t="str">
            <v>заявка на 2015 год</v>
          </cell>
          <cell r="E2459">
            <v>3332</v>
          </cell>
        </row>
        <row r="2460">
          <cell r="C2460" t="str">
            <v>Среднегодовая занятость койки по статистическим данным (дней)</v>
          </cell>
          <cell r="D2460" t="str">
            <v>2013 год</v>
          </cell>
          <cell r="E2460">
            <v>736.3</v>
          </cell>
        </row>
        <row r="2461">
          <cell r="D2461" t="str">
            <v>4 месяца 2014 года</v>
          </cell>
          <cell r="E2461">
            <v>252.39999999999998</v>
          </cell>
        </row>
        <row r="2462">
          <cell r="D2462" t="str">
            <v>заявка на 2015 год</v>
          </cell>
          <cell r="E2462">
            <v>655.7</v>
          </cell>
        </row>
        <row r="2463">
          <cell r="C2463" t="str">
            <v>Среднегодовая занятость койки по счетам оплаченным и принятым к оплате (дней)</v>
          </cell>
          <cell r="D2463" t="str">
            <v>2013 год</v>
          </cell>
          <cell r="E2463">
            <v>684.2</v>
          </cell>
        </row>
        <row r="2464">
          <cell r="D2464" t="str">
            <v>4 месяца 2014 года</v>
          </cell>
          <cell r="E2464">
            <v>238.2</v>
          </cell>
        </row>
        <row r="2465">
          <cell r="D2465" t="str">
            <v>заявка на 2015 год</v>
          </cell>
          <cell r="E2465">
            <v>653.29999999999995</v>
          </cell>
        </row>
        <row r="2466">
          <cell r="E2466">
            <v>0</v>
          </cell>
        </row>
        <row r="2467">
          <cell r="C2467" t="str">
            <v>Средняя длительность пребывания 1-ого больного по статистическим данным  (дней)</v>
          </cell>
          <cell r="D2467" t="str">
            <v>2013 год</v>
          </cell>
          <cell r="E2467">
            <v>0</v>
          </cell>
        </row>
        <row r="2468">
          <cell r="D2468" t="str">
            <v>4 месяца 2014 года</v>
          </cell>
          <cell r="E2468">
            <v>0</v>
          </cell>
        </row>
        <row r="2469">
          <cell r="D2469" t="str">
            <v>заявка на 2015 год</v>
          </cell>
          <cell r="E2469">
            <v>0</v>
          </cell>
        </row>
        <row r="2470">
          <cell r="C2470" t="str">
            <v>Средняя длительность пребывания 1-ого больного по счетам оплаченным и принятым к оплате (дней)</v>
          </cell>
          <cell r="D2470" t="str">
            <v>2013 год</v>
          </cell>
          <cell r="E2470">
            <v>0</v>
          </cell>
        </row>
        <row r="2471">
          <cell r="D2471" t="str">
            <v>4 месяца 2014 года</v>
          </cell>
          <cell r="E2471">
            <v>0</v>
          </cell>
        </row>
        <row r="2472">
          <cell r="D2472" t="str">
            <v>заявка на 2015 год</v>
          </cell>
          <cell r="E2472">
            <v>0</v>
          </cell>
        </row>
        <row r="2473">
          <cell r="C2473" t="str">
            <v>Среднегодовое количество коек круглосуточного пребывания</v>
          </cell>
          <cell r="D2473" t="str">
            <v>2013 год</v>
          </cell>
          <cell r="E2473">
            <v>34</v>
          </cell>
        </row>
        <row r="2474">
          <cell r="D2474" t="str">
            <v>4 месяца 2014 года</v>
          </cell>
          <cell r="E2474">
            <v>48</v>
          </cell>
        </row>
        <row r="2475">
          <cell r="D2475" t="str">
            <v>заявка на 2015 год</v>
          </cell>
          <cell r="E2475">
            <v>48</v>
          </cell>
        </row>
        <row r="2476">
          <cell r="C2476" t="str">
            <v>Число койко-дней по статистическим данным (формы 47, 62)</v>
          </cell>
          <cell r="D2476" t="str">
            <v>2013 год</v>
          </cell>
          <cell r="E2476">
            <v>12973</v>
          </cell>
        </row>
        <row r="2477">
          <cell r="D2477" t="str">
            <v>4 месяца 2014 года</v>
          </cell>
          <cell r="E2477">
            <v>5363</v>
          </cell>
        </row>
        <row r="2478">
          <cell r="D2478" t="str">
            <v>заявка на 2015 год</v>
          </cell>
          <cell r="E2478">
            <v>16117</v>
          </cell>
        </row>
        <row r="2479">
          <cell r="C2479" t="str">
            <v xml:space="preserve">Число койко-дней по счетам оплаченным и принятым к оплате </v>
          </cell>
          <cell r="D2479" t="str">
            <v>2013 год</v>
          </cell>
          <cell r="E2479">
            <v>12973</v>
          </cell>
        </row>
        <row r="2480">
          <cell r="D2480" t="str">
            <v>4 месяца 2014 года</v>
          </cell>
          <cell r="E2480">
            <v>5363</v>
          </cell>
        </row>
        <row r="2481">
          <cell r="D2481" t="str">
            <v>заявка на 2015 год</v>
          </cell>
          <cell r="E2481">
            <v>16117</v>
          </cell>
        </row>
        <row r="2482">
          <cell r="C2482" t="str">
            <v>Число пролеченных больных (законченных случаев) по статистическим данным (формы 47, 62)</v>
          </cell>
          <cell r="D2482" t="str">
            <v>2013 год</v>
          </cell>
          <cell r="E2482">
            <v>1072</v>
          </cell>
        </row>
        <row r="2483">
          <cell r="D2483" t="str">
            <v>4 месяца 2014 года</v>
          </cell>
          <cell r="E2483">
            <v>482</v>
          </cell>
        </row>
        <row r="2484">
          <cell r="D2484" t="str">
            <v>заявка на 2015 год</v>
          </cell>
          <cell r="E2484">
            <v>1332</v>
          </cell>
        </row>
        <row r="2485">
          <cell r="C2485" t="str">
            <v xml:space="preserve">Число пролеченных больных (законченных случаев) по счетам оплаченным и принятым к оплате </v>
          </cell>
          <cell r="D2485" t="str">
            <v>2013 год</v>
          </cell>
          <cell r="E2485">
            <v>1072</v>
          </cell>
        </row>
        <row r="2486">
          <cell r="D2486" t="str">
            <v>Утв-но в ТПГГ на 2014 год</v>
          </cell>
          <cell r="E2486">
            <v>1332</v>
          </cell>
        </row>
        <row r="2487">
          <cell r="D2487" t="str">
            <v>4 месяца 2014 года</v>
          </cell>
          <cell r="E2487">
            <v>482</v>
          </cell>
        </row>
        <row r="2488">
          <cell r="D2488" t="str">
            <v>заявка на 2015 год</v>
          </cell>
          <cell r="E2488">
            <v>1332</v>
          </cell>
        </row>
        <row r="2489">
          <cell r="C2489" t="str">
            <v>Среднегодовая занятость койки по статистическим данным (дней)</v>
          </cell>
          <cell r="D2489" t="str">
            <v>2013 год</v>
          </cell>
          <cell r="E2489">
            <v>381.6</v>
          </cell>
        </row>
        <row r="2490">
          <cell r="D2490" t="str">
            <v>4 месяца 2014 года</v>
          </cell>
          <cell r="E2490">
            <v>111.7</v>
          </cell>
        </row>
        <row r="2491">
          <cell r="D2491" t="str">
            <v>заявка на 2015 год</v>
          </cell>
          <cell r="E2491">
            <v>335.8</v>
          </cell>
        </row>
        <row r="2492">
          <cell r="C2492" t="str">
            <v>Среднегодовая занятость койки по счетам оплаченным и принятым к оплате (дней)</v>
          </cell>
          <cell r="D2492" t="str">
            <v>2013 год</v>
          </cell>
          <cell r="E2492">
            <v>381.6</v>
          </cell>
        </row>
        <row r="2493">
          <cell r="D2493" t="str">
            <v>4 месяца 2014 года</v>
          </cell>
          <cell r="E2493">
            <v>111.7</v>
          </cell>
        </row>
        <row r="2494">
          <cell r="D2494" t="str">
            <v>заявка на 2015 год</v>
          </cell>
          <cell r="E2494">
            <v>335.8</v>
          </cell>
        </row>
        <row r="2495">
          <cell r="E2495">
            <v>0</v>
          </cell>
        </row>
        <row r="2496">
          <cell r="C2496" t="str">
            <v>Средняя длительность пребывания 1-ого больного по статистическим данным  (дней)</v>
          </cell>
          <cell r="D2496" t="str">
            <v>2013 год</v>
          </cell>
          <cell r="E2496">
            <v>12.1</v>
          </cell>
        </row>
        <row r="2497">
          <cell r="D2497" t="str">
            <v>4 месяца 2014 года</v>
          </cell>
          <cell r="E2497">
            <v>11.1</v>
          </cell>
        </row>
        <row r="2498">
          <cell r="D2498" t="str">
            <v>заявка на 2015 год</v>
          </cell>
          <cell r="E2498">
            <v>12.1</v>
          </cell>
        </row>
        <row r="2499">
          <cell r="C2499" t="str">
            <v>Средняя длительность пребывания 1-ого больного по счетам оплаченным и принятым к оплате (дней)</v>
          </cell>
          <cell r="D2499" t="str">
            <v>2013 год</v>
          </cell>
          <cell r="E2499">
            <v>12.1</v>
          </cell>
        </row>
        <row r="2500">
          <cell r="D2500" t="str">
            <v>4 месяца 2014 года</v>
          </cell>
          <cell r="E2500">
            <v>11.1</v>
          </cell>
        </row>
        <row r="2501">
          <cell r="D2501" t="str">
            <v>заявка на 2015 год</v>
          </cell>
          <cell r="E2501">
            <v>12.1</v>
          </cell>
        </row>
        <row r="2502">
          <cell r="C2502" t="str">
            <v>Среднегодовое количество коек круглосуточного пребывания</v>
          </cell>
          <cell r="D2502" t="str">
            <v>2013 год</v>
          </cell>
          <cell r="E2502">
            <v>5</v>
          </cell>
        </row>
        <row r="2503">
          <cell r="D2503" t="str">
            <v>4 месяца 2014 года</v>
          </cell>
          <cell r="E2503">
            <v>30</v>
          </cell>
        </row>
        <row r="2504">
          <cell r="D2504" t="str">
            <v>заявка на 2015 год</v>
          </cell>
          <cell r="E2504">
            <v>10</v>
          </cell>
        </row>
        <row r="2505">
          <cell r="C2505" t="str">
            <v>Число койко-дней по статистическим данным (формы 47, 62)</v>
          </cell>
          <cell r="D2505" t="str">
            <v>2013 год</v>
          </cell>
          <cell r="E2505">
            <v>1442</v>
          </cell>
        </row>
        <row r="2506">
          <cell r="D2506" t="str">
            <v>4 месяца 2014 года</v>
          </cell>
          <cell r="E2506">
            <v>2161</v>
          </cell>
        </row>
        <row r="2507">
          <cell r="D2507" t="str">
            <v>заявка на 2015 год</v>
          </cell>
          <cell r="E2507">
            <v>3000</v>
          </cell>
        </row>
        <row r="2508">
          <cell r="C2508" t="str">
            <v xml:space="preserve">Число койко-дней по счетам оплаченным и принятым к оплате </v>
          </cell>
          <cell r="D2508" t="str">
            <v>2013 год</v>
          </cell>
          <cell r="E2508">
            <v>1442</v>
          </cell>
        </row>
        <row r="2509">
          <cell r="D2509" t="str">
            <v>4 месяца 2014 года</v>
          </cell>
          <cell r="E2509">
            <v>2161</v>
          </cell>
        </row>
        <row r="2510">
          <cell r="D2510" t="str">
            <v>заявка на 2015 год</v>
          </cell>
          <cell r="E2510">
            <v>3000</v>
          </cell>
        </row>
        <row r="2511">
          <cell r="C2511" t="str">
            <v>Число пролеченных больных (законченных случаев) по статистическим данным (формы 47, 62)</v>
          </cell>
          <cell r="D2511" t="str">
            <v>2013 год</v>
          </cell>
          <cell r="E2511">
            <v>134</v>
          </cell>
        </row>
        <row r="2512">
          <cell r="D2512" t="str">
            <v>4 месяца 2014 года</v>
          </cell>
          <cell r="E2512">
            <v>246</v>
          </cell>
        </row>
        <row r="2513">
          <cell r="D2513" t="str">
            <v>заявка на 2015 год</v>
          </cell>
          <cell r="E2513">
            <v>375</v>
          </cell>
        </row>
        <row r="2514">
          <cell r="C2514" t="str">
            <v xml:space="preserve">Число пролеченных больных (законченных случаев) по счетам оплаченным и принятым к оплате </v>
          </cell>
          <cell r="D2514" t="str">
            <v>2013 год</v>
          </cell>
          <cell r="E2514">
            <v>134</v>
          </cell>
        </row>
        <row r="2515">
          <cell r="D2515" t="str">
            <v>Утв-но в ТПГГ на 2014 год</v>
          </cell>
          <cell r="E2515">
            <v>1115</v>
          </cell>
        </row>
        <row r="2516">
          <cell r="D2516" t="str">
            <v>4 месяца 2014 года</v>
          </cell>
          <cell r="E2516">
            <v>246</v>
          </cell>
        </row>
        <row r="2517">
          <cell r="D2517" t="str">
            <v>заявка на 2015 год</v>
          </cell>
          <cell r="E2517">
            <v>375</v>
          </cell>
        </row>
        <row r="2518">
          <cell r="C2518" t="str">
            <v>Среднегодовая занятость койки по статистическим данным (дней)</v>
          </cell>
          <cell r="D2518" t="str">
            <v>2013 год</v>
          </cell>
          <cell r="E2518">
            <v>288.39999999999998</v>
          </cell>
        </row>
        <row r="2519">
          <cell r="D2519" t="str">
            <v>4 месяца 2014 года</v>
          </cell>
          <cell r="E2519">
            <v>72</v>
          </cell>
        </row>
        <row r="2520">
          <cell r="D2520" t="str">
            <v>заявка на 2015 год</v>
          </cell>
          <cell r="E2520">
            <v>300</v>
          </cell>
        </row>
        <row r="2521">
          <cell r="C2521" t="str">
            <v>Среднегодовая занятость койки по счетам оплаченным и принятым к оплате (дней)</v>
          </cell>
          <cell r="D2521" t="str">
            <v>2013 год</v>
          </cell>
          <cell r="E2521">
            <v>288.39999999999998</v>
          </cell>
        </row>
        <row r="2522">
          <cell r="D2522" t="str">
            <v>4 месяца 2014 года</v>
          </cell>
          <cell r="E2522">
            <v>72</v>
          </cell>
        </row>
        <row r="2523">
          <cell r="D2523" t="str">
            <v>заявка на 2015 год</v>
          </cell>
          <cell r="E2523">
            <v>300</v>
          </cell>
        </row>
        <row r="2524">
          <cell r="E2524">
            <v>0</v>
          </cell>
        </row>
        <row r="2525">
          <cell r="C2525" t="str">
            <v>Средняя длительность пребывания 1-ого больного по статистическим данным  (дней)</v>
          </cell>
          <cell r="D2525" t="str">
            <v>2013 год</v>
          </cell>
          <cell r="E2525">
            <v>10.8</v>
          </cell>
        </row>
        <row r="2526">
          <cell r="D2526" t="str">
            <v>4 месяца 2014 года</v>
          </cell>
          <cell r="E2526">
            <v>8.8000000000000007</v>
          </cell>
        </row>
        <row r="2527">
          <cell r="D2527" t="str">
            <v>заявка на 2015 год</v>
          </cell>
          <cell r="E2527">
            <v>8</v>
          </cell>
        </row>
        <row r="2528">
          <cell r="C2528" t="str">
            <v>Средняя длительность пребывания 1-ого больного по счетам оплаченным и принятым к оплате (дней)</v>
          </cell>
          <cell r="D2528" t="str">
            <v>2013 год</v>
          </cell>
          <cell r="E2528">
            <v>10.8</v>
          </cell>
        </row>
        <row r="2529">
          <cell r="D2529" t="str">
            <v>4 месяца 2014 года</v>
          </cell>
          <cell r="E2529">
            <v>8.8000000000000007</v>
          </cell>
        </row>
        <row r="2530">
          <cell r="D2530" t="str">
            <v>заявка на 2015 год</v>
          </cell>
          <cell r="E2530">
            <v>8</v>
          </cell>
        </row>
        <row r="2531">
          <cell r="C2531" t="str">
            <v>Среднегодовое количество коек круглосуточного пребывания</v>
          </cell>
          <cell r="D2531" t="str">
            <v>2013 год</v>
          </cell>
          <cell r="E2531">
            <v>0</v>
          </cell>
        </row>
        <row r="2532">
          <cell r="D2532" t="str">
            <v>4 месяца 2014 года</v>
          </cell>
          <cell r="E2532">
            <v>0</v>
          </cell>
        </row>
        <row r="2533">
          <cell r="D2533" t="str">
            <v>заявка на 2015 год</v>
          </cell>
          <cell r="E2533">
            <v>0</v>
          </cell>
        </row>
        <row r="2534">
          <cell r="C2534" t="str">
            <v>Число койко-дней по статистическим данным (формы 47, 62)</v>
          </cell>
          <cell r="D2534" t="str">
            <v>2013 год</v>
          </cell>
          <cell r="E2534">
            <v>0</v>
          </cell>
        </row>
        <row r="2535">
          <cell r="D2535" t="str">
            <v>4 месяца 2014 года</v>
          </cell>
          <cell r="E2535">
            <v>0</v>
          </cell>
        </row>
        <row r="2536">
          <cell r="D2536" t="str">
            <v>заявка на 2015 год</v>
          </cell>
          <cell r="E2536">
            <v>0</v>
          </cell>
        </row>
        <row r="2537">
          <cell r="C2537" t="str">
            <v xml:space="preserve">Число койко-дней по счетам оплаченным и принятым к оплате </v>
          </cell>
          <cell r="D2537" t="str">
            <v>2013 год</v>
          </cell>
          <cell r="E2537">
            <v>0</v>
          </cell>
        </row>
        <row r="2538">
          <cell r="D2538" t="str">
            <v>4 месяца 2014 года</v>
          </cell>
          <cell r="E2538">
            <v>0</v>
          </cell>
        </row>
        <row r="2539">
          <cell r="D2539" t="str">
            <v>заявка на 2015 год</v>
          </cell>
          <cell r="E2539">
            <v>0</v>
          </cell>
        </row>
        <row r="2540">
          <cell r="C2540" t="str">
            <v>Число пролеченных больных (законченных случаев) по статистическим данным (формы 47, 62)</v>
          </cell>
          <cell r="D2540" t="str">
            <v>2013 год</v>
          </cell>
          <cell r="E2540">
            <v>0</v>
          </cell>
        </row>
        <row r="2541">
          <cell r="D2541" t="str">
            <v>4 месяца 2014 года</v>
          </cell>
          <cell r="E2541">
            <v>0</v>
          </cell>
        </row>
        <row r="2542">
          <cell r="D2542" t="str">
            <v>заявка на 2015 год</v>
          </cell>
          <cell r="E2542">
            <v>0</v>
          </cell>
        </row>
        <row r="2543">
          <cell r="C2543" t="str">
            <v xml:space="preserve">Число пролеченных больных (законченных случаев) по счетам оплаченным и принятым к оплате </v>
          </cell>
          <cell r="D2543" t="str">
            <v>2013 год</v>
          </cell>
          <cell r="E2543">
            <v>0</v>
          </cell>
        </row>
        <row r="2544">
          <cell r="D2544" t="str">
            <v>Утв-но в ТПГГ на 2014 год</v>
          </cell>
          <cell r="E2544">
            <v>0</v>
          </cell>
        </row>
        <row r="2545">
          <cell r="D2545" t="str">
            <v>4 месяца 2014 года</v>
          </cell>
          <cell r="E2545">
            <v>0</v>
          </cell>
        </row>
        <row r="2546">
          <cell r="D2546" t="str">
            <v>заявка на 2015 год</v>
          </cell>
          <cell r="E2546">
            <v>0</v>
          </cell>
        </row>
        <row r="2547">
          <cell r="C2547" t="str">
            <v>Среднегодовая занятость койки по статистическим данным (дней)</v>
          </cell>
          <cell r="D2547" t="str">
            <v>2013 год</v>
          </cell>
          <cell r="E2547">
            <v>0</v>
          </cell>
        </row>
        <row r="2548">
          <cell r="D2548" t="str">
            <v>4 месяца 2014 года</v>
          </cell>
          <cell r="E2548">
            <v>0</v>
          </cell>
        </row>
        <row r="2549">
          <cell r="D2549" t="str">
            <v>заявка на 2015 год</v>
          </cell>
          <cell r="E2549">
            <v>0</v>
          </cell>
        </row>
        <row r="2550">
          <cell r="C2550" t="str">
            <v>Среднегодовая занятость койки по счетам оплаченным и принятым к оплате (дней)</v>
          </cell>
          <cell r="D2550" t="str">
            <v>2013 год</v>
          </cell>
          <cell r="E2550">
            <v>0</v>
          </cell>
        </row>
        <row r="2551">
          <cell r="D2551" t="str">
            <v>4 месяца 2014 года</v>
          </cell>
          <cell r="E2551">
            <v>0</v>
          </cell>
        </row>
        <row r="2552">
          <cell r="D2552" t="str">
            <v>заявка на 2015 год</v>
          </cell>
          <cell r="E2552">
            <v>0</v>
          </cell>
        </row>
        <row r="2553">
          <cell r="E2553">
            <v>0</v>
          </cell>
        </row>
        <row r="2554">
          <cell r="C2554" t="str">
            <v>Средняя длительность пребывания 1-ого больного по статистическим данным  (дней)</v>
          </cell>
          <cell r="D2554" t="str">
            <v>2013 год</v>
          </cell>
          <cell r="E2554">
            <v>0</v>
          </cell>
        </row>
        <row r="2555">
          <cell r="D2555" t="str">
            <v>4 месяца 2014 года</v>
          </cell>
          <cell r="E2555">
            <v>0</v>
          </cell>
        </row>
        <row r="2556">
          <cell r="D2556" t="str">
            <v>заявка на 2015 год</v>
          </cell>
          <cell r="E2556">
            <v>0</v>
          </cell>
        </row>
        <row r="2557">
          <cell r="C2557" t="str">
            <v>Средняя длительность пребывания 1-ого больного по счетам оплаченным и принятым к оплате (дней)</v>
          </cell>
          <cell r="D2557" t="str">
            <v>2013 год</v>
          </cell>
          <cell r="E2557">
            <v>0</v>
          </cell>
        </row>
        <row r="2558">
          <cell r="D2558" t="str">
            <v>4 месяца 2014 года</v>
          </cell>
          <cell r="E2558">
            <v>0</v>
          </cell>
        </row>
        <row r="2559">
          <cell r="D2559" t="str">
            <v>заявка на 2015 год</v>
          </cell>
          <cell r="E2559">
            <v>0</v>
          </cell>
        </row>
        <row r="2560">
          <cell r="C2560" t="str">
            <v>Среднегодовое количество коек круглосуточного пребывания</v>
          </cell>
          <cell r="D2560" t="str">
            <v>2013 год</v>
          </cell>
          <cell r="E2560">
            <v>0</v>
          </cell>
        </row>
        <row r="2561">
          <cell r="D2561" t="str">
            <v>4 месяца 2014 года</v>
          </cell>
          <cell r="E2561">
            <v>0</v>
          </cell>
        </row>
        <row r="2562">
          <cell r="D2562" t="str">
            <v>заявка на 2015 год</v>
          </cell>
          <cell r="E2562">
            <v>0</v>
          </cell>
        </row>
        <row r="2563">
          <cell r="C2563" t="str">
            <v>Число койко-дней по статистическим данным (формы 47, 62)</v>
          </cell>
          <cell r="D2563" t="str">
            <v>2013 год</v>
          </cell>
          <cell r="E2563">
            <v>0</v>
          </cell>
        </row>
        <row r="2564">
          <cell r="D2564" t="str">
            <v>4 месяца 2014 года</v>
          </cell>
          <cell r="E2564">
            <v>0</v>
          </cell>
        </row>
        <row r="2565">
          <cell r="D2565" t="str">
            <v>заявка на 2015 год</v>
          </cell>
          <cell r="E2565">
            <v>0</v>
          </cell>
        </row>
        <row r="2566">
          <cell r="C2566" t="str">
            <v xml:space="preserve">Число койко-дней по счетам оплаченным и принятым к оплате </v>
          </cell>
          <cell r="D2566" t="str">
            <v>2013 год</v>
          </cell>
          <cell r="E2566">
            <v>0</v>
          </cell>
        </row>
        <row r="2567">
          <cell r="D2567" t="str">
            <v>4 месяца 2014 года</v>
          </cell>
          <cell r="E2567">
            <v>0</v>
          </cell>
        </row>
        <row r="2568">
          <cell r="D2568" t="str">
            <v>заявка на 2015 год</v>
          </cell>
          <cell r="E2568">
            <v>0</v>
          </cell>
        </row>
        <row r="2569">
          <cell r="C2569" t="str">
            <v>Число пролеченных больных (законченных случаев) по статистическим данным (формы 47, 62)</v>
          </cell>
          <cell r="D2569" t="str">
            <v>2013 год</v>
          </cell>
          <cell r="E2569">
            <v>0</v>
          </cell>
        </row>
        <row r="2570">
          <cell r="D2570" t="str">
            <v>4 месяца 2014 года</v>
          </cell>
          <cell r="E2570">
            <v>0</v>
          </cell>
        </row>
        <row r="2571">
          <cell r="D2571" t="str">
            <v>заявка на 2015 год</v>
          </cell>
          <cell r="E2571">
            <v>0</v>
          </cell>
        </row>
        <row r="2572">
          <cell r="C2572" t="str">
            <v xml:space="preserve">Число пролеченных больных (законченных случаев) по счетам оплаченным и принятым к оплате </v>
          </cell>
          <cell r="D2572" t="str">
            <v>2013 год</v>
          </cell>
          <cell r="E2572">
            <v>0</v>
          </cell>
        </row>
        <row r="2573">
          <cell r="D2573" t="str">
            <v>Утв-но в ТПГГ на 2014 год</v>
          </cell>
          <cell r="E2573">
            <v>0</v>
          </cell>
        </row>
        <row r="2574">
          <cell r="D2574" t="str">
            <v>4 месяца 2014 года</v>
          </cell>
          <cell r="E2574">
            <v>0</v>
          </cell>
        </row>
        <row r="2575">
          <cell r="D2575" t="str">
            <v>заявка на 2015 год</v>
          </cell>
          <cell r="E2575">
            <v>0</v>
          </cell>
        </row>
        <row r="2576">
          <cell r="C2576" t="str">
            <v>Среднегодовая занятость койки по статистическим данным (дней)</v>
          </cell>
          <cell r="D2576" t="str">
            <v>2013 год</v>
          </cell>
          <cell r="E2576">
            <v>0</v>
          </cell>
        </row>
        <row r="2577">
          <cell r="D2577" t="str">
            <v>4 месяца 2014 года</v>
          </cell>
          <cell r="E2577">
            <v>0</v>
          </cell>
        </row>
        <row r="2578">
          <cell r="D2578" t="str">
            <v>заявка на 2015 год</v>
          </cell>
          <cell r="E2578">
            <v>0</v>
          </cell>
        </row>
        <row r="2579">
          <cell r="C2579" t="str">
            <v>Среднегодовая занятость койки по счетам оплаченным и принятым к оплате (дней)</v>
          </cell>
          <cell r="D2579" t="str">
            <v>2013 год</v>
          </cell>
          <cell r="E2579">
            <v>0</v>
          </cell>
        </row>
        <row r="2580">
          <cell r="D2580" t="str">
            <v>4 месяца 2014 года</v>
          </cell>
          <cell r="E2580">
            <v>0</v>
          </cell>
        </row>
        <row r="2581">
          <cell r="D2581" t="str">
            <v>заявка на 2015 год</v>
          </cell>
          <cell r="E2581">
            <v>0</v>
          </cell>
        </row>
        <row r="2582">
          <cell r="E2582">
            <v>0</v>
          </cell>
        </row>
        <row r="2583">
          <cell r="C2583" t="str">
            <v>Средняя длительность пребывания 1-ого больного по статистическим данным  (дней)</v>
          </cell>
          <cell r="D2583" t="str">
            <v>2013 год</v>
          </cell>
          <cell r="E2583">
            <v>0</v>
          </cell>
        </row>
        <row r="2584">
          <cell r="D2584" t="str">
            <v>4 месяца 2014 года</v>
          </cell>
          <cell r="E2584">
            <v>0</v>
          </cell>
        </row>
        <row r="2585">
          <cell r="D2585" t="str">
            <v>заявка на 2015 год</v>
          </cell>
          <cell r="E2585">
            <v>0</v>
          </cell>
        </row>
        <row r="2586">
          <cell r="C2586" t="str">
            <v>Средняя длительность пребывания 1-ого больного по счетам оплаченным и принятым к оплате (дней)</v>
          </cell>
          <cell r="D2586" t="str">
            <v>2013 год</v>
          </cell>
          <cell r="E2586">
            <v>0</v>
          </cell>
        </row>
        <row r="2587">
          <cell r="D2587" t="str">
            <v>4 месяца 2014 года</v>
          </cell>
          <cell r="E2587">
            <v>0</v>
          </cell>
        </row>
        <row r="2588">
          <cell r="D2588" t="str">
            <v>заявка на 2015 год</v>
          </cell>
          <cell r="E2588">
            <v>0</v>
          </cell>
        </row>
        <row r="2589">
          <cell r="C2589" t="str">
            <v>Среднегодовое количество коек круглосуточного пребывания</v>
          </cell>
          <cell r="D2589" t="str">
            <v>2013 год</v>
          </cell>
        </row>
        <row r="2590">
          <cell r="D2590" t="str">
            <v>4 месяца 2014 года</v>
          </cell>
        </row>
        <row r="2591">
          <cell r="D2591" t="str">
            <v>заявка на 2015 год</v>
          </cell>
        </row>
        <row r="2592">
          <cell r="C2592" t="str">
            <v>Число койко-дней по статистическим данным (формы 47, 62)</v>
          </cell>
          <cell r="D2592" t="str">
            <v>2013 год</v>
          </cell>
        </row>
        <row r="2593">
          <cell r="D2593" t="str">
            <v>4 месяца 2014 года</v>
          </cell>
        </row>
        <row r="2594">
          <cell r="D2594" t="str">
            <v>заявка на 2015 год</v>
          </cell>
        </row>
        <row r="2595">
          <cell r="C2595" t="str">
            <v xml:space="preserve">Число койко-дней по счетам оплаченным и принятым к оплате </v>
          </cell>
          <cell r="D2595" t="str">
            <v>2013 год</v>
          </cell>
        </row>
        <row r="2596">
          <cell r="D2596" t="str">
            <v>4 месяца 2014 года</v>
          </cell>
        </row>
        <row r="2597">
          <cell r="D2597" t="str">
            <v>заявка на 2015 год</v>
          </cell>
        </row>
        <row r="2598">
          <cell r="C2598" t="str">
            <v>Число пролеченных больных (законченных случаев) по статистическим данным (формы 47, 62)</v>
          </cell>
          <cell r="D2598" t="str">
            <v>2013 год</v>
          </cell>
        </row>
        <row r="2599">
          <cell r="D2599" t="str">
            <v>4 месяца 2014 года</v>
          </cell>
        </row>
        <row r="2600">
          <cell r="D2600" t="str">
            <v>заявка на 2015 год</v>
          </cell>
        </row>
        <row r="2601">
          <cell r="C2601" t="str">
            <v xml:space="preserve">Число пролеченных больных (законченных случаев) по счетам оплаченным и принятым к оплате </v>
          </cell>
          <cell r="D2601" t="str">
            <v>2013 год</v>
          </cell>
        </row>
        <row r="2602">
          <cell r="D2602" t="str">
            <v>Утв-но в ТПГГ на 2014 год</v>
          </cell>
        </row>
        <row r="2603">
          <cell r="D2603" t="str">
            <v>4 месяца 2014 года</v>
          </cell>
        </row>
        <row r="2604">
          <cell r="D2604" t="str">
            <v>заявка на 2015 год</v>
          </cell>
        </row>
        <row r="2605">
          <cell r="C2605" t="str">
            <v>Среднегодовая занятость койки по статистическим данным (дней)</v>
          </cell>
          <cell r="D2605" t="str">
            <v>2013 год</v>
          </cell>
          <cell r="E2605">
            <v>0</v>
          </cell>
        </row>
        <row r="2606">
          <cell r="D2606" t="str">
            <v>4 месяца 2014 года</v>
          </cell>
          <cell r="E2606">
            <v>0</v>
          </cell>
        </row>
        <row r="2607">
          <cell r="D2607" t="str">
            <v>заявка на 2015 год</v>
          </cell>
          <cell r="E2607">
            <v>0</v>
          </cell>
        </row>
        <row r="2608">
          <cell r="C2608" t="str">
            <v>Среднегодовая занятость койки по счетам оплаченным и принятым к оплате (дней)</v>
          </cell>
          <cell r="D2608" t="str">
            <v>2013 год</v>
          </cell>
          <cell r="E2608">
            <v>0</v>
          </cell>
        </row>
        <row r="2609">
          <cell r="D2609" t="str">
            <v>4 месяца 2014 года</v>
          </cell>
          <cell r="E2609">
            <v>0</v>
          </cell>
        </row>
        <row r="2610">
          <cell r="D2610" t="str">
            <v>заявка на 2015 год</v>
          </cell>
          <cell r="E2610">
            <v>0</v>
          </cell>
        </row>
        <row r="2611">
          <cell r="E2611">
            <v>336</v>
          </cell>
        </row>
        <row r="2612">
          <cell r="C2612" t="str">
            <v>Средняя длительность пребывания 1-ого больного по статистическим данным  (дней)</v>
          </cell>
          <cell r="D2612" t="str">
            <v>2013 год</v>
          </cell>
          <cell r="E2612">
            <v>0</v>
          </cell>
        </row>
        <row r="2613">
          <cell r="D2613" t="str">
            <v>4 месяца 2014 года</v>
          </cell>
          <cell r="E2613">
            <v>0</v>
          </cell>
        </row>
        <row r="2614">
          <cell r="D2614" t="str">
            <v>заявка на 2015 год</v>
          </cell>
          <cell r="E2614">
            <v>0</v>
          </cell>
        </row>
        <row r="2615">
          <cell r="C2615" t="str">
            <v>Средняя длительность пребывания 1-ого больного по счетам оплаченным и принятым к оплате (дней)</v>
          </cell>
          <cell r="D2615" t="str">
            <v>2013 год</v>
          </cell>
          <cell r="E2615">
            <v>0</v>
          </cell>
        </row>
        <row r="2616">
          <cell r="D2616" t="str">
            <v>4 месяца 2014 года</v>
          </cell>
          <cell r="E2616">
            <v>0</v>
          </cell>
        </row>
        <row r="2617">
          <cell r="D2617" t="str">
            <v>заявка на 2015 год</v>
          </cell>
          <cell r="E2617">
            <v>0</v>
          </cell>
        </row>
        <row r="2618">
          <cell r="C2618" t="str">
            <v>Среднегодовое количество коек круглосуточного пребывания</v>
          </cell>
          <cell r="D2618" t="str">
            <v>2013 год</v>
          </cell>
        </row>
        <row r="2619">
          <cell r="D2619" t="str">
            <v>4 месяца 2014 года</v>
          </cell>
        </row>
        <row r="2620">
          <cell r="D2620" t="str">
            <v>заявка на 2015 год</v>
          </cell>
        </row>
        <row r="2621">
          <cell r="C2621" t="str">
            <v>Число койко-дней по статистическим данным (формы 47, 62)</v>
          </cell>
          <cell r="D2621" t="str">
            <v>2013 год</v>
          </cell>
        </row>
        <row r="2622">
          <cell r="D2622" t="str">
            <v>4 месяца 2014 года</v>
          </cell>
        </row>
        <row r="2623">
          <cell r="D2623" t="str">
            <v>заявка на 2015 год</v>
          </cell>
        </row>
        <row r="2624">
          <cell r="C2624" t="str">
            <v xml:space="preserve">Число койко-дней по счетам оплаченным и принятым к оплате </v>
          </cell>
          <cell r="D2624" t="str">
            <v>2013 год</v>
          </cell>
        </row>
        <row r="2625">
          <cell r="D2625" t="str">
            <v>4 месяца 2014 года</v>
          </cell>
        </row>
        <row r="2626">
          <cell r="D2626" t="str">
            <v>заявка на 2015 год</v>
          </cell>
        </row>
        <row r="2627">
          <cell r="C2627" t="str">
            <v>Число пролеченных больных (законченных случаев) по статистическим данным (формы 47, 62)</v>
          </cell>
          <cell r="D2627" t="str">
            <v>2013 год</v>
          </cell>
        </row>
        <row r="2628">
          <cell r="D2628" t="str">
            <v>4 месяца 2014 года</v>
          </cell>
        </row>
        <row r="2629">
          <cell r="D2629" t="str">
            <v>заявка на 2015 год</v>
          </cell>
        </row>
        <row r="2630">
          <cell r="C2630" t="str">
            <v xml:space="preserve">Число пролеченных больных (законченных случаев) по счетам оплаченным и принятым к оплате </v>
          </cell>
          <cell r="D2630" t="str">
            <v>2013 год</v>
          </cell>
        </row>
        <row r="2631">
          <cell r="D2631" t="str">
            <v>Утв-но в ТПГГ на 2014 год</v>
          </cell>
        </row>
        <row r="2632">
          <cell r="D2632" t="str">
            <v>4 месяца 2014 года</v>
          </cell>
        </row>
        <row r="2633">
          <cell r="D2633" t="str">
            <v>заявка на 2015 год</v>
          </cell>
        </row>
        <row r="2634">
          <cell r="C2634" t="str">
            <v>Среднегодовая занятость койки по статистическим данным (дней)</v>
          </cell>
          <cell r="D2634" t="str">
            <v>2013 год</v>
          </cell>
        </row>
        <row r="2635">
          <cell r="D2635" t="str">
            <v>4 месяца 2014 года</v>
          </cell>
        </row>
        <row r="2636">
          <cell r="D2636" t="str">
            <v>заявка на 2015 год</v>
          </cell>
        </row>
        <row r="2637">
          <cell r="C2637" t="str">
            <v>Среднегодовая занятость койки по счетам оплаченным и принятым к оплате (дней)</v>
          </cell>
          <cell r="D2637" t="str">
            <v>2013 год</v>
          </cell>
        </row>
        <row r="2638">
          <cell r="D2638" t="str">
            <v>4 месяца 2014 года</v>
          </cell>
        </row>
        <row r="2639">
          <cell r="D2639" t="str">
            <v>заявка на 2015 год</v>
          </cell>
        </row>
        <row r="2641">
          <cell r="C2641" t="str">
            <v>Средняя длительность пребывания 1-ого больного по статистическим данным  (дней)</v>
          </cell>
          <cell r="D2641" t="str">
            <v>2013 год</v>
          </cell>
        </row>
        <row r="2642">
          <cell r="D2642" t="str">
            <v>4 месяца 2014 года</v>
          </cell>
        </row>
        <row r="2643">
          <cell r="D2643" t="str">
            <v>заявка на 2015 год</v>
          </cell>
        </row>
        <row r="2644">
          <cell r="C2644" t="str">
            <v>Средняя длительность пребывания 1-ого больного по счетам оплаченным и принятым к оплате (дней)</v>
          </cell>
          <cell r="D2644" t="str">
            <v>2013 год</v>
          </cell>
        </row>
        <row r="2645">
          <cell r="D2645" t="str">
            <v>4 месяца 2014 года</v>
          </cell>
        </row>
        <row r="2646">
          <cell r="D2646" t="str">
            <v>заявка на 2015 год</v>
          </cell>
        </row>
        <row r="2647">
          <cell r="C2647" t="str">
            <v>Среднегодовое количество коек круглосуточного пребывания</v>
          </cell>
          <cell r="D2647" t="str">
            <v>2013 год</v>
          </cell>
          <cell r="E2647">
            <v>0</v>
          </cell>
        </row>
        <row r="2648">
          <cell r="D2648" t="str">
            <v>4 месяца 2014 года</v>
          </cell>
          <cell r="E2648">
            <v>0</v>
          </cell>
        </row>
        <row r="2649">
          <cell r="D2649" t="str">
            <v>заявка на 2015 год</v>
          </cell>
          <cell r="E2649">
            <v>0</v>
          </cell>
        </row>
        <row r="2650">
          <cell r="C2650" t="str">
            <v>Число койко-дней по статистическим данным (формы 47, 62)</v>
          </cell>
          <cell r="D2650" t="str">
            <v>2013 год</v>
          </cell>
          <cell r="E2650">
            <v>0</v>
          </cell>
        </row>
        <row r="2651">
          <cell r="D2651" t="str">
            <v>4 месяца 2014 года</v>
          </cell>
          <cell r="E2651">
            <v>0</v>
          </cell>
        </row>
        <row r="2652">
          <cell r="D2652" t="str">
            <v>заявка на 2015 год</v>
          </cell>
          <cell r="E2652">
            <v>0</v>
          </cell>
        </row>
        <row r="2653">
          <cell r="C2653" t="str">
            <v xml:space="preserve">Число койко-дней по счетам оплаченным и принятым к оплате </v>
          </cell>
          <cell r="D2653" t="str">
            <v>2013 год</v>
          </cell>
          <cell r="E2653">
            <v>0</v>
          </cell>
        </row>
        <row r="2654">
          <cell r="D2654" t="str">
            <v>4 месяца 2014 года</v>
          </cell>
          <cell r="E2654">
            <v>0</v>
          </cell>
        </row>
        <row r="2655">
          <cell r="D2655" t="str">
            <v>заявка на 2015 год</v>
          </cell>
          <cell r="E2655">
            <v>0</v>
          </cell>
        </row>
        <row r="2656">
          <cell r="C2656" t="str">
            <v>Число пролеченных больных (законченных случаев) по статистическим данным (формы 47, 62)</v>
          </cell>
          <cell r="D2656" t="str">
            <v>2013 год</v>
          </cell>
          <cell r="E2656">
            <v>0</v>
          </cell>
        </row>
        <row r="2657">
          <cell r="D2657" t="str">
            <v>4 месяца 2014 года</v>
          </cell>
          <cell r="E2657">
            <v>0</v>
          </cell>
        </row>
        <row r="2658">
          <cell r="D2658" t="str">
            <v>заявка на 2015 год</v>
          </cell>
          <cell r="E2658">
            <v>0</v>
          </cell>
        </row>
        <row r="2659">
          <cell r="C2659" t="str">
            <v xml:space="preserve">Число пролеченных больных (законченных случаев) по счетам оплаченным и принятым к оплате </v>
          </cell>
          <cell r="D2659" t="str">
            <v>2013 год</v>
          </cell>
          <cell r="E2659">
            <v>0</v>
          </cell>
        </row>
        <row r="2660">
          <cell r="D2660" t="str">
            <v>Утв-но в ТПГГ на 2014 год</v>
          </cell>
          <cell r="E2660">
            <v>0</v>
          </cell>
        </row>
        <row r="2661">
          <cell r="D2661" t="str">
            <v>4 месяца 2014 года</v>
          </cell>
          <cell r="E2661">
            <v>0</v>
          </cell>
        </row>
        <row r="2662">
          <cell r="D2662" t="str">
            <v>заявка на 2015 год</v>
          </cell>
          <cell r="E2662">
            <v>0</v>
          </cell>
        </row>
        <row r="2663">
          <cell r="C2663" t="str">
            <v>Среднегодовая занятость койки по статистическим данным (дней)</v>
          </cell>
          <cell r="D2663" t="str">
            <v>2013 год</v>
          </cell>
          <cell r="E2663">
            <v>0</v>
          </cell>
        </row>
        <row r="2664">
          <cell r="D2664" t="str">
            <v>4 месяца 2014 года</v>
          </cell>
          <cell r="E2664">
            <v>0</v>
          </cell>
        </row>
        <row r="2665">
          <cell r="D2665" t="str">
            <v>заявка на 2015 год</v>
          </cell>
          <cell r="E2665">
            <v>0</v>
          </cell>
        </row>
        <row r="2666">
          <cell r="C2666" t="str">
            <v>Среднегодовая занятость койки по счетам оплаченным и принятым к оплате (дней)</v>
          </cell>
          <cell r="D2666" t="str">
            <v>2013 год</v>
          </cell>
          <cell r="E2666">
            <v>0</v>
          </cell>
        </row>
        <row r="2667">
          <cell r="D2667" t="str">
            <v>4 месяца 2014 года</v>
          </cell>
          <cell r="E2667">
            <v>0</v>
          </cell>
        </row>
        <row r="2668">
          <cell r="D2668" t="str">
            <v>заявка на 2015 год</v>
          </cell>
          <cell r="E2668">
            <v>0</v>
          </cell>
        </row>
        <row r="2669">
          <cell r="E2669">
            <v>0</v>
          </cell>
        </row>
        <row r="2670">
          <cell r="C2670" t="str">
            <v>Средняя длительность пребывания 1-ого больного по статистическим данным  (дней)</v>
          </cell>
          <cell r="D2670" t="str">
            <v>2013 год</v>
          </cell>
          <cell r="E2670">
            <v>0</v>
          </cell>
        </row>
        <row r="2671">
          <cell r="D2671" t="str">
            <v>4 месяца 2014 года</v>
          </cell>
          <cell r="E2671">
            <v>0</v>
          </cell>
        </row>
        <row r="2672">
          <cell r="D2672" t="str">
            <v>заявка на 2015 год</v>
          </cell>
          <cell r="E2672">
            <v>0</v>
          </cell>
        </row>
        <row r="2673">
          <cell r="C2673" t="str">
            <v>Средняя длительность пребывания 1-ого больного по счетам оплаченным и принятым к оплате (дней)</v>
          </cell>
          <cell r="D2673" t="str">
            <v>2013 год</v>
          </cell>
          <cell r="E2673">
            <v>0</v>
          </cell>
        </row>
        <row r="2674">
          <cell r="D2674" t="str">
            <v>4 месяца 2014 года</v>
          </cell>
          <cell r="E2674">
            <v>0</v>
          </cell>
        </row>
        <row r="2675">
          <cell r="D2675" t="str">
            <v>заявка на 2015 год</v>
          </cell>
          <cell r="E2675">
            <v>0</v>
          </cell>
        </row>
        <row r="2676">
          <cell r="C2676" t="str">
            <v>Среднегодовое количество коек круглосуточного пребывания</v>
          </cell>
          <cell r="D2676" t="str">
            <v>2013 год</v>
          </cell>
          <cell r="E2676">
            <v>0</v>
          </cell>
        </row>
        <row r="2677">
          <cell r="D2677" t="str">
            <v>4 месяца 2014 года</v>
          </cell>
          <cell r="E2677">
            <v>0</v>
          </cell>
        </row>
        <row r="2678">
          <cell r="D2678" t="str">
            <v>заявка на 2015 год</v>
          </cell>
          <cell r="E2678">
            <v>0</v>
          </cell>
        </row>
        <row r="2679">
          <cell r="C2679" t="str">
            <v>Число койко-дней по статистическим данным (формы 47, 62)</v>
          </cell>
          <cell r="D2679" t="str">
            <v>2013 год</v>
          </cell>
          <cell r="E2679">
            <v>0</v>
          </cell>
        </row>
        <row r="2680">
          <cell r="D2680" t="str">
            <v>4 месяца 2014 года</v>
          </cell>
          <cell r="E2680">
            <v>0</v>
          </cell>
        </row>
        <row r="2681">
          <cell r="D2681" t="str">
            <v>заявка на 2015 год</v>
          </cell>
          <cell r="E2681">
            <v>0</v>
          </cell>
        </row>
        <row r="2682">
          <cell r="C2682" t="str">
            <v xml:space="preserve">Число койко-дней по счетам оплаченным и принятым к оплате </v>
          </cell>
          <cell r="D2682" t="str">
            <v>2013 год</v>
          </cell>
          <cell r="E2682">
            <v>0</v>
          </cell>
        </row>
        <row r="2683">
          <cell r="D2683" t="str">
            <v>4 месяца 2014 года</v>
          </cell>
          <cell r="E2683">
            <v>0</v>
          </cell>
        </row>
        <row r="2684">
          <cell r="D2684" t="str">
            <v>заявка на 2015 год</v>
          </cell>
          <cell r="E2684">
            <v>0</v>
          </cell>
        </row>
        <row r="2685">
          <cell r="C2685" t="str">
            <v>Число пролеченных больных (законченных случаев) по статистическим данным (формы 47, 62)</v>
          </cell>
          <cell r="D2685" t="str">
            <v>2013 год</v>
          </cell>
          <cell r="E2685">
            <v>0</v>
          </cell>
        </row>
        <row r="2686">
          <cell r="D2686" t="str">
            <v>4 месяца 2014 года</v>
          </cell>
          <cell r="E2686">
            <v>0</v>
          </cell>
        </row>
        <row r="2687">
          <cell r="D2687" t="str">
            <v>заявка на 2015 год</v>
          </cell>
          <cell r="E2687">
            <v>0</v>
          </cell>
        </row>
        <row r="2688">
          <cell r="C2688" t="str">
            <v xml:space="preserve">Число пролеченных больных (законченных случаев) по счетам оплаченным и принятым к оплате </v>
          </cell>
          <cell r="D2688" t="str">
            <v>2013 год</v>
          </cell>
          <cell r="E2688">
            <v>0</v>
          </cell>
        </row>
        <row r="2689">
          <cell r="D2689" t="str">
            <v>Утв-но в ТПГГ на 2014 год</v>
          </cell>
          <cell r="E2689">
            <v>0</v>
          </cell>
        </row>
        <row r="2690">
          <cell r="D2690" t="str">
            <v>4 месяца 2014 года</v>
          </cell>
          <cell r="E2690">
            <v>0</v>
          </cell>
        </row>
        <row r="2691">
          <cell r="D2691" t="str">
            <v>заявка на 2015 год</v>
          </cell>
          <cell r="E2691">
            <v>0</v>
          </cell>
        </row>
        <row r="2692">
          <cell r="C2692" t="str">
            <v>Среднегодовая занятость койки по статистическим данным (дней)</v>
          </cell>
          <cell r="D2692" t="str">
            <v>2013 год</v>
          </cell>
          <cell r="E2692">
            <v>0</v>
          </cell>
        </row>
        <row r="2693">
          <cell r="D2693" t="str">
            <v>4 месяца 2014 года</v>
          </cell>
          <cell r="E2693">
            <v>0</v>
          </cell>
        </row>
        <row r="2694">
          <cell r="D2694" t="str">
            <v>заявка на 2015 год</v>
          </cell>
          <cell r="E2694">
            <v>0</v>
          </cell>
        </row>
        <row r="2695">
          <cell r="C2695" t="str">
            <v>Среднегодовая занятость койки по счетам оплаченным и принятым к оплате (дней)</v>
          </cell>
          <cell r="D2695" t="str">
            <v>2013 год</v>
          </cell>
          <cell r="E2695">
            <v>0</v>
          </cell>
        </row>
        <row r="2696">
          <cell r="D2696" t="str">
            <v>4 месяца 2014 года</v>
          </cell>
          <cell r="E2696">
            <v>0</v>
          </cell>
        </row>
        <row r="2697">
          <cell r="D2697" t="str">
            <v>заявка на 2015 год</v>
          </cell>
          <cell r="E2697">
            <v>0</v>
          </cell>
        </row>
        <row r="2698">
          <cell r="E2698">
            <v>0</v>
          </cell>
        </row>
        <row r="2699">
          <cell r="C2699" t="str">
            <v>Средняя длительность пребывания 1-ого больного по статистическим данным  (дней)</v>
          </cell>
          <cell r="D2699" t="str">
            <v>2013 год</v>
          </cell>
          <cell r="E2699">
            <v>0</v>
          </cell>
        </row>
        <row r="2700">
          <cell r="D2700" t="str">
            <v>4 месяца 2014 года</v>
          </cell>
          <cell r="E2700">
            <v>0</v>
          </cell>
        </row>
        <row r="2701">
          <cell r="D2701" t="str">
            <v>заявка на 2015 год</v>
          </cell>
          <cell r="E2701">
            <v>0</v>
          </cell>
        </row>
        <row r="2702">
          <cell r="C2702" t="str">
            <v>Средняя длительность пребывания 1-ого больного по счетам оплаченным и принятым к оплате (дней)</v>
          </cell>
          <cell r="D2702" t="str">
            <v>2013 год</v>
          </cell>
          <cell r="E2702">
            <v>0</v>
          </cell>
        </row>
        <row r="2703">
          <cell r="D2703" t="str">
            <v>4 месяца 2014 года</v>
          </cell>
          <cell r="E2703">
            <v>0</v>
          </cell>
        </row>
        <row r="2704">
          <cell r="D2704" t="str">
            <v>заявка на 2015 год</v>
          </cell>
          <cell r="E2704">
            <v>0</v>
          </cell>
        </row>
        <row r="2705">
          <cell r="C2705" t="str">
            <v>Среднегодовое количество коек круглосуточного пребывания</v>
          </cell>
          <cell r="D2705" t="str">
            <v>2013 год</v>
          </cell>
          <cell r="E2705">
            <v>0</v>
          </cell>
        </row>
        <row r="2706">
          <cell r="D2706" t="str">
            <v>4 месяца 2014 года</v>
          </cell>
          <cell r="E2706">
            <v>0</v>
          </cell>
        </row>
        <row r="2707">
          <cell r="D2707" t="str">
            <v>заявка на 2015 год</v>
          </cell>
          <cell r="E2707">
            <v>0</v>
          </cell>
        </row>
        <row r="2708">
          <cell r="C2708" t="str">
            <v>Число койко-дней по статистическим данным (формы 47, 62)</v>
          </cell>
          <cell r="D2708" t="str">
            <v>2013 год</v>
          </cell>
          <cell r="E2708">
            <v>0</v>
          </cell>
        </row>
        <row r="2709">
          <cell r="D2709" t="str">
            <v>4 месяца 2014 года</v>
          </cell>
          <cell r="E2709">
            <v>0</v>
          </cell>
        </row>
        <row r="2710">
          <cell r="D2710" t="str">
            <v>заявка на 2015 год</v>
          </cell>
          <cell r="E2710">
            <v>0</v>
          </cell>
        </row>
        <row r="2711">
          <cell r="C2711" t="str">
            <v xml:space="preserve">Число койко-дней по счетам оплаченным и принятым к оплате </v>
          </cell>
          <cell r="D2711" t="str">
            <v>2013 год</v>
          </cell>
          <cell r="E2711">
            <v>0</v>
          </cell>
        </row>
        <row r="2712">
          <cell r="D2712" t="str">
            <v>4 месяца 2014 года</v>
          </cell>
          <cell r="E2712">
            <v>0</v>
          </cell>
        </row>
        <row r="2713">
          <cell r="D2713" t="str">
            <v>заявка на 2015 год</v>
          </cell>
          <cell r="E2713">
            <v>0</v>
          </cell>
        </row>
        <row r="2714">
          <cell r="C2714" t="str">
            <v>Число пролеченных больных (законченных случаев) по статистическим данным (формы 47, 62)</v>
          </cell>
          <cell r="D2714" t="str">
            <v>2013 год</v>
          </cell>
          <cell r="E2714">
            <v>0</v>
          </cell>
        </row>
        <row r="2715">
          <cell r="D2715" t="str">
            <v>4 месяца 2014 года</v>
          </cell>
          <cell r="E2715">
            <v>0</v>
          </cell>
        </row>
        <row r="2716">
          <cell r="D2716" t="str">
            <v>заявка на 2015 год</v>
          </cell>
          <cell r="E2716">
            <v>0</v>
          </cell>
        </row>
        <row r="2717">
          <cell r="C2717" t="str">
            <v xml:space="preserve">Число пролеченных больных (законченных случаев) по счетам оплаченным и принятым к оплате </v>
          </cell>
          <cell r="D2717" t="str">
            <v>2013 год</v>
          </cell>
          <cell r="E2717">
            <v>0</v>
          </cell>
        </row>
        <row r="2718">
          <cell r="D2718" t="str">
            <v>Утв-но в ТПГГ на 2014 год</v>
          </cell>
          <cell r="E2718">
            <v>0</v>
          </cell>
        </row>
        <row r="2719">
          <cell r="D2719" t="str">
            <v>4 месяца 2014 года</v>
          </cell>
          <cell r="E2719">
            <v>0</v>
          </cell>
        </row>
        <row r="2720">
          <cell r="D2720" t="str">
            <v>заявка на 2015 год</v>
          </cell>
          <cell r="E2720">
            <v>0</v>
          </cell>
        </row>
        <row r="2721">
          <cell r="C2721" t="str">
            <v>Среднегодовая занятость койки по статистическим данным (дней)</v>
          </cell>
          <cell r="D2721" t="str">
            <v>2013 год</v>
          </cell>
          <cell r="E2721">
            <v>0</v>
          </cell>
        </row>
        <row r="2722">
          <cell r="D2722" t="str">
            <v>4 месяца 2014 года</v>
          </cell>
          <cell r="E2722">
            <v>0</v>
          </cell>
        </row>
        <row r="2723">
          <cell r="D2723" t="str">
            <v>заявка на 2015 год</v>
          </cell>
          <cell r="E2723">
            <v>0</v>
          </cell>
        </row>
        <row r="2724">
          <cell r="C2724" t="str">
            <v>Среднегодовая занятость койки по счетам оплаченным и принятым к оплате (дней)</v>
          </cell>
          <cell r="D2724" t="str">
            <v>2013 год</v>
          </cell>
          <cell r="E2724">
            <v>0</v>
          </cell>
        </row>
        <row r="2725">
          <cell r="D2725" t="str">
            <v>4 месяца 2014 года</v>
          </cell>
          <cell r="E2725">
            <v>0</v>
          </cell>
        </row>
        <row r="2726">
          <cell r="D2726" t="str">
            <v>заявка на 2015 год</v>
          </cell>
          <cell r="E2726">
            <v>0</v>
          </cell>
        </row>
        <row r="2727">
          <cell r="E2727">
            <v>0</v>
          </cell>
        </row>
        <row r="2728">
          <cell r="C2728" t="str">
            <v>Средняя длительность пребывания 1-ого больного по статистическим данным  (дней)</v>
          </cell>
          <cell r="D2728" t="str">
            <v>2013 год</v>
          </cell>
          <cell r="E2728">
            <v>0</v>
          </cell>
        </row>
        <row r="2729">
          <cell r="D2729" t="str">
            <v>4 месяца 2014 года</v>
          </cell>
          <cell r="E2729">
            <v>0</v>
          </cell>
        </row>
        <row r="2730">
          <cell r="D2730" t="str">
            <v>заявка на 2015 год</v>
          </cell>
          <cell r="E2730">
            <v>0</v>
          </cell>
        </row>
        <row r="2731">
          <cell r="C2731" t="str">
            <v>Средняя длительность пребывания 1-ого больного по счетам оплаченным и принятым к оплате (дней)</v>
          </cell>
          <cell r="D2731" t="str">
            <v>2013 год</v>
          </cell>
          <cell r="E2731">
            <v>0</v>
          </cell>
        </row>
        <row r="2732">
          <cell r="D2732" t="str">
            <v>4 месяца 2014 года</v>
          </cell>
          <cell r="E2732">
            <v>0</v>
          </cell>
        </row>
        <row r="2733">
          <cell r="D2733" t="str">
            <v>заявка на 2015 год</v>
          </cell>
          <cell r="E2733">
            <v>0</v>
          </cell>
        </row>
        <row r="2734">
          <cell r="C2734" t="str">
            <v>Среднегодовое количество коек круглосуточного пребывания</v>
          </cell>
          <cell r="D2734" t="str">
            <v>2013 год</v>
          </cell>
          <cell r="E2734">
            <v>0</v>
          </cell>
        </row>
        <row r="2735">
          <cell r="D2735" t="str">
            <v>4 месяца 2014 года</v>
          </cell>
          <cell r="E2735">
            <v>0</v>
          </cell>
        </row>
        <row r="2736">
          <cell r="D2736" t="str">
            <v>заявка на 2015 год</v>
          </cell>
          <cell r="E2736">
            <v>0</v>
          </cell>
        </row>
        <row r="2737">
          <cell r="C2737" t="str">
            <v>Число койко-дней по статистическим данным (формы 47, 62)</v>
          </cell>
          <cell r="D2737" t="str">
            <v>2013 год</v>
          </cell>
          <cell r="E2737">
            <v>0</v>
          </cell>
        </row>
        <row r="2738">
          <cell r="D2738" t="str">
            <v>4 месяца 2014 года</v>
          </cell>
          <cell r="E2738">
            <v>0</v>
          </cell>
        </row>
        <row r="2739">
          <cell r="D2739" t="str">
            <v>заявка на 2015 год</v>
          </cell>
          <cell r="E2739">
            <v>0</v>
          </cell>
        </row>
        <row r="2740">
          <cell r="C2740" t="str">
            <v xml:space="preserve">Число койко-дней по счетам оплаченным и принятым к оплате </v>
          </cell>
          <cell r="D2740" t="str">
            <v>2013 год</v>
          </cell>
          <cell r="E2740">
            <v>0</v>
          </cell>
        </row>
        <row r="2741">
          <cell r="D2741" t="str">
            <v>4 месяца 2014 года</v>
          </cell>
          <cell r="E2741">
            <v>0</v>
          </cell>
        </row>
        <row r="2742">
          <cell r="D2742" t="str">
            <v>заявка на 2015 год</v>
          </cell>
          <cell r="E2742">
            <v>0</v>
          </cell>
        </row>
        <row r="2743">
          <cell r="C2743" t="str">
            <v>Число пролеченных больных (законченных случаев) по статистическим данным (формы 47, 62)</v>
          </cell>
          <cell r="D2743" t="str">
            <v>2013 год</v>
          </cell>
          <cell r="E2743">
            <v>0</v>
          </cell>
        </row>
        <row r="2744">
          <cell r="D2744" t="str">
            <v>4 месяца 2014 года</v>
          </cell>
          <cell r="E2744">
            <v>0</v>
          </cell>
        </row>
        <row r="2745">
          <cell r="D2745" t="str">
            <v>заявка на 2015 год</v>
          </cell>
          <cell r="E2745">
            <v>0</v>
          </cell>
        </row>
        <row r="2746">
          <cell r="C2746" t="str">
            <v xml:space="preserve">Число пролеченных больных (законченных случаев) по счетам оплаченным и принятым к оплате </v>
          </cell>
          <cell r="D2746" t="str">
            <v>2013 год</v>
          </cell>
          <cell r="E2746">
            <v>0</v>
          </cell>
        </row>
        <row r="2747">
          <cell r="D2747" t="str">
            <v>Утв-но в ТПГГ на 2014 год</v>
          </cell>
          <cell r="E2747">
            <v>0</v>
          </cell>
        </row>
        <row r="2748">
          <cell r="D2748" t="str">
            <v>4 месяца 2014 года</v>
          </cell>
          <cell r="E2748">
            <v>0</v>
          </cell>
        </row>
        <row r="2749">
          <cell r="D2749" t="str">
            <v>заявка на 2015 год</v>
          </cell>
          <cell r="E2749">
            <v>0</v>
          </cell>
        </row>
        <row r="2750">
          <cell r="C2750" t="str">
            <v>Среднегодовая занятость койки по статистическим данным (дней)</v>
          </cell>
          <cell r="D2750" t="str">
            <v>2013 год</v>
          </cell>
          <cell r="E2750">
            <v>0</v>
          </cell>
        </row>
        <row r="2751">
          <cell r="D2751" t="str">
            <v>4 месяца 2014 года</v>
          </cell>
          <cell r="E2751">
            <v>0</v>
          </cell>
        </row>
        <row r="2752">
          <cell r="D2752" t="str">
            <v>заявка на 2015 год</v>
          </cell>
          <cell r="E2752">
            <v>0</v>
          </cell>
        </row>
        <row r="2753">
          <cell r="C2753" t="str">
            <v>Среднегодовая занятость койки по счетам оплаченным и принятым к оплате (дней)</v>
          </cell>
          <cell r="D2753" t="str">
            <v>2013 год</v>
          </cell>
          <cell r="E2753">
            <v>0</v>
          </cell>
        </row>
        <row r="2754">
          <cell r="D2754" t="str">
            <v>4 месяца 2014 года</v>
          </cell>
          <cell r="E2754">
            <v>0</v>
          </cell>
        </row>
        <row r="2755">
          <cell r="D2755" t="str">
            <v>заявка на 2015 год</v>
          </cell>
          <cell r="E2755">
            <v>0</v>
          </cell>
        </row>
        <row r="2756">
          <cell r="E2756">
            <v>0</v>
          </cell>
        </row>
        <row r="2757">
          <cell r="C2757" t="str">
            <v>Средняя длительность пребывания 1-ого больного по статистическим данным  (дней)</v>
          </cell>
          <cell r="D2757" t="str">
            <v>2013 год</v>
          </cell>
          <cell r="E2757">
            <v>0</v>
          </cell>
        </row>
        <row r="2758">
          <cell r="D2758" t="str">
            <v>4 месяца 2014 года</v>
          </cell>
          <cell r="E2758">
            <v>0</v>
          </cell>
        </row>
        <row r="2759">
          <cell r="D2759" t="str">
            <v>заявка на 2015 год</v>
          </cell>
          <cell r="E2759">
            <v>0</v>
          </cell>
        </row>
        <row r="2760">
          <cell r="C2760" t="str">
            <v>Средняя длительность пребывания 1-ого больного по счетам оплаченным и принятым к оплате (дней)</v>
          </cell>
          <cell r="D2760" t="str">
            <v>2013 год</v>
          </cell>
          <cell r="E2760">
            <v>0</v>
          </cell>
        </row>
        <row r="2761">
          <cell r="D2761" t="str">
            <v>4 месяца 2014 года</v>
          </cell>
          <cell r="E2761">
            <v>0</v>
          </cell>
        </row>
        <row r="2762">
          <cell r="D2762" t="str">
            <v>заявка на 2015 год</v>
          </cell>
          <cell r="E2762">
            <v>0</v>
          </cell>
        </row>
        <row r="2763">
          <cell r="C2763" t="str">
            <v>Среднегодовое количество коек круглосуточного пребывания</v>
          </cell>
          <cell r="D2763" t="str">
            <v>2013 год</v>
          </cell>
          <cell r="E2763">
            <v>0</v>
          </cell>
        </row>
        <row r="2764">
          <cell r="D2764" t="str">
            <v>4 месяца 2014 года</v>
          </cell>
          <cell r="E2764">
            <v>0</v>
          </cell>
        </row>
        <row r="2765">
          <cell r="D2765" t="str">
            <v>заявка на 2015 год</v>
          </cell>
          <cell r="E2765">
            <v>0</v>
          </cell>
        </row>
        <row r="2766">
          <cell r="C2766" t="str">
            <v>Число койко-дней по статистическим данным (формы 47, 62)</v>
          </cell>
          <cell r="D2766" t="str">
            <v>2013 год</v>
          </cell>
          <cell r="E2766">
            <v>0</v>
          </cell>
        </row>
        <row r="2767">
          <cell r="D2767" t="str">
            <v>4 месяца 2014 года</v>
          </cell>
          <cell r="E2767">
            <v>0</v>
          </cell>
        </row>
        <row r="2768">
          <cell r="D2768" t="str">
            <v>заявка на 2015 год</v>
          </cell>
          <cell r="E2768">
            <v>0</v>
          </cell>
        </row>
        <row r="2769">
          <cell r="C2769" t="str">
            <v xml:space="preserve">Число койко-дней по счетам оплаченным и принятым к оплате </v>
          </cell>
          <cell r="D2769" t="str">
            <v>2013 год</v>
          </cell>
          <cell r="E2769">
            <v>0</v>
          </cell>
        </row>
        <row r="2770">
          <cell r="D2770" t="str">
            <v>4 месяца 2014 года</v>
          </cell>
          <cell r="E2770">
            <v>0</v>
          </cell>
        </row>
        <row r="2771">
          <cell r="D2771" t="str">
            <v>заявка на 2015 год</v>
          </cell>
          <cell r="E2771">
            <v>0</v>
          </cell>
        </row>
        <row r="2772">
          <cell r="C2772" t="str">
            <v>Число пролеченных больных (законченных случаев) по статистическим данным (формы 47, 62)</v>
          </cell>
          <cell r="D2772" t="str">
            <v>2013 год</v>
          </cell>
          <cell r="E2772">
            <v>0</v>
          </cell>
        </row>
        <row r="2773">
          <cell r="D2773" t="str">
            <v>4 месяца 2014 года</v>
          </cell>
          <cell r="E2773">
            <v>0</v>
          </cell>
        </row>
        <row r="2774">
          <cell r="D2774" t="str">
            <v>заявка на 2015 год</v>
          </cell>
          <cell r="E2774">
            <v>0</v>
          </cell>
        </row>
        <row r="2775">
          <cell r="C2775" t="str">
            <v xml:space="preserve">Число пролеченных больных (законченных случаев) по счетам оплаченным и принятым к оплате </v>
          </cell>
          <cell r="D2775" t="str">
            <v>2013 год</v>
          </cell>
          <cell r="E2775">
            <v>0</v>
          </cell>
        </row>
        <row r="2776">
          <cell r="D2776" t="str">
            <v>Утв-но в ТПГГ на 2014 год</v>
          </cell>
          <cell r="E2776">
            <v>0</v>
          </cell>
        </row>
        <row r="2777">
          <cell r="D2777" t="str">
            <v>4 месяца 2014 года</v>
          </cell>
          <cell r="E2777">
            <v>0</v>
          </cell>
        </row>
        <row r="2778">
          <cell r="D2778" t="str">
            <v>заявка на 2015 год</v>
          </cell>
          <cell r="E2778">
            <v>0</v>
          </cell>
        </row>
        <row r="2779">
          <cell r="C2779" t="str">
            <v>Среднегодовая занятость койки по статистическим данным (дней)</v>
          </cell>
          <cell r="D2779" t="str">
            <v>2013 год</v>
          </cell>
          <cell r="E2779">
            <v>0</v>
          </cell>
        </row>
        <row r="2780">
          <cell r="D2780" t="str">
            <v>4 месяца 2014 года</v>
          </cell>
          <cell r="E2780">
            <v>0</v>
          </cell>
        </row>
        <row r="2781">
          <cell r="D2781" t="str">
            <v>заявка на 2015 год</v>
          </cell>
          <cell r="E2781">
            <v>0</v>
          </cell>
        </row>
        <row r="2782">
          <cell r="C2782" t="str">
            <v>Среднегодовая занятость койки по счетам оплаченным и принятым к оплате (дней)</v>
          </cell>
          <cell r="D2782" t="str">
            <v>2013 год</v>
          </cell>
          <cell r="E2782">
            <v>0</v>
          </cell>
        </row>
        <row r="2783">
          <cell r="D2783" t="str">
            <v>4 месяца 2014 года</v>
          </cell>
          <cell r="E2783">
            <v>0</v>
          </cell>
        </row>
        <row r="2784">
          <cell r="D2784" t="str">
            <v>заявка на 2015 год</v>
          </cell>
          <cell r="E2784">
            <v>0</v>
          </cell>
        </row>
        <row r="2785">
          <cell r="E2785">
            <v>0</v>
          </cell>
        </row>
        <row r="2786">
          <cell r="C2786" t="str">
            <v>Средняя длительность пребывания 1-ого больного по статистическим данным  (дней)</v>
          </cell>
          <cell r="D2786" t="str">
            <v>2013 год</v>
          </cell>
          <cell r="E2786">
            <v>0</v>
          </cell>
        </row>
        <row r="2787">
          <cell r="D2787" t="str">
            <v>4 месяца 2014 года</v>
          </cell>
          <cell r="E2787">
            <v>0</v>
          </cell>
        </row>
        <row r="2788">
          <cell r="D2788" t="str">
            <v>заявка на 2015 год</v>
          </cell>
          <cell r="E2788">
            <v>0</v>
          </cell>
        </row>
        <row r="2789">
          <cell r="C2789" t="str">
            <v>Средняя длительность пребывания 1-ого больного по счетам оплаченным и принятым к оплате (дней)</v>
          </cell>
          <cell r="D2789" t="str">
            <v>2013 год</v>
          </cell>
          <cell r="E2789">
            <v>0</v>
          </cell>
        </row>
        <row r="2790">
          <cell r="D2790" t="str">
            <v>4 месяца 2014 года</v>
          </cell>
          <cell r="E2790">
            <v>0</v>
          </cell>
        </row>
        <row r="2791">
          <cell r="D2791" t="str">
            <v>заявка на 2015 год</v>
          </cell>
          <cell r="E2791">
            <v>0</v>
          </cell>
        </row>
        <row r="2792">
          <cell r="C2792" t="str">
            <v>Среднегодовое количество коек круглосуточного пребывания</v>
          </cell>
          <cell r="D2792" t="str">
            <v>2013 год</v>
          </cell>
          <cell r="E2792">
            <v>53</v>
          </cell>
        </row>
        <row r="2793">
          <cell r="D2793" t="str">
            <v>4 месяца 2014 года</v>
          </cell>
          <cell r="E2793">
            <v>59</v>
          </cell>
        </row>
        <row r="2794">
          <cell r="D2794" t="str">
            <v>заявка на 2015 год</v>
          </cell>
          <cell r="E2794">
            <v>59</v>
          </cell>
        </row>
        <row r="2795">
          <cell r="C2795" t="str">
            <v>Число койко-дней по статистическим данным (формы 47, 62)</v>
          </cell>
          <cell r="D2795" t="str">
            <v>2013 год</v>
          </cell>
          <cell r="E2795">
            <v>17790</v>
          </cell>
        </row>
        <row r="2796">
          <cell r="D2796" t="str">
            <v>4 месяца 2014 года</v>
          </cell>
          <cell r="E2796">
            <v>4483</v>
          </cell>
        </row>
        <row r="2797">
          <cell r="D2797" t="str">
            <v>заявка на 2015 год</v>
          </cell>
          <cell r="E2797">
            <v>18600</v>
          </cell>
        </row>
        <row r="2798">
          <cell r="C2798" t="str">
            <v xml:space="preserve">Число койко-дней по счетам оплаченным и принятым к оплате </v>
          </cell>
          <cell r="D2798" t="str">
            <v>2013 год</v>
          </cell>
          <cell r="E2798">
            <v>17790</v>
          </cell>
        </row>
        <row r="2799">
          <cell r="D2799" t="str">
            <v>4 месяца 2014 года</v>
          </cell>
          <cell r="E2799">
            <v>4483</v>
          </cell>
        </row>
        <row r="2800">
          <cell r="D2800" t="str">
            <v>заявка на 2015 год</v>
          </cell>
          <cell r="E2800">
            <v>18600</v>
          </cell>
        </row>
        <row r="2801">
          <cell r="C2801" t="str">
            <v>Число пролеченных больных (законченных случаев) по статистическим данным (формы 47, 62)</v>
          </cell>
          <cell r="D2801" t="str">
            <v>2013 год</v>
          </cell>
          <cell r="E2801">
            <v>1523</v>
          </cell>
        </row>
        <row r="2802">
          <cell r="D2802" t="str">
            <v>4 месяца 2014 года</v>
          </cell>
          <cell r="E2802">
            <v>369</v>
          </cell>
        </row>
        <row r="2803">
          <cell r="D2803" t="str">
            <v>заявка на 2015 год</v>
          </cell>
          <cell r="E2803">
            <v>1550</v>
          </cell>
        </row>
        <row r="2804">
          <cell r="C2804" t="str">
            <v xml:space="preserve">Число пролеченных больных (законченных случаев) по счетам оплаченным и принятым к оплате </v>
          </cell>
          <cell r="D2804" t="str">
            <v>2013 год</v>
          </cell>
          <cell r="E2804">
            <v>1523</v>
          </cell>
        </row>
        <row r="2805">
          <cell r="D2805" t="str">
            <v>Утв-но в ТПГГ на 2014 год</v>
          </cell>
          <cell r="E2805">
            <v>1129</v>
          </cell>
        </row>
        <row r="2806">
          <cell r="D2806" t="str">
            <v>4 месяца 2014 года</v>
          </cell>
          <cell r="E2806">
            <v>369</v>
          </cell>
        </row>
        <row r="2807">
          <cell r="D2807" t="str">
            <v>заявка на 2015 год</v>
          </cell>
          <cell r="E2807">
            <v>1550</v>
          </cell>
        </row>
        <row r="2808">
          <cell r="C2808" t="str">
            <v>Среднегодовая занятость койки по статистическим данным (дней)</v>
          </cell>
          <cell r="D2808" t="str">
            <v>2013 год</v>
          </cell>
          <cell r="E2808">
            <v>335.7</v>
          </cell>
        </row>
        <row r="2809">
          <cell r="D2809" t="str">
            <v>4 месяца 2014 года</v>
          </cell>
          <cell r="E2809">
            <v>76</v>
          </cell>
        </row>
        <row r="2810">
          <cell r="D2810" t="str">
            <v>заявка на 2015 год</v>
          </cell>
          <cell r="E2810">
            <v>315.3</v>
          </cell>
        </row>
        <row r="2811">
          <cell r="C2811" t="str">
            <v>Среднегодовая занятость койки по счетам оплаченным и принятым к оплате (дней)</v>
          </cell>
          <cell r="D2811" t="str">
            <v>2013 год</v>
          </cell>
          <cell r="E2811">
            <v>335.7</v>
          </cell>
        </row>
        <row r="2812">
          <cell r="D2812" t="str">
            <v>4 месяца 2014 года</v>
          </cell>
          <cell r="E2812">
            <v>76</v>
          </cell>
        </row>
        <row r="2813">
          <cell r="D2813" t="str">
            <v>заявка на 2015 год</v>
          </cell>
          <cell r="E2813">
            <v>315.3</v>
          </cell>
        </row>
        <row r="2814">
          <cell r="E2814">
            <v>0</v>
          </cell>
        </row>
        <row r="2815">
          <cell r="C2815" t="str">
            <v>Средняя длительность пребывания 1-ого больного по статистическим данным  (дней)</v>
          </cell>
          <cell r="D2815" t="str">
            <v>2013 год</v>
          </cell>
          <cell r="E2815">
            <v>11.7</v>
          </cell>
        </row>
        <row r="2816">
          <cell r="D2816" t="str">
            <v>4 месяца 2014 года</v>
          </cell>
          <cell r="E2816">
            <v>12.1</v>
          </cell>
        </row>
        <row r="2817">
          <cell r="D2817" t="str">
            <v>заявка на 2015 год</v>
          </cell>
          <cell r="E2817">
            <v>12</v>
          </cell>
        </row>
        <row r="2818">
          <cell r="C2818" t="str">
            <v>Средняя длительность пребывания 1-ого больного по счетам оплаченным и принятым к оплате (дней)</v>
          </cell>
          <cell r="D2818" t="str">
            <v>2013 год</v>
          </cell>
          <cell r="E2818">
            <v>11.7</v>
          </cell>
        </row>
        <row r="2819">
          <cell r="D2819" t="str">
            <v>4 месяца 2014 года</v>
          </cell>
          <cell r="E2819">
            <v>12.1</v>
          </cell>
        </row>
        <row r="2820">
          <cell r="D2820" t="str">
            <v>заявка на 2015 год</v>
          </cell>
          <cell r="E2820">
            <v>12</v>
          </cell>
        </row>
        <row r="2821">
          <cell r="C2821" t="str">
            <v>Среднегодовое количество коек круглосуточного пребывания</v>
          </cell>
          <cell r="D2821" t="str">
            <v>2013 год</v>
          </cell>
          <cell r="E2821">
            <v>0</v>
          </cell>
        </row>
        <row r="2822">
          <cell r="D2822" t="str">
            <v>4 месяца 2014 года</v>
          </cell>
          <cell r="E2822">
            <v>0</v>
          </cell>
        </row>
        <row r="2823">
          <cell r="D2823" t="str">
            <v>заявка на 2015 год</v>
          </cell>
          <cell r="E2823">
            <v>0</v>
          </cell>
        </row>
        <row r="2824">
          <cell r="C2824" t="str">
            <v>Число койко-дней по статистическим данным (формы 47, 62)</v>
          </cell>
          <cell r="D2824" t="str">
            <v>2013 год</v>
          </cell>
          <cell r="E2824">
            <v>0</v>
          </cell>
        </row>
        <row r="2825">
          <cell r="D2825" t="str">
            <v>4 месяца 2014 года</v>
          </cell>
          <cell r="E2825">
            <v>0</v>
          </cell>
        </row>
        <row r="2826">
          <cell r="D2826" t="str">
            <v>заявка на 2015 год</v>
          </cell>
          <cell r="E2826">
            <v>0</v>
          </cell>
        </row>
        <row r="2827">
          <cell r="C2827" t="str">
            <v xml:space="preserve">Число койко-дней по счетам оплаченным и принятым к оплате </v>
          </cell>
          <cell r="D2827" t="str">
            <v>2013 год</v>
          </cell>
          <cell r="E2827">
            <v>0</v>
          </cell>
        </row>
        <row r="2828">
          <cell r="D2828" t="str">
            <v>4 месяца 2014 года</v>
          </cell>
          <cell r="E2828">
            <v>0</v>
          </cell>
        </row>
        <row r="2829">
          <cell r="D2829" t="str">
            <v>заявка на 2015 год</v>
          </cell>
          <cell r="E2829">
            <v>0</v>
          </cell>
        </row>
        <row r="2830">
          <cell r="C2830" t="str">
            <v>Число пролеченных больных (законченных случаев) по статистическим данным (формы 47, 62)</v>
          </cell>
          <cell r="D2830" t="str">
            <v>2013 год</v>
          </cell>
          <cell r="E2830">
            <v>0</v>
          </cell>
        </row>
        <row r="2831">
          <cell r="D2831" t="str">
            <v>4 месяца 2014 года</v>
          </cell>
          <cell r="E2831">
            <v>0</v>
          </cell>
        </row>
        <row r="2832">
          <cell r="D2832" t="str">
            <v>заявка на 2015 год</v>
          </cell>
          <cell r="E2832">
            <v>0</v>
          </cell>
        </row>
        <row r="2833">
          <cell r="C2833" t="str">
            <v xml:space="preserve">Число пролеченных больных (законченных случаев) по счетам оплаченным и принятым к оплате </v>
          </cell>
          <cell r="D2833" t="str">
            <v>2013 год</v>
          </cell>
          <cell r="E2833">
            <v>0</v>
          </cell>
        </row>
        <row r="2834">
          <cell r="D2834" t="str">
            <v>Утв-но в ТПГГ на 2014 год</v>
          </cell>
          <cell r="E2834">
            <v>0</v>
          </cell>
        </row>
        <row r="2835">
          <cell r="D2835" t="str">
            <v>4 месяца 2014 года</v>
          </cell>
          <cell r="E2835">
            <v>0</v>
          </cell>
        </row>
        <row r="2836">
          <cell r="D2836" t="str">
            <v>заявка на 2015 год</v>
          </cell>
          <cell r="E2836">
            <v>0</v>
          </cell>
        </row>
        <row r="2837">
          <cell r="C2837" t="str">
            <v>Среднегодовая занятость койки по статистическим данным (дней)</v>
          </cell>
          <cell r="D2837" t="str">
            <v>2013 год</v>
          </cell>
          <cell r="E2837">
            <v>0</v>
          </cell>
        </row>
        <row r="2838">
          <cell r="D2838" t="str">
            <v>4 месяца 2014 года</v>
          </cell>
          <cell r="E2838">
            <v>0</v>
          </cell>
        </row>
        <row r="2839">
          <cell r="D2839" t="str">
            <v>заявка на 2015 год</v>
          </cell>
          <cell r="E2839">
            <v>0</v>
          </cell>
        </row>
        <row r="2840">
          <cell r="C2840" t="str">
            <v>Среднегодовая занятость койки по счетам оплаченным и принятым к оплате (дней)</v>
          </cell>
          <cell r="D2840" t="str">
            <v>2013 год</v>
          </cell>
          <cell r="E2840">
            <v>0</v>
          </cell>
        </row>
        <row r="2841">
          <cell r="D2841" t="str">
            <v>4 месяца 2014 года</v>
          </cell>
          <cell r="E2841">
            <v>0</v>
          </cell>
        </row>
        <row r="2842">
          <cell r="D2842" t="str">
            <v>заявка на 2015 год</v>
          </cell>
          <cell r="E2842">
            <v>0</v>
          </cell>
        </row>
        <row r="2843">
          <cell r="E2843">
            <v>0</v>
          </cell>
        </row>
        <row r="2844">
          <cell r="C2844" t="str">
            <v>Средняя длительность пребывания 1-ого больного по статистическим данным  (дней)</v>
          </cell>
          <cell r="D2844" t="str">
            <v>2013 год</v>
          </cell>
          <cell r="E2844">
            <v>0</v>
          </cell>
        </row>
        <row r="2845">
          <cell r="D2845" t="str">
            <v>4 месяца 2014 года</v>
          </cell>
          <cell r="E2845">
            <v>0</v>
          </cell>
        </row>
        <row r="2846">
          <cell r="D2846" t="str">
            <v>заявка на 2015 год</v>
          </cell>
          <cell r="E2846">
            <v>0</v>
          </cell>
        </row>
        <row r="2847">
          <cell r="C2847" t="str">
            <v>Средняя длительность пребывания 1-ого больного по счетам оплаченным и принятым к оплате (дней)</v>
          </cell>
          <cell r="D2847" t="str">
            <v>2013 год</v>
          </cell>
          <cell r="E2847">
            <v>0</v>
          </cell>
        </row>
        <row r="2848">
          <cell r="D2848" t="str">
            <v>4 месяца 2014 года</v>
          </cell>
          <cell r="E2848">
            <v>0</v>
          </cell>
        </row>
        <row r="2849">
          <cell r="D2849" t="str">
            <v>заявка на 2015 год</v>
          </cell>
          <cell r="E2849">
            <v>0</v>
          </cell>
        </row>
        <row r="2850">
          <cell r="C2850" t="str">
            <v>Среднегодовое количество коек круглосуточного пребывания</v>
          </cell>
          <cell r="D2850" t="str">
            <v>2013 год</v>
          </cell>
          <cell r="E2850">
            <v>0</v>
          </cell>
        </row>
        <row r="2851">
          <cell r="D2851" t="str">
            <v>4 месяца 2014 года</v>
          </cell>
          <cell r="E2851">
            <v>0</v>
          </cell>
        </row>
        <row r="2852">
          <cell r="D2852" t="str">
            <v>заявка на 2015 год</v>
          </cell>
          <cell r="E2852">
            <v>0</v>
          </cell>
        </row>
        <row r="2853">
          <cell r="C2853" t="str">
            <v>Число койко-дней по статистическим данным (формы 47, 62)</v>
          </cell>
          <cell r="D2853" t="str">
            <v>2013 год</v>
          </cell>
          <cell r="E2853">
            <v>0</v>
          </cell>
        </row>
        <row r="2854">
          <cell r="D2854" t="str">
            <v>4 месяца 2014 года</v>
          </cell>
          <cell r="E2854">
            <v>0</v>
          </cell>
        </row>
        <row r="2855">
          <cell r="D2855" t="str">
            <v>заявка на 2015 год</v>
          </cell>
          <cell r="E2855">
            <v>0</v>
          </cell>
        </row>
        <row r="2856">
          <cell r="C2856" t="str">
            <v xml:space="preserve">Число койко-дней по счетам оплаченным и принятым к оплате </v>
          </cell>
          <cell r="D2856" t="str">
            <v>2013 год</v>
          </cell>
          <cell r="E2856">
            <v>0</v>
          </cell>
        </row>
        <row r="2857">
          <cell r="D2857" t="str">
            <v>4 месяца 2014 года</v>
          </cell>
          <cell r="E2857">
            <v>0</v>
          </cell>
        </row>
        <row r="2858">
          <cell r="D2858" t="str">
            <v>заявка на 2015 год</v>
          </cell>
          <cell r="E2858">
            <v>0</v>
          </cell>
        </row>
        <row r="2859">
          <cell r="C2859" t="str">
            <v>Число пролеченных больных (законченных случаев) по статистическим данным (формы 47, 62)</v>
          </cell>
          <cell r="D2859" t="str">
            <v>2013 год</v>
          </cell>
          <cell r="E2859">
            <v>0</v>
          </cell>
        </row>
        <row r="2860">
          <cell r="D2860" t="str">
            <v>4 месяца 2014 года</v>
          </cell>
          <cell r="E2860">
            <v>0</v>
          </cell>
        </row>
        <row r="2861">
          <cell r="D2861" t="str">
            <v>заявка на 2015 год</v>
          </cell>
          <cell r="E2861">
            <v>0</v>
          </cell>
        </row>
        <row r="2862">
          <cell r="C2862" t="str">
            <v xml:space="preserve">Число пролеченных больных (законченных случаев) по счетам оплаченным и принятым к оплате </v>
          </cell>
          <cell r="D2862" t="str">
            <v>2013 год</v>
          </cell>
          <cell r="E2862">
            <v>0</v>
          </cell>
        </row>
        <row r="2863">
          <cell r="D2863" t="str">
            <v>Утв-но в ТПГГ на 2014 год</v>
          </cell>
          <cell r="E2863">
            <v>0</v>
          </cell>
        </row>
        <row r="2864">
          <cell r="D2864" t="str">
            <v>4 месяца 2014 года</v>
          </cell>
          <cell r="E2864">
            <v>0</v>
          </cell>
        </row>
        <row r="2865">
          <cell r="D2865" t="str">
            <v>заявка на 2015 год</v>
          </cell>
          <cell r="E2865">
            <v>0</v>
          </cell>
        </row>
        <row r="2866">
          <cell r="C2866" t="str">
            <v>Среднегодовая занятость койки по статистическим данным (дней)</v>
          </cell>
          <cell r="D2866" t="str">
            <v>2013 год</v>
          </cell>
          <cell r="E2866">
            <v>0</v>
          </cell>
        </row>
        <row r="2867">
          <cell r="D2867" t="str">
            <v>4 месяца 2014 года</v>
          </cell>
          <cell r="E2867">
            <v>0</v>
          </cell>
        </row>
        <row r="2868">
          <cell r="D2868" t="str">
            <v>заявка на 2015 год</v>
          </cell>
          <cell r="E2868">
            <v>0</v>
          </cell>
        </row>
        <row r="2869">
          <cell r="C2869" t="str">
            <v>Среднегодовая занятость койки по счетам оплаченным и принятым к оплате (дней)</v>
          </cell>
          <cell r="D2869" t="str">
            <v>2013 год</v>
          </cell>
          <cell r="E2869">
            <v>0</v>
          </cell>
        </row>
        <row r="2870">
          <cell r="D2870" t="str">
            <v>4 месяца 2014 года</v>
          </cell>
          <cell r="E2870">
            <v>0</v>
          </cell>
        </row>
        <row r="2871">
          <cell r="D2871" t="str">
            <v>заявка на 2015 год</v>
          </cell>
          <cell r="E2871">
            <v>0</v>
          </cell>
        </row>
        <row r="2872">
          <cell r="E2872">
            <v>0</v>
          </cell>
        </row>
        <row r="2873">
          <cell r="C2873" t="str">
            <v>Средняя длительность пребывания 1-ого больного по статистическим данным  (дней)</v>
          </cell>
          <cell r="D2873" t="str">
            <v>2013 год</v>
          </cell>
          <cell r="E2873">
            <v>0</v>
          </cell>
        </row>
        <row r="2874">
          <cell r="D2874" t="str">
            <v>4 месяца 2014 года</v>
          </cell>
          <cell r="E2874">
            <v>0</v>
          </cell>
        </row>
        <row r="2875">
          <cell r="D2875" t="str">
            <v>заявка на 2015 год</v>
          </cell>
          <cell r="E2875">
            <v>0</v>
          </cell>
        </row>
        <row r="2876">
          <cell r="C2876" t="str">
            <v>Средняя длительность пребывания 1-ого больного по счетам оплаченным и принятым к оплате (дней)</v>
          </cell>
          <cell r="D2876" t="str">
            <v>2013 год</v>
          </cell>
          <cell r="E2876">
            <v>0</v>
          </cell>
        </row>
        <row r="2877">
          <cell r="D2877" t="str">
            <v>4 месяца 2014 года</v>
          </cell>
          <cell r="E2877">
            <v>0</v>
          </cell>
        </row>
        <row r="2878">
          <cell r="D2878" t="str">
            <v>заявка на 2015 год</v>
          </cell>
          <cell r="E2878">
            <v>0</v>
          </cell>
        </row>
        <row r="2879">
          <cell r="C2879" t="str">
            <v>Среднегодовое количество коек круглосуточного пребывания</v>
          </cell>
          <cell r="D2879" t="str">
            <v>2013 год</v>
          </cell>
          <cell r="E2879">
            <v>0</v>
          </cell>
        </row>
        <row r="2880">
          <cell r="D2880" t="str">
            <v>4 месяца 2014 года</v>
          </cell>
          <cell r="E2880">
            <v>0</v>
          </cell>
        </row>
        <row r="2881">
          <cell r="D2881" t="str">
            <v>заявка на 2015 год</v>
          </cell>
          <cell r="E2881">
            <v>6</v>
          </cell>
        </row>
        <row r="2882">
          <cell r="C2882" t="str">
            <v>Число койко-дней по статистическим данным (формы 47, 62)</v>
          </cell>
          <cell r="D2882" t="str">
            <v>2013 год</v>
          </cell>
          <cell r="E2882">
            <v>0</v>
          </cell>
        </row>
        <row r="2883">
          <cell r="D2883" t="str">
            <v>4 месяца 2014 года</v>
          </cell>
          <cell r="E2883">
            <v>0</v>
          </cell>
        </row>
        <row r="2884">
          <cell r="D2884" t="str">
            <v>заявка на 2015 год</v>
          </cell>
          <cell r="E2884">
            <v>2016</v>
          </cell>
        </row>
        <row r="2885">
          <cell r="C2885" t="str">
            <v xml:space="preserve">Число койко-дней по счетам оплаченным и принятым к оплате </v>
          </cell>
          <cell r="D2885" t="str">
            <v>2013 год</v>
          </cell>
          <cell r="E2885">
            <v>0</v>
          </cell>
        </row>
        <row r="2886">
          <cell r="D2886" t="str">
            <v>4 месяца 2014 года</v>
          </cell>
          <cell r="E2886">
            <v>0</v>
          </cell>
        </row>
        <row r="2887">
          <cell r="D2887" t="str">
            <v>заявка на 2015 год</v>
          </cell>
          <cell r="E2887">
            <v>2016</v>
          </cell>
        </row>
        <row r="2888">
          <cell r="C2888" t="str">
            <v>Число пролеченных больных (законченных случаев) по статистическим данным (формы 47, 62)</v>
          </cell>
          <cell r="D2888" t="str">
            <v>2013 год</v>
          </cell>
          <cell r="E2888">
            <v>0</v>
          </cell>
        </row>
        <row r="2889">
          <cell r="D2889" t="str">
            <v>4 месяца 2014 года</v>
          </cell>
          <cell r="E2889">
            <v>0</v>
          </cell>
        </row>
        <row r="2890">
          <cell r="D2890" t="str">
            <v>заявка на 2015 год</v>
          </cell>
          <cell r="E2890">
            <v>159</v>
          </cell>
        </row>
        <row r="2891">
          <cell r="C2891" t="str">
            <v xml:space="preserve">Число пролеченных больных (законченных случаев) по счетам оплаченным и принятым к оплате </v>
          </cell>
          <cell r="D2891" t="str">
            <v>2013 год</v>
          </cell>
          <cell r="E2891">
            <v>0</v>
          </cell>
        </row>
        <row r="2892">
          <cell r="D2892" t="str">
            <v>Утв-но в ТПГГ на 2014 год</v>
          </cell>
          <cell r="E2892">
            <v>0</v>
          </cell>
        </row>
        <row r="2893">
          <cell r="D2893" t="str">
            <v>4 месяца 2014 года</v>
          </cell>
          <cell r="E2893">
            <v>0</v>
          </cell>
        </row>
        <row r="2894">
          <cell r="D2894" t="str">
            <v>заявка на 2015 год</v>
          </cell>
          <cell r="E2894">
            <v>159</v>
          </cell>
        </row>
        <row r="2895">
          <cell r="C2895" t="str">
            <v>Среднегодовая занятость койки по статистическим данным (дней)</v>
          </cell>
          <cell r="D2895" t="str">
            <v>2013 год</v>
          </cell>
          <cell r="E2895">
            <v>0</v>
          </cell>
        </row>
        <row r="2896">
          <cell r="D2896" t="str">
            <v>4 месяца 2014 года</v>
          </cell>
          <cell r="E2896">
            <v>0</v>
          </cell>
        </row>
        <row r="2897">
          <cell r="D2897" t="str">
            <v>заявка на 2015 год</v>
          </cell>
          <cell r="E2897">
            <v>336</v>
          </cell>
        </row>
        <row r="2898">
          <cell r="C2898" t="str">
            <v>Среднегодовая занятость койки по счетам оплаченным и принятым к оплате (дней)</v>
          </cell>
          <cell r="D2898" t="str">
            <v>2013 год</v>
          </cell>
          <cell r="E2898">
            <v>0</v>
          </cell>
        </row>
        <row r="2899">
          <cell r="D2899" t="str">
            <v>4 месяца 2014 года</v>
          </cell>
          <cell r="E2899">
            <v>0</v>
          </cell>
        </row>
        <row r="2900">
          <cell r="D2900" t="str">
            <v>заявка на 2015 год</v>
          </cell>
          <cell r="E2900">
            <v>336</v>
          </cell>
        </row>
        <row r="2901">
          <cell r="E2901">
            <v>0</v>
          </cell>
        </row>
        <row r="2902">
          <cell r="C2902" t="str">
            <v>Средняя длительность пребывания 1-ого больного по статистическим данным  (дней)</v>
          </cell>
          <cell r="D2902" t="str">
            <v>2013 год</v>
          </cell>
          <cell r="E2902">
            <v>0</v>
          </cell>
        </row>
        <row r="2903">
          <cell r="D2903" t="str">
            <v>4 месяца 2014 года</v>
          </cell>
          <cell r="E2903">
            <v>0</v>
          </cell>
        </row>
        <row r="2904">
          <cell r="D2904" t="str">
            <v>заявка на 2015 год</v>
          </cell>
          <cell r="E2904">
            <v>12.7</v>
          </cell>
        </row>
        <row r="2905">
          <cell r="C2905" t="str">
            <v>Средняя длительность пребывания 1-ого больного по счетам оплаченным и принятым к оплате (дней)</v>
          </cell>
          <cell r="D2905" t="str">
            <v>2013 год</v>
          </cell>
          <cell r="E2905">
            <v>0</v>
          </cell>
        </row>
        <row r="2906">
          <cell r="D2906" t="str">
            <v>4 месяца 2014 года</v>
          </cell>
          <cell r="E2906">
            <v>0</v>
          </cell>
        </row>
        <row r="2907">
          <cell r="D2907" t="str">
            <v>заявка на 2015 год</v>
          </cell>
          <cell r="E2907">
            <v>12.7</v>
          </cell>
        </row>
        <row r="2908">
          <cell r="C2908" t="str">
            <v>Среднегодовое количество коек круглосуточного пребывания</v>
          </cell>
          <cell r="D2908" t="str">
            <v>2013 год</v>
          </cell>
          <cell r="E2908">
            <v>2</v>
          </cell>
        </row>
        <row r="2909">
          <cell r="D2909" t="str">
            <v>4 месяца 2014 года</v>
          </cell>
          <cell r="E2909">
            <v>2</v>
          </cell>
        </row>
        <row r="2910">
          <cell r="D2910" t="str">
            <v>заявка на 2015 год</v>
          </cell>
          <cell r="E2910">
            <v>2</v>
          </cell>
        </row>
        <row r="2911">
          <cell r="C2911" t="str">
            <v>Число койко-дней по статистическим данным (формы 47, 62)</v>
          </cell>
          <cell r="D2911" t="str">
            <v>2013 год</v>
          </cell>
          <cell r="E2911">
            <v>676</v>
          </cell>
        </row>
        <row r="2912">
          <cell r="D2912" t="str">
            <v>4 месяца 2014 года</v>
          </cell>
          <cell r="E2912">
            <v>225</v>
          </cell>
        </row>
        <row r="2913">
          <cell r="D2913" t="str">
            <v>заявка на 2015 год</v>
          </cell>
          <cell r="E2913">
            <v>672</v>
          </cell>
        </row>
        <row r="2914">
          <cell r="C2914" t="str">
            <v xml:space="preserve">Число койко-дней по счетам оплаченным и принятым к оплате </v>
          </cell>
          <cell r="D2914" t="str">
            <v>2013 год</v>
          </cell>
          <cell r="E2914">
            <v>0</v>
          </cell>
        </row>
        <row r="2915">
          <cell r="D2915" t="str">
            <v>4 месяца 2014 года</v>
          </cell>
          <cell r="E2915">
            <v>0</v>
          </cell>
        </row>
        <row r="2916">
          <cell r="D2916" t="str">
            <v>заявка на 2015 год</v>
          </cell>
          <cell r="E2916">
            <v>672</v>
          </cell>
        </row>
        <row r="2917">
          <cell r="C2917" t="str">
            <v>Число пролеченных больных (законченных случаев) по статистическим данным (формы 47, 62)</v>
          </cell>
          <cell r="D2917" t="str">
            <v>2013 год</v>
          </cell>
          <cell r="E2917">
            <v>50</v>
          </cell>
        </row>
        <row r="2918">
          <cell r="D2918" t="str">
            <v>4 месяца 2014 года</v>
          </cell>
          <cell r="E2918">
            <v>17</v>
          </cell>
        </row>
        <row r="2919">
          <cell r="D2919" t="str">
            <v>заявка на 2015 год</v>
          </cell>
          <cell r="E2919">
            <v>53</v>
          </cell>
        </row>
        <row r="2920">
          <cell r="C2920" t="str">
            <v xml:space="preserve">Число пролеченных больных (законченных случаев) по счетам оплаченным и принятым к оплате </v>
          </cell>
          <cell r="D2920" t="str">
            <v>2013 год</v>
          </cell>
          <cell r="E2920">
            <v>0</v>
          </cell>
        </row>
        <row r="2921">
          <cell r="D2921" t="str">
            <v>Утв-но в ТПГГ на 2014 год</v>
          </cell>
          <cell r="E2921">
            <v>0</v>
          </cell>
        </row>
        <row r="2922">
          <cell r="D2922" t="str">
            <v>4 месяца 2014 года</v>
          </cell>
          <cell r="E2922">
            <v>0</v>
          </cell>
        </row>
        <row r="2923">
          <cell r="D2923" t="str">
            <v>заявка на 2015 год</v>
          </cell>
          <cell r="E2923">
            <v>53</v>
          </cell>
        </row>
        <row r="2924">
          <cell r="C2924" t="str">
            <v>Среднегодовая занятость койки по статистическим данным (дней)</v>
          </cell>
          <cell r="D2924" t="str">
            <v>2013 год</v>
          </cell>
          <cell r="E2924">
            <v>338</v>
          </cell>
        </row>
        <row r="2925">
          <cell r="D2925" t="str">
            <v>4 месяца 2014 года</v>
          </cell>
          <cell r="E2925">
            <v>112.5</v>
          </cell>
        </row>
        <row r="2926">
          <cell r="D2926" t="str">
            <v>заявка на 2015 год</v>
          </cell>
          <cell r="E2926">
            <v>336</v>
          </cell>
        </row>
        <row r="2927">
          <cell r="C2927" t="str">
            <v>Среднегодовая занятость койки по счетам оплаченным и принятым к оплате (дней)</v>
          </cell>
          <cell r="D2927" t="str">
            <v>2013 год</v>
          </cell>
          <cell r="E2927">
            <v>0</v>
          </cell>
        </row>
        <row r="2928">
          <cell r="D2928" t="str">
            <v>4 месяца 2014 года</v>
          </cell>
          <cell r="E2928">
            <v>0</v>
          </cell>
        </row>
        <row r="2929">
          <cell r="D2929" t="str">
            <v>заявка на 2015 год</v>
          </cell>
          <cell r="E2929">
            <v>336</v>
          </cell>
        </row>
        <row r="2930">
          <cell r="E2930">
            <v>0</v>
          </cell>
        </row>
        <row r="2931">
          <cell r="C2931" t="str">
            <v>Средняя длительность пребывания 1-ого больного по статистическим данным  (дней)</v>
          </cell>
          <cell r="D2931" t="str">
            <v>2013 год</v>
          </cell>
          <cell r="E2931">
            <v>13.5</v>
          </cell>
        </row>
        <row r="2932">
          <cell r="D2932" t="str">
            <v>4 месяца 2014 года</v>
          </cell>
          <cell r="E2932">
            <v>13.2</v>
          </cell>
        </row>
        <row r="2933">
          <cell r="D2933" t="str">
            <v>заявка на 2015 год</v>
          </cell>
          <cell r="E2933">
            <v>12.7</v>
          </cell>
        </row>
        <row r="2934">
          <cell r="C2934" t="str">
            <v>Средняя длительность пребывания 1-ого больного по счетам оплаченным и принятым к оплате (дней)</v>
          </cell>
          <cell r="D2934" t="str">
            <v>2013 год</v>
          </cell>
          <cell r="E2934">
            <v>0</v>
          </cell>
        </row>
        <row r="2935">
          <cell r="D2935" t="str">
            <v>4 месяца 2014 года</v>
          </cell>
          <cell r="E2935">
            <v>0</v>
          </cell>
        </row>
        <row r="2936">
          <cell r="D2936" t="str">
            <v>заявка на 2015 год</v>
          </cell>
          <cell r="E2936">
            <v>12.7</v>
          </cell>
        </row>
        <row r="2937">
          <cell r="C2937" t="str">
            <v>Среднегодовое количество коек круглосуточного пребывания</v>
          </cell>
          <cell r="D2937" t="str">
            <v>2013 год</v>
          </cell>
          <cell r="E2937">
            <v>94</v>
          </cell>
        </row>
        <row r="2938">
          <cell r="D2938" t="str">
            <v>4 месяца 2014 года</v>
          </cell>
          <cell r="E2938">
            <v>139</v>
          </cell>
        </row>
        <row r="2939">
          <cell r="D2939" t="str">
            <v>заявка на 2015 год</v>
          </cell>
          <cell r="E2939">
            <v>125</v>
          </cell>
        </row>
        <row r="2940">
          <cell r="C2940" t="str">
            <v>Число койко-дней по статистическим данным (формы 47, 62)</v>
          </cell>
          <cell r="D2940" t="str">
            <v>2013 год</v>
          </cell>
          <cell r="E2940">
            <v>32881</v>
          </cell>
        </row>
        <row r="2941">
          <cell r="D2941" t="str">
            <v>4 месяца 2014 года</v>
          </cell>
          <cell r="E2941">
            <v>12232</v>
          </cell>
        </row>
        <row r="2942">
          <cell r="D2942" t="str">
            <v>заявка на 2015 год</v>
          </cell>
          <cell r="E2942">
            <v>40405</v>
          </cell>
        </row>
        <row r="2943">
          <cell r="C2943" t="str">
            <v xml:space="preserve">Число койко-дней по счетам оплаченным и принятым к оплате </v>
          </cell>
          <cell r="D2943" t="str">
            <v>2013 год</v>
          </cell>
          <cell r="E2943">
            <v>32205</v>
          </cell>
        </row>
        <row r="2944">
          <cell r="D2944" t="str">
            <v>4 месяца 2014 года</v>
          </cell>
          <cell r="E2944">
            <v>12007</v>
          </cell>
        </row>
        <row r="2945">
          <cell r="D2945" t="str">
            <v>заявка на 2015 год</v>
          </cell>
          <cell r="E2945">
            <v>40405</v>
          </cell>
        </row>
        <row r="2946">
          <cell r="C2946" t="str">
            <v>Число пролеченных больных (законченных случаев) по статистическим данным (формы 47, 62)</v>
          </cell>
          <cell r="D2946" t="str">
            <v>2013 год</v>
          </cell>
          <cell r="E2946">
            <v>2779</v>
          </cell>
        </row>
        <row r="2947">
          <cell r="D2947" t="str">
            <v>4 месяца 2014 года</v>
          </cell>
          <cell r="E2947">
            <v>1114</v>
          </cell>
        </row>
        <row r="2948">
          <cell r="D2948" t="str">
            <v>заявка на 2015 год</v>
          </cell>
          <cell r="E2948">
            <v>3469</v>
          </cell>
        </row>
        <row r="2949">
          <cell r="C2949" t="str">
            <v xml:space="preserve">Число пролеченных больных (законченных случаев) по счетам оплаченным и принятым к оплате </v>
          </cell>
          <cell r="D2949" t="str">
            <v>2013 год</v>
          </cell>
          <cell r="E2949">
            <v>2729</v>
          </cell>
        </row>
        <row r="2950">
          <cell r="D2950" t="str">
            <v>Утв-но в ТПГГ на 2014 год</v>
          </cell>
          <cell r="E2950">
            <v>3576</v>
          </cell>
        </row>
        <row r="2951">
          <cell r="D2951" t="str">
            <v>4 месяца 2014 года</v>
          </cell>
          <cell r="E2951">
            <v>1097</v>
          </cell>
        </row>
        <row r="2952">
          <cell r="D2952" t="str">
            <v>заявка на 2015 год</v>
          </cell>
          <cell r="E2952">
            <v>3469</v>
          </cell>
        </row>
        <row r="2953">
          <cell r="C2953" t="str">
            <v>Среднегодовая занятость койки по статистическим данным (дней)</v>
          </cell>
          <cell r="D2953" t="str">
            <v>2013 год</v>
          </cell>
          <cell r="E2953">
            <v>1343.7</v>
          </cell>
        </row>
        <row r="2954">
          <cell r="D2954" t="str">
            <v>4 месяца 2014 года</v>
          </cell>
          <cell r="E2954">
            <v>372.2</v>
          </cell>
        </row>
        <row r="2955">
          <cell r="D2955" t="str">
            <v>заявка на 2015 год</v>
          </cell>
          <cell r="E2955">
            <v>1623.1</v>
          </cell>
        </row>
        <row r="2956">
          <cell r="C2956" t="str">
            <v>Среднегодовая занятость койки по счетам оплаченным и принятым к оплате (дней)</v>
          </cell>
          <cell r="D2956" t="str">
            <v>2013 год</v>
          </cell>
          <cell r="E2956">
            <v>1005.7</v>
          </cell>
        </row>
        <row r="2957">
          <cell r="D2957" t="str">
            <v>4 месяца 2014 года</v>
          </cell>
          <cell r="E2957">
            <v>259.7</v>
          </cell>
        </row>
        <row r="2958">
          <cell r="D2958" t="str">
            <v>заявка на 2015 год</v>
          </cell>
          <cell r="E2958">
            <v>1623.1</v>
          </cell>
        </row>
        <row r="2959">
          <cell r="E2959">
            <v>0</v>
          </cell>
        </row>
        <row r="2960">
          <cell r="C2960" t="str">
            <v>Средняя длительность пребывания 1-ого больного по статистическим данным  (дней)</v>
          </cell>
          <cell r="D2960" t="str">
            <v>2013 год</v>
          </cell>
          <cell r="E2960">
            <v>13.5</v>
          </cell>
        </row>
        <row r="2961">
          <cell r="D2961" t="str">
            <v>4 месяца 2014 года</v>
          </cell>
          <cell r="E2961">
            <v>13.2</v>
          </cell>
        </row>
        <row r="2962">
          <cell r="D2962" t="str">
            <v>заявка на 2015 год</v>
          </cell>
          <cell r="E2962">
            <v>12.7</v>
          </cell>
        </row>
        <row r="2963">
          <cell r="C2963" t="str">
            <v>Средняя длительность пребывания 1-ого больного по счетам оплаченным и принятым к оплате (дней)</v>
          </cell>
          <cell r="D2963" t="str">
            <v>2013 год</v>
          </cell>
          <cell r="E2963">
            <v>0</v>
          </cell>
        </row>
        <row r="2964">
          <cell r="D2964" t="str">
            <v>4 месяца 2014 года</v>
          </cell>
          <cell r="E2964">
            <v>0</v>
          </cell>
        </row>
        <row r="2965">
          <cell r="D2965" t="str">
            <v>заявка на 2015 год</v>
          </cell>
          <cell r="E2965">
            <v>12.7</v>
          </cell>
        </row>
        <row r="2966">
          <cell r="C2966" t="str">
            <v>Среднегодовое количество коек круглосуточного пребывания</v>
          </cell>
          <cell r="D2966" t="str">
            <v>2013 год</v>
          </cell>
          <cell r="E2966">
            <v>905.3</v>
          </cell>
        </row>
        <row r="2967">
          <cell r="D2967" t="str">
            <v>4 месяца 2014 года</v>
          </cell>
          <cell r="E2967">
            <v>953</v>
          </cell>
        </row>
        <row r="2968">
          <cell r="D2968" t="str">
            <v>заявка на 2015 год</v>
          </cell>
          <cell r="E2968">
            <v>886</v>
          </cell>
        </row>
        <row r="2969">
          <cell r="C2969" t="str">
            <v>Число койко-дней по статистическим данным (формы 47, 62)</v>
          </cell>
          <cell r="D2969" t="str">
            <v>2013 год</v>
          </cell>
          <cell r="E2969">
            <v>322642</v>
          </cell>
        </row>
        <row r="2970">
          <cell r="D2970" t="str">
            <v>4 месяца 2014 года</v>
          </cell>
          <cell r="E2970">
            <v>107630</v>
          </cell>
        </row>
        <row r="2971">
          <cell r="D2971" t="str">
            <v>заявка на 2015 год</v>
          </cell>
          <cell r="E2971">
            <v>308186</v>
          </cell>
        </row>
        <row r="2972">
          <cell r="C2972" t="str">
            <v xml:space="preserve">Число койко-дней по счетам оплаченным и принятым к оплате </v>
          </cell>
          <cell r="D2972" t="str">
            <v>2013 год</v>
          </cell>
          <cell r="E2972">
            <v>314739</v>
          </cell>
        </row>
        <row r="2973">
          <cell r="D2973" t="str">
            <v>4 месяца 2014 года</v>
          </cell>
          <cell r="E2973">
            <v>103522</v>
          </cell>
        </row>
        <row r="2974">
          <cell r="D2974" t="str">
            <v>заявка на 2015 год</v>
          </cell>
          <cell r="E2974">
            <v>293091</v>
          </cell>
        </row>
        <row r="2975">
          <cell r="C2975" t="str">
            <v>Число пролеченных больных (законченных случаев) по статистическим данным (формы 47, 62)</v>
          </cell>
          <cell r="D2975" t="str">
            <v>2013 год</v>
          </cell>
          <cell r="E2975">
            <v>34032</v>
          </cell>
        </row>
        <row r="2976">
          <cell r="D2976" t="str">
            <v>4 месяца 2014 года</v>
          </cell>
          <cell r="E2976">
            <v>11027</v>
          </cell>
        </row>
        <row r="2977">
          <cell r="D2977" t="str">
            <v>заявка на 2015 год</v>
          </cell>
          <cell r="E2977">
            <v>28605</v>
          </cell>
        </row>
        <row r="2978">
          <cell r="C2978" t="str">
            <v xml:space="preserve">Число пролеченных больных (законченных случаев) по счетам оплаченным и принятым к оплате </v>
          </cell>
          <cell r="D2978" t="str">
            <v>2013 год</v>
          </cell>
          <cell r="E2978">
            <v>33029</v>
          </cell>
        </row>
        <row r="2979">
          <cell r="D2979" t="str">
            <v>Утв-но в ТПГГ на 2014 год</v>
          </cell>
          <cell r="E2979">
            <v>28214</v>
          </cell>
        </row>
        <row r="2980">
          <cell r="D2980" t="str">
            <v>4 месяца 2014 года</v>
          </cell>
          <cell r="E2980">
            <v>10663</v>
          </cell>
        </row>
        <row r="2981">
          <cell r="D2981" t="str">
            <v>заявка на 2015 год</v>
          </cell>
          <cell r="E2981">
            <v>27303</v>
          </cell>
        </row>
        <row r="2982">
          <cell r="C2982" t="str">
            <v>Среднегодовая занятость койки по статистическим данным (дней)</v>
          </cell>
          <cell r="D2982" t="str">
            <v>2013 год</v>
          </cell>
          <cell r="E2982">
            <v>5259</v>
          </cell>
        </row>
        <row r="2983">
          <cell r="D2983" t="str">
            <v>4 месяца 2014 года</v>
          </cell>
          <cell r="E2983">
            <v>1624.8</v>
          </cell>
        </row>
        <row r="2984">
          <cell r="D2984" t="str">
            <v>заявка на 2015 год</v>
          </cell>
          <cell r="E2984">
            <v>5401.7999999999993</v>
          </cell>
        </row>
        <row r="2985">
          <cell r="C2985" t="str">
            <v>Среднегодовая занятость койки по счетам оплаченным и принятым к оплате (дней)</v>
          </cell>
          <cell r="D2985" t="str">
            <v>2013 год</v>
          </cell>
          <cell r="E2985">
            <v>4750.8999999999996</v>
          </cell>
        </row>
        <row r="2986">
          <cell r="D2986" t="str">
            <v>4 месяца 2014 года</v>
          </cell>
          <cell r="E2986">
            <v>1446.5</v>
          </cell>
        </row>
        <row r="2987">
          <cell r="D2987" t="str">
            <v>заявка на 2015 год</v>
          </cell>
          <cell r="E2987">
            <v>5253.1</v>
          </cell>
        </row>
        <row r="2988">
          <cell r="E2988">
            <v>0</v>
          </cell>
        </row>
        <row r="2989">
          <cell r="C2989" t="str">
            <v>Средняя длительность пребывания 1-ого больного по статистическим данным  (дней)</v>
          </cell>
          <cell r="D2989" t="str">
            <v>2013 год</v>
          </cell>
          <cell r="E2989">
            <v>13.5</v>
          </cell>
        </row>
        <row r="2990">
          <cell r="D2990" t="str">
            <v>4 месяца 2014 года</v>
          </cell>
          <cell r="E2990">
            <v>13.2</v>
          </cell>
        </row>
        <row r="2991">
          <cell r="D2991" t="str">
            <v>заявка на 2015 год</v>
          </cell>
          <cell r="E2991">
            <v>12.7</v>
          </cell>
        </row>
        <row r="2992">
          <cell r="C2992" t="str">
            <v>Средняя длительность пребывания 1-ого больного по счетам оплаченным и принятым к оплате (дней)</v>
          </cell>
          <cell r="D2992" t="str">
            <v>2013 год</v>
          </cell>
          <cell r="E2992">
            <v>0</v>
          </cell>
        </row>
        <row r="2993">
          <cell r="D2993" t="str">
            <v>4 месяца 2014 года</v>
          </cell>
          <cell r="E2993">
            <v>0</v>
          </cell>
        </row>
        <row r="2994">
          <cell r="D2994" t="str">
            <v>заявка на 2015 год</v>
          </cell>
          <cell r="E2994">
            <v>12.7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от 29.12.2025 № 17"/>
      <sheetName val="протокол от 15.01.2026 № 1"/>
      <sheetName val="протокол от 27.02.2026 №3"/>
      <sheetName val="протокол от 30.03.2026 №4"/>
      <sheetName val="протокол от 28.04.2026 №5"/>
      <sheetName val="протокол от 29.05.2026 №6"/>
    </sheetNames>
    <sheetDataSet>
      <sheetData sheetId="0" refreshError="1"/>
      <sheetData sheetId="1">
        <row r="7">
          <cell r="DH7">
            <v>27790</v>
          </cell>
        </row>
        <row r="8">
          <cell r="DH8">
            <v>33414</v>
          </cell>
        </row>
        <row r="9">
          <cell r="DH9">
            <v>19383</v>
          </cell>
        </row>
        <row r="10">
          <cell r="DH10">
            <v>12175</v>
          </cell>
        </row>
        <row r="11">
          <cell r="DH11">
            <v>1986</v>
          </cell>
        </row>
        <row r="12">
          <cell r="DH12">
            <v>12096</v>
          </cell>
        </row>
        <row r="13">
          <cell r="DH13">
            <v>173036</v>
          </cell>
        </row>
        <row r="14">
          <cell r="DH14">
            <v>71541</v>
          </cell>
        </row>
        <row r="15">
          <cell r="DH15">
            <v>4558</v>
          </cell>
        </row>
        <row r="16">
          <cell r="DH16">
            <v>30428</v>
          </cell>
        </row>
        <row r="17">
          <cell r="DH17">
            <v>82604</v>
          </cell>
        </row>
        <row r="18">
          <cell r="DH18">
            <v>7574</v>
          </cell>
        </row>
        <row r="19">
          <cell r="DH19">
            <v>10129</v>
          </cell>
        </row>
        <row r="20">
          <cell r="DH20">
            <v>21806</v>
          </cell>
        </row>
        <row r="21">
          <cell r="DH21">
            <v>15786</v>
          </cell>
        </row>
        <row r="22">
          <cell r="DH22">
            <v>11648</v>
          </cell>
        </row>
        <row r="23">
          <cell r="DH23">
            <v>26133</v>
          </cell>
        </row>
        <row r="24">
          <cell r="DH24">
            <v>18232</v>
          </cell>
        </row>
        <row r="25">
          <cell r="DH25">
            <v>44162</v>
          </cell>
        </row>
        <row r="26">
          <cell r="DH26">
            <v>29374</v>
          </cell>
        </row>
        <row r="27">
          <cell r="DH27">
            <v>20764</v>
          </cell>
        </row>
        <row r="28">
          <cell r="DH28">
            <v>10635</v>
          </cell>
        </row>
        <row r="29">
          <cell r="DH29">
            <v>21473</v>
          </cell>
        </row>
        <row r="30">
          <cell r="DH30">
            <v>50645</v>
          </cell>
        </row>
        <row r="31">
          <cell r="DH31">
            <v>18232</v>
          </cell>
        </row>
        <row r="32">
          <cell r="DH32">
            <v>62802</v>
          </cell>
        </row>
        <row r="33">
          <cell r="DH33">
            <v>10636</v>
          </cell>
        </row>
        <row r="34">
          <cell r="DH34">
            <v>27351</v>
          </cell>
        </row>
        <row r="35">
          <cell r="DH35">
            <v>63313</v>
          </cell>
        </row>
        <row r="36">
          <cell r="DH36">
            <v>21863</v>
          </cell>
        </row>
        <row r="37">
          <cell r="DH37">
            <v>59767</v>
          </cell>
        </row>
        <row r="38">
          <cell r="DH38">
            <v>20057</v>
          </cell>
        </row>
        <row r="39">
          <cell r="DH39">
            <v>8205</v>
          </cell>
        </row>
        <row r="40">
          <cell r="DH40">
            <v>37813</v>
          </cell>
        </row>
        <row r="41">
          <cell r="DH41">
            <v>17192</v>
          </cell>
        </row>
        <row r="42">
          <cell r="DH42">
            <v>65705</v>
          </cell>
        </row>
        <row r="43">
          <cell r="DH43">
            <v>16728</v>
          </cell>
        </row>
        <row r="44">
          <cell r="DH44">
            <v>18074</v>
          </cell>
        </row>
        <row r="45">
          <cell r="DH45">
            <v>45561</v>
          </cell>
        </row>
        <row r="46">
          <cell r="DH46">
            <v>11168</v>
          </cell>
        </row>
        <row r="47">
          <cell r="DH47">
            <v>30728</v>
          </cell>
        </row>
        <row r="48">
          <cell r="DH48">
            <v>19689</v>
          </cell>
        </row>
        <row r="49">
          <cell r="DH49">
            <v>33530</v>
          </cell>
        </row>
        <row r="50">
          <cell r="DH50">
            <v>123890</v>
          </cell>
        </row>
        <row r="51">
          <cell r="DH51">
            <v>52825</v>
          </cell>
        </row>
        <row r="52">
          <cell r="DH52">
            <v>66297</v>
          </cell>
        </row>
        <row r="53">
          <cell r="DH53">
            <v>93068</v>
          </cell>
        </row>
        <row r="54">
          <cell r="DH54">
            <v>87803</v>
          </cell>
        </row>
        <row r="55">
          <cell r="DH55">
            <v>15847</v>
          </cell>
        </row>
        <row r="56">
          <cell r="DH56">
            <v>40014</v>
          </cell>
        </row>
        <row r="57">
          <cell r="DH57">
            <v>33607</v>
          </cell>
        </row>
        <row r="58">
          <cell r="DH58">
            <v>46944</v>
          </cell>
        </row>
        <row r="59">
          <cell r="DH59">
            <v>7192</v>
          </cell>
        </row>
        <row r="60">
          <cell r="DH60">
            <v>38504</v>
          </cell>
        </row>
        <row r="61">
          <cell r="DH61">
            <v>31166</v>
          </cell>
        </row>
        <row r="62">
          <cell r="DH62">
            <v>37096</v>
          </cell>
        </row>
        <row r="63">
          <cell r="DH63">
            <v>18741</v>
          </cell>
        </row>
        <row r="64">
          <cell r="DH64">
            <v>61287</v>
          </cell>
        </row>
        <row r="65">
          <cell r="DH65">
            <v>141366</v>
          </cell>
        </row>
        <row r="66">
          <cell r="DH66">
            <v>86647</v>
          </cell>
        </row>
        <row r="67">
          <cell r="DH67">
            <v>79014</v>
          </cell>
        </row>
        <row r="68">
          <cell r="DH68">
            <v>44468</v>
          </cell>
        </row>
        <row r="69">
          <cell r="DH69">
            <v>40881</v>
          </cell>
        </row>
        <row r="70">
          <cell r="DH70">
            <v>113456</v>
          </cell>
        </row>
        <row r="71">
          <cell r="DH71">
            <v>102160</v>
          </cell>
        </row>
        <row r="72">
          <cell r="DH72">
            <v>42688</v>
          </cell>
        </row>
        <row r="73">
          <cell r="DH73">
            <v>31397</v>
          </cell>
        </row>
        <row r="74">
          <cell r="DH74">
            <v>21590</v>
          </cell>
        </row>
        <row r="75">
          <cell r="DH75">
            <v>600</v>
          </cell>
        </row>
        <row r="76">
          <cell r="DH76">
            <v>35526</v>
          </cell>
        </row>
        <row r="77">
          <cell r="DH77">
            <v>29894</v>
          </cell>
        </row>
        <row r="78">
          <cell r="DH78">
            <v>4000</v>
          </cell>
        </row>
        <row r="79">
          <cell r="DH79">
            <v>5126</v>
          </cell>
        </row>
        <row r="80">
          <cell r="DH80">
            <v>11463</v>
          </cell>
        </row>
        <row r="81">
          <cell r="DH81">
            <v>2000</v>
          </cell>
        </row>
        <row r="82">
          <cell r="DH82">
            <v>100</v>
          </cell>
        </row>
        <row r="83">
          <cell r="DH83">
            <v>37514</v>
          </cell>
        </row>
        <row r="84">
          <cell r="DH84">
            <v>200</v>
          </cell>
        </row>
        <row r="85">
          <cell r="DH85">
            <v>521</v>
          </cell>
        </row>
        <row r="86">
          <cell r="DH86">
            <v>860</v>
          </cell>
        </row>
        <row r="87">
          <cell r="DH87">
            <v>23512</v>
          </cell>
        </row>
        <row r="88">
          <cell r="DH88">
            <v>20464</v>
          </cell>
        </row>
        <row r="89">
          <cell r="DH89">
            <v>80</v>
          </cell>
        </row>
        <row r="90">
          <cell r="DH90">
            <v>550</v>
          </cell>
        </row>
        <row r="91">
          <cell r="DH91">
            <v>100</v>
          </cell>
        </row>
        <row r="97">
          <cell r="DH97">
            <v>50</v>
          </cell>
        </row>
      </sheetData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от 29.12.2025 № 17"/>
      <sheetName val="протокол от 15.01.2026 № 1"/>
      <sheetName val="протокол от 27.02.2026 №3"/>
      <sheetName val="протокол от 30.03.2026 №4"/>
      <sheetName val="протокол от 28.04.2026 №5"/>
      <sheetName val="протокол от 29.05.2026 №6"/>
      <sheetName val="протокол от 29.06.2026 №7"/>
      <sheetName val="протокол от 30.07.2026 №8"/>
      <sheetName val="ОТК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3"/>
  <sheetViews>
    <sheetView showZeros="0" zoomScale="70" zoomScaleNormal="70" workbookViewId="0">
      <pane xSplit="1" ySplit="6" topLeftCell="CJ85" activePane="bottomRight" state="frozenSplit"/>
      <selection pane="topRight" activeCell="D1" sqref="D1"/>
      <selection pane="bottomLeft" activeCell="DA6" sqref="DA6"/>
      <selection pane="bottomRight" activeCell="DI7" sqref="DI7:DI93"/>
    </sheetView>
  </sheetViews>
  <sheetFormatPr defaultRowHeight="12.75" x14ac:dyDescent="0.2"/>
  <cols>
    <col min="1" max="1" width="58.5703125" style="23" customWidth="1"/>
    <col min="2" max="2" width="13.140625" style="23" customWidth="1"/>
    <col min="3" max="3" width="10.140625" style="23" customWidth="1"/>
    <col min="4" max="4" width="13.140625" style="23" customWidth="1"/>
    <col min="5" max="7" width="9.28515625" style="23" customWidth="1"/>
    <col min="8" max="10" width="10.140625" style="23" customWidth="1"/>
    <col min="11" max="11" width="9.28515625" style="23" customWidth="1"/>
    <col min="12" max="12" width="11.28515625" style="23" customWidth="1"/>
    <col min="13" max="14" width="9.28515625" style="23" customWidth="1"/>
    <col min="15" max="15" width="9.85546875" style="23" customWidth="1"/>
    <col min="16" max="16" width="10.140625" style="23" customWidth="1"/>
    <col min="17" max="17" width="11.28515625" style="23" customWidth="1"/>
    <col min="18" max="18" width="9.28515625" style="23" customWidth="1"/>
    <col min="19" max="19" width="10" style="23" customWidth="1"/>
    <col min="20" max="20" width="6.85546875" style="23" customWidth="1"/>
    <col min="21" max="21" width="5.85546875" style="23" customWidth="1"/>
    <col min="22" max="22" width="6.42578125" style="23" customWidth="1"/>
    <col min="23" max="23" width="7.42578125" style="23" customWidth="1"/>
    <col min="24" max="24" width="8.85546875" style="23" customWidth="1"/>
    <col min="25" max="25" width="9.7109375" style="23" customWidth="1"/>
    <col min="26" max="26" width="7.7109375" style="23" customWidth="1"/>
    <col min="27" max="27" width="7.28515625" style="23" customWidth="1"/>
    <col min="28" max="28" width="8.85546875" style="23" customWidth="1"/>
    <col min="29" max="29" width="8.7109375" style="23" customWidth="1"/>
    <col min="30" max="30" width="7" style="23" customWidth="1"/>
    <col min="31" max="31" width="7.7109375" style="23" customWidth="1"/>
    <col min="32" max="32" width="8.140625" style="23" customWidth="1"/>
    <col min="33" max="34" width="7.7109375" style="23" customWidth="1"/>
    <col min="35" max="35" width="7.85546875" style="23" customWidth="1"/>
    <col min="36" max="36" width="8.140625" style="23" customWidth="1"/>
    <col min="37" max="37" width="7.85546875" style="23" customWidth="1"/>
    <col min="38" max="38" width="8.140625" style="23" customWidth="1"/>
    <col min="39" max="39" width="7.7109375" style="23" customWidth="1"/>
    <col min="40" max="40" width="7.85546875" style="23" customWidth="1"/>
    <col min="41" max="42" width="8.140625" style="23" customWidth="1"/>
    <col min="43" max="43" width="7.7109375" style="23" customWidth="1"/>
    <col min="44" max="44" width="9.28515625" style="23" customWidth="1"/>
    <col min="45" max="45" width="11.5703125" style="23" customWidth="1"/>
    <col min="46" max="46" width="10.85546875" style="23" customWidth="1"/>
    <col min="47" max="47" width="7.7109375" style="23" customWidth="1"/>
    <col min="48" max="48" width="7" style="23" customWidth="1"/>
    <col min="49" max="49" width="6.85546875" style="23" customWidth="1"/>
    <col min="50" max="50" width="7.85546875" style="23" customWidth="1"/>
    <col min="51" max="51" width="8.42578125" style="23" customWidth="1"/>
    <col min="52" max="52" width="8.7109375" style="23" customWidth="1"/>
    <col min="53" max="53" width="8.85546875" style="23" customWidth="1"/>
    <col min="54" max="54" width="9.140625" style="23" customWidth="1"/>
    <col min="55" max="55" width="8.85546875" style="23" customWidth="1"/>
    <col min="56" max="57" width="9.140625" style="23" customWidth="1"/>
    <col min="58" max="61" width="9.28515625" style="23" customWidth="1"/>
    <col min="62" max="63" width="10.140625" style="23" customWidth="1"/>
    <col min="64" max="64" width="9.28515625" style="23" customWidth="1"/>
    <col min="65" max="66" width="10.140625" style="23" customWidth="1"/>
    <col min="67" max="67" width="9.28515625" style="23" customWidth="1"/>
    <col min="68" max="68" width="11.28515625" style="23" customWidth="1"/>
    <col min="69" max="70" width="10.140625" style="23" customWidth="1"/>
    <col min="71" max="71" width="9.28515625" style="23" customWidth="1"/>
    <col min="72" max="73" width="10.140625" style="23" customWidth="1"/>
    <col min="74" max="79" width="9.28515625" style="23" customWidth="1"/>
    <col min="80" max="80" width="11.28515625" style="23" customWidth="1"/>
    <col min="81" max="82" width="10.140625" style="23" customWidth="1"/>
    <col min="83" max="84" width="11.28515625" style="23" customWidth="1"/>
    <col min="85" max="85" width="10.140625" style="23" customWidth="1"/>
    <col min="86" max="87" width="11.28515625" style="23" customWidth="1"/>
    <col min="88" max="88" width="10.140625" style="23" customWidth="1"/>
    <col min="89" max="91" width="9.28515625" style="23" customWidth="1"/>
    <col min="92" max="93" width="11.28515625" style="23" customWidth="1"/>
    <col min="94" max="95" width="10.140625" style="23" customWidth="1"/>
    <col min="96" max="96" width="11.28515625" style="23" customWidth="1"/>
    <col min="97" max="98" width="10.140625" style="23" customWidth="1"/>
    <col min="99" max="101" width="9.28515625" style="23" customWidth="1"/>
    <col min="102" max="102" width="11.28515625" style="23" customWidth="1"/>
    <col min="103" max="103" width="9.140625" style="23" customWidth="1"/>
    <col min="104" max="104" width="10.140625" style="23" customWidth="1"/>
    <col min="105" max="105" width="11.85546875" style="23" customWidth="1"/>
    <col min="106" max="106" width="10.140625" style="23" customWidth="1"/>
    <col min="107" max="107" width="9.28515625" style="23" customWidth="1"/>
    <col min="108" max="109" width="10.140625" style="23" customWidth="1"/>
    <col min="110" max="110" width="8.42578125" style="23" customWidth="1"/>
    <col min="111" max="111" width="14" style="23" customWidth="1"/>
    <col min="112" max="113" width="11.28515625" style="23" customWidth="1"/>
    <col min="114" max="114" width="10" style="23" customWidth="1"/>
    <col min="115" max="116" width="22" style="23" customWidth="1"/>
    <col min="117" max="16384" width="9.140625" style="23"/>
  </cols>
  <sheetData>
    <row r="1" spans="1:116" s="1" customFormat="1" ht="33.75" customHeight="1" x14ac:dyDescent="0.2">
      <c r="A1" s="9"/>
      <c r="B1" s="54" t="s">
        <v>173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9"/>
      <c r="P1" s="9"/>
      <c r="Q1" s="9"/>
      <c r="T1" s="2"/>
      <c r="U1" s="2"/>
      <c r="Y1" s="2"/>
      <c r="CJ1" s="10"/>
      <c r="CK1" s="10"/>
      <c r="CL1" s="10"/>
    </row>
    <row r="2" spans="1:116" s="4" customFormat="1" ht="25.5" customHeight="1" x14ac:dyDescent="0.2">
      <c r="A2" s="3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7"/>
      <c r="P2" s="7"/>
      <c r="Q2" s="7"/>
    </row>
    <row r="3" spans="1:116" s="4" customFormat="1" ht="15.75" customHeight="1" x14ac:dyDescent="0.25">
      <c r="A3" s="56" t="s">
        <v>0</v>
      </c>
      <c r="B3" s="53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7"/>
      <c r="R3" s="5"/>
      <c r="S3" s="11"/>
      <c r="T3" s="58" t="s">
        <v>1</v>
      </c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 t="s">
        <v>1</v>
      </c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 t="s">
        <v>1</v>
      </c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 t="s">
        <v>1</v>
      </c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36"/>
      <c r="CR3" s="53" t="s">
        <v>1</v>
      </c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63" t="s">
        <v>2</v>
      </c>
      <c r="DH3" s="53" t="s">
        <v>3</v>
      </c>
      <c r="DI3" s="57"/>
      <c r="DJ3" s="65"/>
      <c r="DK3" s="62" t="s">
        <v>161</v>
      </c>
      <c r="DL3" s="62"/>
    </row>
    <row r="4" spans="1:116" s="6" customFormat="1" ht="15.75" customHeight="1" x14ac:dyDescent="0.2">
      <c r="A4" s="56"/>
      <c r="B4" s="53" t="s">
        <v>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 t="s">
        <v>5</v>
      </c>
      <c r="P4" s="53"/>
      <c r="Q4" s="53"/>
      <c r="R4" s="53"/>
      <c r="S4" s="53"/>
      <c r="T4" s="53"/>
      <c r="U4" s="53"/>
      <c r="V4" s="53"/>
      <c r="W4" s="53"/>
      <c r="X4" s="53" t="s">
        <v>6</v>
      </c>
      <c r="Y4" s="53"/>
      <c r="Z4" s="53"/>
      <c r="AA4" s="53"/>
      <c r="AB4" s="53"/>
      <c r="AC4" s="53"/>
      <c r="AD4" s="53"/>
      <c r="AE4" s="53" t="s">
        <v>7</v>
      </c>
      <c r="AF4" s="53"/>
      <c r="AG4" s="53"/>
      <c r="AH4" s="53"/>
      <c r="AI4" s="53" t="s">
        <v>8</v>
      </c>
      <c r="AJ4" s="53"/>
      <c r="AK4" s="53"/>
      <c r="AL4" s="53" t="s">
        <v>9</v>
      </c>
      <c r="AM4" s="53"/>
      <c r="AN4" s="53"/>
      <c r="AO4" s="53" t="s">
        <v>10</v>
      </c>
      <c r="AP4" s="53"/>
      <c r="AQ4" s="53"/>
      <c r="AR4" s="53" t="s">
        <v>11</v>
      </c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 t="s">
        <v>12</v>
      </c>
      <c r="BN4" s="53"/>
      <c r="BO4" s="53"/>
      <c r="BP4" s="59" t="s">
        <v>13</v>
      </c>
      <c r="BQ4" s="53" t="s">
        <v>14</v>
      </c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 t="s">
        <v>15</v>
      </c>
      <c r="CF4" s="53"/>
      <c r="CG4" s="53"/>
      <c r="CH4" s="53" t="s">
        <v>16</v>
      </c>
      <c r="CI4" s="53"/>
      <c r="CJ4" s="53"/>
      <c r="CK4" s="53"/>
      <c r="CL4" s="53"/>
      <c r="CM4" s="53"/>
      <c r="CN4" s="53" t="s">
        <v>17</v>
      </c>
      <c r="CO4" s="53"/>
      <c r="CP4" s="53"/>
      <c r="CQ4" s="36"/>
      <c r="CR4" s="53" t="s">
        <v>18</v>
      </c>
      <c r="CS4" s="53"/>
      <c r="CT4" s="53"/>
      <c r="CU4" s="53" t="s">
        <v>19</v>
      </c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64"/>
      <c r="DH4" s="61" t="s">
        <v>20</v>
      </c>
      <c r="DI4" s="8"/>
      <c r="DJ4" s="67" t="s">
        <v>21</v>
      </c>
      <c r="DK4" s="66" t="s">
        <v>162</v>
      </c>
      <c r="DL4" s="66" t="s">
        <v>163</v>
      </c>
    </row>
    <row r="5" spans="1:116" s="6" customFormat="1" ht="15.75" customHeight="1" x14ac:dyDescent="0.2">
      <c r="A5" s="56"/>
      <c r="B5" s="59" t="s">
        <v>13</v>
      </c>
      <c r="C5" s="53" t="s">
        <v>3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9" t="s">
        <v>13</v>
      </c>
      <c r="P5" s="53" t="s">
        <v>3</v>
      </c>
      <c r="Q5" s="60"/>
      <c r="R5" s="60"/>
      <c r="S5" s="60"/>
      <c r="T5" s="60"/>
      <c r="U5" s="60"/>
      <c r="V5" s="60"/>
      <c r="W5" s="60"/>
      <c r="X5" s="59" t="s">
        <v>22</v>
      </c>
      <c r="Y5" s="59" t="s">
        <v>23</v>
      </c>
      <c r="Z5" s="53" t="s">
        <v>24</v>
      </c>
      <c r="AA5" s="53"/>
      <c r="AB5" s="59" t="s">
        <v>25</v>
      </c>
      <c r="AC5" s="53" t="s">
        <v>24</v>
      </c>
      <c r="AD5" s="53"/>
      <c r="AE5" s="59" t="s">
        <v>13</v>
      </c>
      <c r="AF5" s="53" t="s">
        <v>3</v>
      </c>
      <c r="AG5" s="53"/>
      <c r="AH5" s="61"/>
      <c r="AI5" s="59" t="s">
        <v>26</v>
      </c>
      <c r="AJ5" s="53" t="s">
        <v>24</v>
      </c>
      <c r="AK5" s="53"/>
      <c r="AL5" s="59" t="s">
        <v>27</v>
      </c>
      <c r="AM5" s="53" t="s">
        <v>24</v>
      </c>
      <c r="AN5" s="53"/>
      <c r="AO5" s="59" t="s">
        <v>28</v>
      </c>
      <c r="AP5" s="53" t="s">
        <v>24</v>
      </c>
      <c r="AQ5" s="53"/>
      <c r="AR5" s="59" t="s">
        <v>13</v>
      </c>
      <c r="AS5" s="53" t="s">
        <v>3</v>
      </c>
      <c r="AT5" s="53"/>
      <c r="AU5" s="53"/>
      <c r="AV5" s="53"/>
      <c r="AW5" s="53"/>
      <c r="AX5" s="53" t="s">
        <v>29</v>
      </c>
      <c r="AY5" s="53" t="s">
        <v>24</v>
      </c>
      <c r="AZ5" s="53"/>
      <c r="BA5" s="59" t="s">
        <v>30</v>
      </c>
      <c r="BB5" s="53" t="s">
        <v>24</v>
      </c>
      <c r="BC5" s="53"/>
      <c r="BD5" s="59" t="s">
        <v>31</v>
      </c>
      <c r="BE5" s="53" t="s">
        <v>24</v>
      </c>
      <c r="BF5" s="53"/>
      <c r="BG5" s="59" t="s">
        <v>32</v>
      </c>
      <c r="BH5" s="53" t="s">
        <v>24</v>
      </c>
      <c r="BI5" s="53"/>
      <c r="BJ5" s="59" t="s">
        <v>33</v>
      </c>
      <c r="BK5" s="53" t="s">
        <v>24</v>
      </c>
      <c r="BL5" s="53"/>
      <c r="BM5" s="59" t="s">
        <v>13</v>
      </c>
      <c r="BN5" s="53" t="s">
        <v>3</v>
      </c>
      <c r="BO5" s="53"/>
      <c r="BP5" s="59"/>
      <c r="BQ5" s="53" t="s">
        <v>34</v>
      </c>
      <c r="BR5" s="53" t="s">
        <v>24</v>
      </c>
      <c r="BS5" s="53"/>
      <c r="BT5" s="59" t="s">
        <v>35</v>
      </c>
      <c r="BU5" s="59" t="s">
        <v>36</v>
      </c>
      <c r="BV5" s="59" t="s">
        <v>37</v>
      </c>
      <c r="BW5" s="53" t="s">
        <v>24</v>
      </c>
      <c r="BX5" s="53"/>
      <c r="BY5" s="59" t="s">
        <v>38</v>
      </c>
      <c r="BZ5" s="53" t="s">
        <v>24</v>
      </c>
      <c r="CA5" s="53"/>
      <c r="CB5" s="59" t="s">
        <v>39</v>
      </c>
      <c r="CC5" s="53" t="s">
        <v>24</v>
      </c>
      <c r="CD5" s="53"/>
      <c r="CE5" s="59" t="s">
        <v>40</v>
      </c>
      <c r="CF5" s="53" t="s">
        <v>3</v>
      </c>
      <c r="CG5" s="53"/>
      <c r="CH5" s="59" t="s">
        <v>41</v>
      </c>
      <c r="CI5" s="53" t="s">
        <v>3</v>
      </c>
      <c r="CJ5" s="53"/>
      <c r="CK5" s="59" t="s">
        <v>42</v>
      </c>
      <c r="CL5" s="53" t="s">
        <v>3</v>
      </c>
      <c r="CM5" s="53"/>
      <c r="CN5" s="59" t="s">
        <v>43</v>
      </c>
      <c r="CO5" s="57" t="s">
        <v>3</v>
      </c>
      <c r="CP5" s="68"/>
      <c r="CQ5" s="69"/>
      <c r="CR5" s="59" t="s">
        <v>44</v>
      </c>
      <c r="CS5" s="53" t="s">
        <v>3</v>
      </c>
      <c r="CT5" s="53"/>
      <c r="CU5" s="59" t="s">
        <v>13</v>
      </c>
      <c r="CV5" s="53" t="s">
        <v>3</v>
      </c>
      <c r="CW5" s="53"/>
      <c r="CX5" s="59" t="s">
        <v>45</v>
      </c>
      <c r="CY5" s="53" t="s">
        <v>3</v>
      </c>
      <c r="CZ5" s="53"/>
      <c r="DA5" s="59" t="s">
        <v>46</v>
      </c>
      <c r="DB5" s="53" t="s">
        <v>3</v>
      </c>
      <c r="DC5" s="53"/>
      <c r="DD5" s="59" t="s">
        <v>47</v>
      </c>
      <c r="DE5" s="53" t="s">
        <v>3</v>
      </c>
      <c r="DF5" s="53"/>
      <c r="DG5" s="64"/>
      <c r="DH5" s="61"/>
      <c r="DI5" s="8"/>
      <c r="DJ5" s="67"/>
      <c r="DK5" s="66"/>
      <c r="DL5" s="66"/>
    </row>
    <row r="6" spans="1:116" s="6" customFormat="1" ht="138.75" customHeight="1" x14ac:dyDescent="0.2">
      <c r="A6" s="56"/>
      <c r="B6" s="59"/>
      <c r="C6" s="35" t="s">
        <v>48</v>
      </c>
      <c r="D6" s="35" t="s">
        <v>49</v>
      </c>
      <c r="E6" s="35" t="s">
        <v>50</v>
      </c>
      <c r="F6" s="35" t="s">
        <v>51</v>
      </c>
      <c r="G6" s="35" t="s">
        <v>52</v>
      </c>
      <c r="H6" s="35" t="s">
        <v>53</v>
      </c>
      <c r="I6" s="35" t="s">
        <v>54</v>
      </c>
      <c r="J6" s="35" t="s">
        <v>55</v>
      </c>
      <c r="K6" s="35" t="s">
        <v>56</v>
      </c>
      <c r="L6" s="35" t="s">
        <v>57</v>
      </c>
      <c r="M6" s="35" t="s">
        <v>58</v>
      </c>
      <c r="N6" s="35" t="s">
        <v>59</v>
      </c>
      <c r="O6" s="59"/>
      <c r="P6" s="35" t="s">
        <v>60</v>
      </c>
      <c r="Q6" s="35" t="s">
        <v>61</v>
      </c>
      <c r="R6" s="35" t="s">
        <v>53</v>
      </c>
      <c r="S6" s="35" t="s">
        <v>54</v>
      </c>
      <c r="T6" s="35" t="s">
        <v>55</v>
      </c>
      <c r="U6" s="35" t="s">
        <v>59</v>
      </c>
      <c r="V6" s="35" t="s">
        <v>56</v>
      </c>
      <c r="W6" s="35" t="s">
        <v>57</v>
      </c>
      <c r="X6" s="59"/>
      <c r="Y6" s="59"/>
      <c r="Z6" s="35" t="s">
        <v>62</v>
      </c>
      <c r="AA6" s="35" t="s">
        <v>63</v>
      </c>
      <c r="AB6" s="59"/>
      <c r="AC6" s="35" t="s">
        <v>20</v>
      </c>
      <c r="AD6" s="35" t="s">
        <v>21</v>
      </c>
      <c r="AE6" s="59"/>
      <c r="AF6" s="35" t="s">
        <v>64</v>
      </c>
      <c r="AG6" s="35" t="s">
        <v>65</v>
      </c>
      <c r="AH6" s="35" t="s">
        <v>66</v>
      </c>
      <c r="AI6" s="60"/>
      <c r="AJ6" s="35" t="s">
        <v>20</v>
      </c>
      <c r="AK6" s="35" t="s">
        <v>21</v>
      </c>
      <c r="AL6" s="60"/>
      <c r="AM6" s="35" t="s">
        <v>20</v>
      </c>
      <c r="AN6" s="35" t="s">
        <v>21</v>
      </c>
      <c r="AO6" s="60"/>
      <c r="AP6" s="35" t="s">
        <v>20</v>
      </c>
      <c r="AQ6" s="35" t="s">
        <v>21</v>
      </c>
      <c r="AR6" s="59"/>
      <c r="AS6" s="35" t="s">
        <v>67</v>
      </c>
      <c r="AT6" s="35" t="s">
        <v>68</v>
      </c>
      <c r="AU6" s="35" t="s">
        <v>69</v>
      </c>
      <c r="AV6" s="35" t="s">
        <v>70</v>
      </c>
      <c r="AW6" s="35" t="s">
        <v>71</v>
      </c>
      <c r="AX6" s="53"/>
      <c r="AY6" s="35" t="s">
        <v>20</v>
      </c>
      <c r="AZ6" s="35" t="s">
        <v>21</v>
      </c>
      <c r="BA6" s="59"/>
      <c r="BB6" s="35" t="s">
        <v>20</v>
      </c>
      <c r="BC6" s="35" t="s">
        <v>21</v>
      </c>
      <c r="BD6" s="59"/>
      <c r="BE6" s="35" t="s">
        <v>20</v>
      </c>
      <c r="BF6" s="35" t="s">
        <v>21</v>
      </c>
      <c r="BG6" s="59"/>
      <c r="BH6" s="35" t="s">
        <v>20</v>
      </c>
      <c r="BI6" s="35" t="s">
        <v>21</v>
      </c>
      <c r="BJ6" s="59"/>
      <c r="BK6" s="35" t="s">
        <v>20</v>
      </c>
      <c r="BL6" s="35" t="s">
        <v>21</v>
      </c>
      <c r="BM6" s="59"/>
      <c r="BN6" s="35" t="s">
        <v>72</v>
      </c>
      <c r="BO6" s="35" t="s">
        <v>73</v>
      </c>
      <c r="BP6" s="59"/>
      <c r="BQ6" s="53"/>
      <c r="BR6" s="35" t="s">
        <v>20</v>
      </c>
      <c r="BS6" s="35" t="s">
        <v>21</v>
      </c>
      <c r="BT6" s="59"/>
      <c r="BU6" s="59"/>
      <c r="BV6" s="59"/>
      <c r="BW6" s="35" t="s">
        <v>20</v>
      </c>
      <c r="BX6" s="35" t="s">
        <v>21</v>
      </c>
      <c r="BY6" s="59"/>
      <c r="BZ6" s="35" t="s">
        <v>20</v>
      </c>
      <c r="CA6" s="35" t="s">
        <v>21</v>
      </c>
      <c r="CB6" s="59"/>
      <c r="CC6" s="35" t="s">
        <v>20</v>
      </c>
      <c r="CD6" s="35" t="s">
        <v>21</v>
      </c>
      <c r="CE6" s="59"/>
      <c r="CF6" s="35" t="s">
        <v>20</v>
      </c>
      <c r="CG6" s="35" t="s">
        <v>21</v>
      </c>
      <c r="CH6" s="59"/>
      <c r="CI6" s="35" t="s">
        <v>20</v>
      </c>
      <c r="CJ6" s="35" t="s">
        <v>21</v>
      </c>
      <c r="CK6" s="59"/>
      <c r="CL6" s="35" t="s">
        <v>20</v>
      </c>
      <c r="CM6" s="35" t="s">
        <v>21</v>
      </c>
      <c r="CN6" s="60"/>
      <c r="CO6" s="35" t="s">
        <v>20</v>
      </c>
      <c r="CP6" s="35" t="s">
        <v>21</v>
      </c>
      <c r="CQ6" s="36" t="s">
        <v>164</v>
      </c>
      <c r="CR6" s="60"/>
      <c r="CS6" s="35" t="s">
        <v>20</v>
      </c>
      <c r="CT6" s="35" t="s">
        <v>21</v>
      </c>
      <c r="CU6" s="59"/>
      <c r="CV6" s="35" t="s">
        <v>20</v>
      </c>
      <c r="CW6" s="35" t="s">
        <v>21</v>
      </c>
      <c r="CX6" s="59"/>
      <c r="CY6" s="35" t="s">
        <v>20</v>
      </c>
      <c r="CZ6" s="35" t="s">
        <v>21</v>
      </c>
      <c r="DA6" s="59"/>
      <c r="DB6" s="35" t="s">
        <v>20</v>
      </c>
      <c r="DC6" s="35" t="s">
        <v>21</v>
      </c>
      <c r="DD6" s="59"/>
      <c r="DE6" s="35" t="s">
        <v>20</v>
      </c>
      <c r="DF6" s="35" t="s">
        <v>21</v>
      </c>
      <c r="DG6" s="64"/>
      <c r="DH6" s="61"/>
      <c r="DI6" s="8" t="s">
        <v>165</v>
      </c>
      <c r="DJ6" s="67"/>
      <c r="DK6" s="66"/>
      <c r="DL6" s="66"/>
    </row>
    <row r="7" spans="1:116" s="4" customFormat="1" ht="15.75" customHeight="1" x14ac:dyDescent="0.2">
      <c r="A7" s="12" t="s">
        <v>74</v>
      </c>
      <c r="B7" s="13">
        <f t="shared" ref="B7:B70" si="0">C7+D7+E7+F7+G7+H7+I7+J7+K7+L7+M7+N7</f>
        <v>6946</v>
      </c>
      <c r="C7" s="14">
        <v>0</v>
      </c>
      <c r="D7" s="14">
        <v>6476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470</v>
      </c>
      <c r="M7" s="14">
        <v>0</v>
      </c>
      <c r="N7" s="14">
        <v>0</v>
      </c>
      <c r="O7" s="13">
        <f t="shared" ref="O7:O70" si="1">P7+Q7+R7+S7+T7+U7+V7+W7</f>
        <v>7176</v>
      </c>
      <c r="P7" s="14">
        <v>0</v>
      </c>
      <c r="Q7" s="14">
        <v>6834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342</v>
      </c>
      <c r="X7" s="13">
        <f t="shared" ref="X7:X70" si="2">Y7+AB7</f>
        <v>0</v>
      </c>
      <c r="Y7" s="13">
        <f t="shared" ref="Y7:Y70" si="3">Z7+AA7</f>
        <v>0</v>
      </c>
      <c r="Z7" s="14">
        <v>0</v>
      </c>
      <c r="AA7" s="14">
        <v>0</v>
      </c>
      <c r="AB7" s="13">
        <f t="shared" ref="AB7:AB70" si="4">AC7+AD7</f>
        <v>0</v>
      </c>
      <c r="AC7" s="14">
        <v>0</v>
      </c>
      <c r="AD7" s="14">
        <v>0</v>
      </c>
      <c r="AE7" s="13">
        <f t="shared" ref="AE7:AE70" si="5">AF7+AG7</f>
        <v>569</v>
      </c>
      <c r="AF7" s="14">
        <v>569</v>
      </c>
      <c r="AG7" s="14">
        <v>0</v>
      </c>
      <c r="AH7" s="14">
        <v>0</v>
      </c>
      <c r="AI7" s="13">
        <f t="shared" ref="AI7:AI70" si="6">AJ7+AK7</f>
        <v>0</v>
      </c>
      <c r="AJ7" s="14">
        <v>0</v>
      </c>
      <c r="AK7" s="14">
        <v>0</v>
      </c>
      <c r="AL7" s="13">
        <f t="shared" ref="AL7:AL70" si="7">AM7+AN7</f>
        <v>2490</v>
      </c>
      <c r="AM7" s="14">
        <v>2262</v>
      </c>
      <c r="AN7" s="14">
        <v>228</v>
      </c>
      <c r="AO7" s="13">
        <f t="shared" ref="AO7:AO70" si="8">AP7+AQ7</f>
        <v>69</v>
      </c>
      <c r="AP7" s="14">
        <v>47</v>
      </c>
      <c r="AQ7" s="14">
        <v>22</v>
      </c>
      <c r="AR7" s="13">
        <f t="shared" ref="AR7:AR70" si="9">AT7+AU7+AV7+AW7+AX7+BA7+BD7+BG7+BJ7+AS7</f>
        <v>2459</v>
      </c>
      <c r="AS7" s="14">
        <v>1816</v>
      </c>
      <c r="AT7" s="14">
        <v>454</v>
      </c>
      <c r="AU7" s="14">
        <v>0</v>
      </c>
      <c r="AV7" s="14">
        <v>0</v>
      </c>
      <c r="AW7" s="14">
        <v>0</v>
      </c>
      <c r="AX7" s="13">
        <f t="shared" ref="AX7:AX70" si="10">AY7+AZ7</f>
        <v>0</v>
      </c>
      <c r="AY7" s="14">
        <v>0</v>
      </c>
      <c r="AZ7" s="14">
        <v>0</v>
      </c>
      <c r="BA7" s="13">
        <f t="shared" ref="BA7:BA70" si="11">BB7+BC7</f>
        <v>0</v>
      </c>
      <c r="BB7" s="14">
        <v>0</v>
      </c>
      <c r="BC7" s="14">
        <v>0</v>
      </c>
      <c r="BD7" s="13">
        <f t="shared" ref="BD7:BD70" si="12">BE7+BF7</f>
        <v>0</v>
      </c>
      <c r="BE7" s="14">
        <v>0</v>
      </c>
      <c r="BF7" s="14">
        <v>0</v>
      </c>
      <c r="BG7" s="13">
        <f t="shared" ref="BG7:BG70" si="13">BH7+BI7</f>
        <v>0</v>
      </c>
      <c r="BH7" s="14">
        <v>0</v>
      </c>
      <c r="BI7" s="14">
        <v>0</v>
      </c>
      <c r="BJ7" s="13">
        <f t="shared" ref="BJ7:BJ70" si="14">BK7+BL7</f>
        <v>189</v>
      </c>
      <c r="BK7" s="14">
        <v>189</v>
      </c>
      <c r="BL7" s="14">
        <v>0</v>
      </c>
      <c r="BM7" s="13">
        <f t="shared" ref="BM7:BM70" si="15">BN7+BO7</f>
        <v>0</v>
      </c>
      <c r="BN7" s="14">
        <v>0</v>
      </c>
      <c r="BO7" s="14">
        <v>0</v>
      </c>
      <c r="BP7" s="13">
        <f t="shared" ref="BP7:BP70" si="16">BT7+BU7+BV7+BY7+CB7+BQ7</f>
        <v>839</v>
      </c>
      <c r="BQ7" s="13">
        <f t="shared" ref="BQ7:BQ70" si="17">BR7+BS7</f>
        <v>839</v>
      </c>
      <c r="BR7" s="14">
        <v>496</v>
      </c>
      <c r="BS7" s="15">
        <v>343</v>
      </c>
      <c r="BT7" s="15">
        <v>0</v>
      </c>
      <c r="BU7" s="15">
        <v>0</v>
      </c>
      <c r="BV7" s="13">
        <f t="shared" ref="BV7:BV70" si="18">BW7+BX7</f>
        <v>0</v>
      </c>
      <c r="BW7" s="15">
        <v>0</v>
      </c>
      <c r="BX7" s="15">
        <v>0</v>
      </c>
      <c r="BY7" s="13">
        <f t="shared" ref="BY7:BY70" si="19">BZ7+CA7</f>
        <v>0</v>
      </c>
      <c r="BZ7" s="15">
        <v>0</v>
      </c>
      <c r="CA7" s="15">
        <v>0</v>
      </c>
      <c r="CB7" s="13">
        <f t="shared" ref="CB7:CB70" si="20">CC7+CD7</f>
        <v>0</v>
      </c>
      <c r="CC7" s="15">
        <v>0</v>
      </c>
      <c r="CD7" s="15">
        <v>0</v>
      </c>
      <c r="CE7" s="13">
        <f t="shared" ref="CE7:CE70" si="21">CF7+CG7</f>
        <v>2610</v>
      </c>
      <c r="CF7" s="14">
        <v>2534</v>
      </c>
      <c r="CG7" s="14">
        <v>76</v>
      </c>
      <c r="CH7" s="13">
        <f t="shared" ref="CH7:CH70" si="22">CJ7+CI7</f>
        <v>1706</v>
      </c>
      <c r="CI7" s="14">
        <v>1251</v>
      </c>
      <c r="CJ7" s="14">
        <v>455</v>
      </c>
      <c r="CK7" s="13">
        <f t="shared" ref="CK7:CK70" si="23">CM7+CL7</f>
        <v>0</v>
      </c>
      <c r="CL7" s="14">
        <v>0</v>
      </c>
      <c r="CM7" s="14">
        <v>0</v>
      </c>
      <c r="CN7" s="13">
        <f t="shared" ref="CN7:CN70" si="24">CP7+CO7</f>
        <v>1050</v>
      </c>
      <c r="CO7" s="14">
        <v>850</v>
      </c>
      <c r="CP7" s="14">
        <v>200</v>
      </c>
      <c r="CQ7" s="16"/>
      <c r="CR7" s="13">
        <f t="shared" ref="CR7:CR70" si="25">CT7+CS7</f>
        <v>879</v>
      </c>
      <c r="CS7" s="14">
        <v>652</v>
      </c>
      <c r="CT7" s="14">
        <v>227</v>
      </c>
      <c r="CU7" s="13">
        <f t="shared" ref="CU7:CU70" si="26">CW7+CV7</f>
        <v>997</v>
      </c>
      <c r="CV7" s="13">
        <f t="shared" ref="CV7:CW70" si="27">CY7+DB7+DE7</f>
        <v>579</v>
      </c>
      <c r="CW7" s="13">
        <f t="shared" si="27"/>
        <v>418</v>
      </c>
      <c r="CX7" s="13">
        <f t="shared" ref="CX7:CX70" si="28">CZ7+CY7</f>
        <v>275</v>
      </c>
      <c r="CY7" s="14">
        <v>234</v>
      </c>
      <c r="CZ7" s="14">
        <v>41</v>
      </c>
      <c r="DA7" s="13">
        <f t="shared" ref="DA7:DA70" si="29">DC7+DB7</f>
        <v>722</v>
      </c>
      <c r="DB7" s="14">
        <v>345</v>
      </c>
      <c r="DC7" s="14">
        <v>377</v>
      </c>
      <c r="DD7" s="13">
        <f t="shared" ref="DD7:DD70" si="30">DF7+DE7</f>
        <v>0</v>
      </c>
      <c r="DE7" s="14">
        <v>0</v>
      </c>
      <c r="DF7" s="14">
        <v>0</v>
      </c>
      <c r="DG7" s="17">
        <f>DH7+DJ7</f>
        <v>27790</v>
      </c>
      <c r="DH7" s="17">
        <f t="shared" ref="DH7:DH70" si="31">B7+Z7+AC7+AF7+AH7+AJ7+AM7+AP7+AS7+AU7+AV7+AW7+BB7+BE7+BK7+BN7+BR7+CC7+CF7+CI7+CL7+CO7+CS7+CV7+BU7+BW7+BZ7+AY7+BH7</f>
        <v>18191</v>
      </c>
      <c r="DI7" s="17">
        <v>1345</v>
      </c>
      <c r="DJ7" s="17">
        <f t="shared" ref="DJ7:DJ70" si="32">O7+AA7+AD7+AG7+AK7+AN7+AQ7+AT7+BC7+BF7+BL7+BO7+BT7+CG7+CJ7+CM7+CP7+CT7+CW7+CA7+CD7+AZ7+BI7+BX7+BS7</f>
        <v>9599</v>
      </c>
      <c r="DK7" s="18"/>
      <c r="DL7" s="18"/>
    </row>
    <row r="8" spans="1:116" s="4" customFormat="1" ht="15.75" x14ac:dyDescent="0.2">
      <c r="A8" s="19" t="s">
        <v>75</v>
      </c>
      <c r="B8" s="13">
        <f t="shared" si="0"/>
        <v>13616</v>
      </c>
      <c r="C8" s="20"/>
      <c r="D8" s="20">
        <v>13616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13">
        <f t="shared" si="1"/>
        <v>5110</v>
      </c>
      <c r="P8" s="20"/>
      <c r="Q8" s="20">
        <v>5110</v>
      </c>
      <c r="R8" s="20"/>
      <c r="S8" s="20"/>
      <c r="T8" s="20"/>
      <c r="U8" s="20"/>
      <c r="V8" s="20"/>
      <c r="W8" s="20"/>
      <c r="X8" s="13">
        <f t="shared" si="2"/>
        <v>0</v>
      </c>
      <c r="Y8" s="13">
        <f t="shared" si="3"/>
        <v>0</v>
      </c>
      <c r="Z8" s="20"/>
      <c r="AA8" s="20"/>
      <c r="AB8" s="13">
        <f t="shared" si="4"/>
        <v>0</v>
      </c>
      <c r="AC8" s="20"/>
      <c r="AD8" s="20"/>
      <c r="AE8" s="13">
        <f t="shared" si="5"/>
        <v>800</v>
      </c>
      <c r="AF8" s="20">
        <v>800</v>
      </c>
      <c r="AG8" s="20"/>
      <c r="AH8" s="20"/>
      <c r="AI8" s="13">
        <f t="shared" si="6"/>
        <v>0</v>
      </c>
      <c r="AJ8" s="20"/>
      <c r="AK8" s="20"/>
      <c r="AL8" s="13">
        <f t="shared" si="7"/>
        <v>2210</v>
      </c>
      <c r="AM8" s="20">
        <v>1731</v>
      </c>
      <c r="AN8" s="20">
        <v>479</v>
      </c>
      <c r="AO8" s="13">
        <f t="shared" si="8"/>
        <v>241</v>
      </c>
      <c r="AP8" s="20">
        <v>241</v>
      </c>
      <c r="AQ8" s="20"/>
      <c r="AR8" s="13">
        <f t="shared" si="9"/>
        <v>2533</v>
      </c>
      <c r="AS8" s="21">
        <v>2004</v>
      </c>
      <c r="AT8" s="21"/>
      <c r="AU8" s="21"/>
      <c r="AV8" s="21"/>
      <c r="AW8" s="21"/>
      <c r="AX8" s="13">
        <f t="shared" si="10"/>
        <v>0</v>
      </c>
      <c r="AY8" s="21"/>
      <c r="AZ8" s="21"/>
      <c r="BA8" s="13">
        <f t="shared" si="11"/>
        <v>0</v>
      </c>
      <c r="BB8" s="21"/>
      <c r="BC8" s="21"/>
      <c r="BD8" s="13">
        <f t="shared" si="12"/>
        <v>0</v>
      </c>
      <c r="BE8" s="21"/>
      <c r="BF8" s="21"/>
      <c r="BG8" s="13">
        <f t="shared" si="13"/>
        <v>0</v>
      </c>
      <c r="BH8" s="21"/>
      <c r="BI8" s="21"/>
      <c r="BJ8" s="13">
        <f t="shared" si="14"/>
        <v>529</v>
      </c>
      <c r="BK8" s="21">
        <v>529</v>
      </c>
      <c r="BL8" s="21"/>
      <c r="BM8" s="13">
        <f t="shared" si="15"/>
        <v>0</v>
      </c>
      <c r="BN8" s="20"/>
      <c r="BO8" s="20"/>
      <c r="BP8" s="13">
        <f t="shared" si="16"/>
        <v>1568</v>
      </c>
      <c r="BQ8" s="13">
        <f t="shared" si="17"/>
        <v>329</v>
      </c>
      <c r="BR8" s="14">
        <v>329</v>
      </c>
      <c r="BS8" s="15">
        <v>0</v>
      </c>
      <c r="BT8" s="15">
        <v>0</v>
      </c>
      <c r="BU8" s="15">
        <v>0</v>
      </c>
      <c r="BV8" s="13">
        <f t="shared" si="18"/>
        <v>0</v>
      </c>
      <c r="BW8" s="15">
        <v>0</v>
      </c>
      <c r="BX8" s="15">
        <v>0</v>
      </c>
      <c r="BY8" s="13">
        <f t="shared" si="19"/>
        <v>0</v>
      </c>
      <c r="BZ8" s="15">
        <v>0</v>
      </c>
      <c r="CA8" s="15">
        <v>0</v>
      </c>
      <c r="CB8" s="13">
        <f t="shared" si="20"/>
        <v>1239</v>
      </c>
      <c r="CC8" s="15">
        <v>1239</v>
      </c>
      <c r="CD8" s="15">
        <v>0</v>
      </c>
      <c r="CE8" s="13">
        <f t="shared" si="21"/>
        <v>2248</v>
      </c>
      <c r="CF8" s="20">
        <v>2248</v>
      </c>
      <c r="CG8" s="20"/>
      <c r="CH8" s="13">
        <f t="shared" si="22"/>
        <v>1644</v>
      </c>
      <c r="CI8" s="20">
        <v>1114</v>
      </c>
      <c r="CJ8" s="20">
        <v>530</v>
      </c>
      <c r="CK8" s="13">
        <f t="shared" si="23"/>
        <v>0</v>
      </c>
      <c r="CL8" s="20"/>
      <c r="CM8" s="20"/>
      <c r="CN8" s="13">
        <f t="shared" si="24"/>
        <v>1975</v>
      </c>
      <c r="CO8" s="15">
        <v>1508</v>
      </c>
      <c r="CP8" s="15">
        <v>467</v>
      </c>
      <c r="CQ8" s="22"/>
      <c r="CR8" s="13">
        <f t="shared" si="25"/>
        <v>1077</v>
      </c>
      <c r="CS8" s="20">
        <v>719</v>
      </c>
      <c r="CT8" s="20">
        <v>358</v>
      </c>
      <c r="CU8" s="13">
        <f t="shared" si="26"/>
        <v>392</v>
      </c>
      <c r="CV8" s="13">
        <f t="shared" si="27"/>
        <v>392</v>
      </c>
      <c r="CW8" s="13">
        <f t="shared" si="27"/>
        <v>0</v>
      </c>
      <c r="CX8" s="13">
        <f t="shared" si="28"/>
        <v>0</v>
      </c>
      <c r="CY8" s="21"/>
      <c r="CZ8" s="21"/>
      <c r="DA8" s="13">
        <f t="shared" si="29"/>
        <v>392</v>
      </c>
      <c r="DB8" s="21">
        <v>392</v>
      </c>
      <c r="DC8" s="21"/>
      <c r="DD8" s="13">
        <f t="shared" si="30"/>
        <v>0</v>
      </c>
      <c r="DE8" s="21"/>
      <c r="DF8" s="21"/>
      <c r="DG8" s="17">
        <f t="shared" ref="DG8:DG71" si="33">DH8+DJ8</f>
        <v>33414</v>
      </c>
      <c r="DH8" s="17">
        <f t="shared" si="31"/>
        <v>26470</v>
      </c>
      <c r="DI8" s="17">
        <v>2321</v>
      </c>
      <c r="DJ8" s="17">
        <f t="shared" si="32"/>
        <v>6944</v>
      </c>
      <c r="DK8" s="18"/>
      <c r="DL8" s="18"/>
    </row>
    <row r="9" spans="1:116" ht="15.75" x14ac:dyDescent="0.2">
      <c r="A9" s="19" t="s">
        <v>76</v>
      </c>
      <c r="B9" s="13">
        <f t="shared" si="0"/>
        <v>5526</v>
      </c>
      <c r="C9" s="14">
        <v>2455</v>
      </c>
      <c r="D9" s="14">
        <v>2540</v>
      </c>
      <c r="E9" s="14">
        <v>0</v>
      </c>
      <c r="F9" s="14">
        <v>0</v>
      </c>
      <c r="G9" s="14">
        <v>0</v>
      </c>
      <c r="H9" s="14">
        <v>0</v>
      </c>
      <c r="I9" s="14">
        <v>66</v>
      </c>
      <c r="J9" s="14">
        <v>0</v>
      </c>
      <c r="K9" s="14">
        <v>0</v>
      </c>
      <c r="L9" s="14">
        <v>465</v>
      </c>
      <c r="M9" s="14">
        <v>0</v>
      </c>
      <c r="N9" s="14">
        <v>0</v>
      </c>
      <c r="O9" s="13">
        <f t="shared" si="1"/>
        <v>4773</v>
      </c>
      <c r="P9" s="14">
        <v>0</v>
      </c>
      <c r="Q9" s="14">
        <v>4609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164</v>
      </c>
      <c r="X9" s="13">
        <f t="shared" si="2"/>
        <v>164</v>
      </c>
      <c r="Y9" s="13">
        <f t="shared" si="3"/>
        <v>164</v>
      </c>
      <c r="Z9" s="14">
        <v>164</v>
      </c>
      <c r="AA9" s="14">
        <v>0</v>
      </c>
      <c r="AB9" s="13">
        <f t="shared" si="4"/>
        <v>0</v>
      </c>
      <c r="AC9" s="14">
        <v>0</v>
      </c>
      <c r="AD9" s="14">
        <v>0</v>
      </c>
      <c r="AE9" s="13">
        <f t="shared" si="5"/>
        <v>59</v>
      </c>
      <c r="AF9" s="14">
        <v>59</v>
      </c>
      <c r="AG9" s="14">
        <v>0</v>
      </c>
      <c r="AH9" s="14">
        <v>0</v>
      </c>
      <c r="AI9" s="13">
        <f t="shared" si="6"/>
        <v>0</v>
      </c>
      <c r="AJ9" s="14">
        <v>0</v>
      </c>
      <c r="AK9" s="14">
        <v>0</v>
      </c>
      <c r="AL9" s="13">
        <f t="shared" si="7"/>
        <v>621</v>
      </c>
      <c r="AM9" s="14">
        <v>621</v>
      </c>
      <c r="AN9" s="14">
        <v>0</v>
      </c>
      <c r="AO9" s="13">
        <f t="shared" si="8"/>
        <v>82</v>
      </c>
      <c r="AP9" s="14">
        <v>82</v>
      </c>
      <c r="AQ9" s="14">
        <v>0</v>
      </c>
      <c r="AR9" s="13">
        <f t="shared" si="9"/>
        <v>840</v>
      </c>
      <c r="AS9" s="14">
        <v>659</v>
      </c>
      <c r="AT9" s="14">
        <v>164</v>
      </c>
      <c r="AU9" s="14">
        <v>0</v>
      </c>
      <c r="AV9" s="14">
        <v>0</v>
      </c>
      <c r="AW9" s="14">
        <v>0</v>
      </c>
      <c r="AX9" s="13">
        <f t="shared" si="10"/>
        <v>0</v>
      </c>
      <c r="AY9" s="14">
        <v>0</v>
      </c>
      <c r="AZ9" s="14">
        <v>0</v>
      </c>
      <c r="BA9" s="13">
        <f t="shared" si="11"/>
        <v>0</v>
      </c>
      <c r="BB9" s="14">
        <v>0</v>
      </c>
      <c r="BC9" s="14">
        <v>0</v>
      </c>
      <c r="BD9" s="13">
        <f t="shared" si="12"/>
        <v>0</v>
      </c>
      <c r="BE9" s="14">
        <v>0</v>
      </c>
      <c r="BF9" s="14">
        <v>0</v>
      </c>
      <c r="BG9" s="13">
        <f t="shared" si="13"/>
        <v>0</v>
      </c>
      <c r="BH9" s="14">
        <v>0</v>
      </c>
      <c r="BI9" s="14">
        <v>0</v>
      </c>
      <c r="BJ9" s="13">
        <f t="shared" si="14"/>
        <v>17</v>
      </c>
      <c r="BK9" s="14">
        <v>17</v>
      </c>
      <c r="BL9" s="14">
        <v>0</v>
      </c>
      <c r="BM9" s="13">
        <f t="shared" si="15"/>
        <v>164</v>
      </c>
      <c r="BN9" s="14">
        <v>164</v>
      </c>
      <c r="BO9" s="14">
        <v>0</v>
      </c>
      <c r="BP9" s="13">
        <f t="shared" si="16"/>
        <v>1486</v>
      </c>
      <c r="BQ9" s="13">
        <f t="shared" si="17"/>
        <v>0</v>
      </c>
      <c r="BR9" s="14">
        <v>0</v>
      </c>
      <c r="BS9" s="15">
        <v>0</v>
      </c>
      <c r="BT9" s="15">
        <v>822</v>
      </c>
      <c r="BU9" s="15">
        <v>0</v>
      </c>
      <c r="BV9" s="13">
        <f t="shared" si="18"/>
        <v>262</v>
      </c>
      <c r="BW9" s="15">
        <v>262</v>
      </c>
      <c r="BX9" s="15">
        <v>0</v>
      </c>
      <c r="BY9" s="13">
        <f t="shared" si="19"/>
        <v>0</v>
      </c>
      <c r="BZ9" s="15">
        <v>0</v>
      </c>
      <c r="CA9" s="15">
        <v>0</v>
      </c>
      <c r="CB9" s="13">
        <f t="shared" si="20"/>
        <v>402</v>
      </c>
      <c r="CC9" s="15">
        <v>402</v>
      </c>
      <c r="CD9" s="15">
        <v>0</v>
      </c>
      <c r="CE9" s="13">
        <f t="shared" si="21"/>
        <v>2075</v>
      </c>
      <c r="CF9" s="14">
        <v>1976</v>
      </c>
      <c r="CG9" s="14">
        <v>99</v>
      </c>
      <c r="CH9" s="13">
        <f t="shared" si="22"/>
        <v>589</v>
      </c>
      <c r="CI9" s="14">
        <v>329</v>
      </c>
      <c r="CJ9" s="14">
        <v>260</v>
      </c>
      <c r="CK9" s="13">
        <f t="shared" si="23"/>
        <v>0</v>
      </c>
      <c r="CL9" s="14">
        <v>0</v>
      </c>
      <c r="CM9" s="14">
        <v>0</v>
      </c>
      <c r="CN9" s="13">
        <f t="shared" si="24"/>
        <v>173</v>
      </c>
      <c r="CO9" s="14">
        <v>82</v>
      </c>
      <c r="CP9" s="14">
        <v>91</v>
      </c>
      <c r="CQ9" s="16"/>
      <c r="CR9" s="13">
        <f t="shared" si="25"/>
        <v>561</v>
      </c>
      <c r="CS9" s="14">
        <v>348</v>
      </c>
      <c r="CT9" s="14">
        <v>213</v>
      </c>
      <c r="CU9" s="13">
        <f t="shared" si="26"/>
        <v>2270</v>
      </c>
      <c r="CV9" s="13">
        <f t="shared" si="27"/>
        <v>1909</v>
      </c>
      <c r="CW9" s="13">
        <f t="shared" si="27"/>
        <v>361</v>
      </c>
      <c r="CX9" s="13">
        <f t="shared" si="28"/>
        <v>321</v>
      </c>
      <c r="CY9" s="14">
        <v>289</v>
      </c>
      <c r="CZ9" s="14">
        <v>32</v>
      </c>
      <c r="DA9" s="13">
        <f t="shared" si="29"/>
        <v>1949</v>
      </c>
      <c r="DB9" s="14">
        <v>1620</v>
      </c>
      <c r="DC9" s="14">
        <v>329</v>
      </c>
      <c r="DD9" s="13">
        <f t="shared" si="30"/>
        <v>0</v>
      </c>
      <c r="DE9" s="14">
        <v>0</v>
      </c>
      <c r="DF9" s="14">
        <v>0</v>
      </c>
      <c r="DG9" s="17">
        <f t="shared" si="33"/>
        <v>19383</v>
      </c>
      <c r="DH9" s="17">
        <f t="shared" si="31"/>
        <v>12600</v>
      </c>
      <c r="DI9" s="17">
        <v>3498</v>
      </c>
      <c r="DJ9" s="17">
        <f t="shared" si="32"/>
        <v>6783</v>
      </c>
      <c r="DK9" s="18"/>
      <c r="DL9" s="18"/>
    </row>
    <row r="10" spans="1:116" ht="15.75" x14ac:dyDescent="0.2">
      <c r="A10" s="19" t="s">
        <v>77</v>
      </c>
      <c r="B10" s="13">
        <f t="shared" si="0"/>
        <v>3264</v>
      </c>
      <c r="C10" s="14">
        <v>0</v>
      </c>
      <c r="D10" s="14">
        <v>2099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1165</v>
      </c>
      <c r="M10" s="14">
        <v>0</v>
      </c>
      <c r="N10" s="14">
        <v>0</v>
      </c>
      <c r="O10" s="13">
        <f t="shared" si="1"/>
        <v>1377</v>
      </c>
      <c r="P10" s="14">
        <v>0</v>
      </c>
      <c r="Q10" s="14">
        <v>700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677</v>
      </c>
      <c r="X10" s="13">
        <f t="shared" si="2"/>
        <v>105</v>
      </c>
      <c r="Y10" s="13">
        <f t="shared" si="3"/>
        <v>105</v>
      </c>
      <c r="Z10" s="14">
        <v>105</v>
      </c>
      <c r="AA10" s="14">
        <v>0</v>
      </c>
      <c r="AB10" s="13">
        <f t="shared" si="4"/>
        <v>0</v>
      </c>
      <c r="AC10" s="14">
        <v>0</v>
      </c>
      <c r="AD10" s="14">
        <v>0</v>
      </c>
      <c r="AE10" s="13">
        <f t="shared" si="5"/>
        <v>58</v>
      </c>
      <c r="AF10" s="14">
        <v>58</v>
      </c>
      <c r="AG10" s="14">
        <v>0</v>
      </c>
      <c r="AH10" s="14">
        <v>0</v>
      </c>
      <c r="AI10" s="13">
        <f t="shared" si="6"/>
        <v>0</v>
      </c>
      <c r="AJ10" s="14">
        <v>0</v>
      </c>
      <c r="AK10" s="14">
        <v>0</v>
      </c>
      <c r="AL10" s="13">
        <f t="shared" si="7"/>
        <v>479</v>
      </c>
      <c r="AM10" s="14">
        <v>444</v>
      </c>
      <c r="AN10" s="14">
        <v>35</v>
      </c>
      <c r="AO10" s="13">
        <f t="shared" si="8"/>
        <v>172</v>
      </c>
      <c r="AP10" s="14">
        <v>172</v>
      </c>
      <c r="AQ10" s="14">
        <v>0</v>
      </c>
      <c r="AR10" s="13">
        <f t="shared" si="9"/>
        <v>640</v>
      </c>
      <c r="AS10" s="14">
        <v>560</v>
      </c>
      <c r="AT10" s="14">
        <v>0</v>
      </c>
      <c r="AU10" s="14">
        <v>0</v>
      </c>
      <c r="AV10" s="14">
        <v>0</v>
      </c>
      <c r="AW10" s="14">
        <v>0</v>
      </c>
      <c r="AX10" s="13">
        <f t="shared" si="10"/>
        <v>0</v>
      </c>
      <c r="AY10" s="14">
        <v>0</v>
      </c>
      <c r="AZ10" s="14">
        <v>0</v>
      </c>
      <c r="BA10" s="13">
        <f t="shared" si="11"/>
        <v>0</v>
      </c>
      <c r="BB10" s="14">
        <v>0</v>
      </c>
      <c r="BC10" s="14">
        <v>0</v>
      </c>
      <c r="BD10" s="13">
        <f t="shared" si="12"/>
        <v>0</v>
      </c>
      <c r="BE10" s="14">
        <v>0</v>
      </c>
      <c r="BF10" s="14">
        <v>0</v>
      </c>
      <c r="BG10" s="13">
        <f t="shared" si="13"/>
        <v>0</v>
      </c>
      <c r="BH10" s="14">
        <v>0</v>
      </c>
      <c r="BI10" s="14">
        <v>0</v>
      </c>
      <c r="BJ10" s="13">
        <f t="shared" si="14"/>
        <v>80</v>
      </c>
      <c r="BK10" s="14">
        <v>80</v>
      </c>
      <c r="BL10" s="14">
        <v>0</v>
      </c>
      <c r="BM10" s="13">
        <f t="shared" si="15"/>
        <v>0</v>
      </c>
      <c r="BN10" s="14">
        <v>0</v>
      </c>
      <c r="BO10" s="14">
        <v>0</v>
      </c>
      <c r="BP10" s="13">
        <f t="shared" si="16"/>
        <v>2456</v>
      </c>
      <c r="BQ10" s="13">
        <f t="shared" si="17"/>
        <v>0</v>
      </c>
      <c r="BR10" s="14">
        <v>0</v>
      </c>
      <c r="BS10" s="15">
        <v>0</v>
      </c>
      <c r="BT10" s="15">
        <v>327</v>
      </c>
      <c r="BU10" s="15">
        <v>2129</v>
      </c>
      <c r="BV10" s="13">
        <f t="shared" si="18"/>
        <v>0</v>
      </c>
      <c r="BW10" s="15">
        <v>0</v>
      </c>
      <c r="BX10" s="15">
        <v>0</v>
      </c>
      <c r="BY10" s="13">
        <f t="shared" si="19"/>
        <v>0</v>
      </c>
      <c r="BZ10" s="15">
        <v>0</v>
      </c>
      <c r="CA10" s="15">
        <v>0</v>
      </c>
      <c r="CB10" s="13">
        <f t="shared" si="20"/>
        <v>0</v>
      </c>
      <c r="CC10" s="15">
        <v>0</v>
      </c>
      <c r="CD10" s="15">
        <v>0</v>
      </c>
      <c r="CE10" s="13">
        <f t="shared" si="21"/>
        <v>1770</v>
      </c>
      <c r="CF10" s="14">
        <v>1600</v>
      </c>
      <c r="CG10" s="14">
        <v>170</v>
      </c>
      <c r="CH10" s="13">
        <f t="shared" si="22"/>
        <v>163</v>
      </c>
      <c r="CI10" s="14">
        <v>93</v>
      </c>
      <c r="CJ10" s="14">
        <v>70</v>
      </c>
      <c r="CK10" s="13">
        <f t="shared" si="23"/>
        <v>0</v>
      </c>
      <c r="CL10" s="14">
        <v>0</v>
      </c>
      <c r="CM10" s="14">
        <v>0</v>
      </c>
      <c r="CN10" s="13">
        <f t="shared" si="24"/>
        <v>140</v>
      </c>
      <c r="CO10" s="14">
        <v>93</v>
      </c>
      <c r="CP10" s="14">
        <v>47</v>
      </c>
      <c r="CQ10" s="16"/>
      <c r="CR10" s="13">
        <f t="shared" si="25"/>
        <v>233</v>
      </c>
      <c r="CS10" s="14">
        <v>175</v>
      </c>
      <c r="CT10" s="14">
        <v>58</v>
      </c>
      <c r="CU10" s="13">
        <f t="shared" si="26"/>
        <v>1318</v>
      </c>
      <c r="CV10" s="13">
        <f t="shared" si="27"/>
        <v>1318</v>
      </c>
      <c r="CW10" s="13">
        <f t="shared" si="27"/>
        <v>0</v>
      </c>
      <c r="CX10" s="13">
        <f t="shared" si="28"/>
        <v>502</v>
      </c>
      <c r="CY10" s="14">
        <v>502</v>
      </c>
      <c r="CZ10" s="14">
        <v>0</v>
      </c>
      <c r="DA10" s="13">
        <f t="shared" si="29"/>
        <v>816</v>
      </c>
      <c r="DB10" s="14">
        <v>816</v>
      </c>
      <c r="DC10" s="14">
        <v>0</v>
      </c>
      <c r="DD10" s="13">
        <f t="shared" si="30"/>
        <v>0</v>
      </c>
      <c r="DE10" s="14">
        <v>0</v>
      </c>
      <c r="DF10" s="14">
        <v>0</v>
      </c>
      <c r="DG10" s="17">
        <f t="shared" si="33"/>
        <v>12175</v>
      </c>
      <c r="DH10" s="17">
        <f t="shared" si="31"/>
        <v>10091</v>
      </c>
      <c r="DI10" s="17">
        <v>2949</v>
      </c>
      <c r="DJ10" s="17">
        <f t="shared" si="32"/>
        <v>2084</v>
      </c>
      <c r="DK10" s="18"/>
      <c r="DL10" s="18"/>
    </row>
    <row r="11" spans="1:116" ht="15.75" x14ac:dyDescent="0.2">
      <c r="A11" s="19" t="s">
        <v>78</v>
      </c>
      <c r="B11" s="13">
        <f t="shared" si="0"/>
        <v>0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13">
        <f t="shared" si="1"/>
        <v>0</v>
      </c>
      <c r="P11" s="24"/>
      <c r="Q11" s="24"/>
      <c r="R11" s="24"/>
      <c r="S11" s="24"/>
      <c r="T11" s="24"/>
      <c r="U11" s="24"/>
      <c r="V11" s="24"/>
      <c r="W11" s="24"/>
      <c r="X11" s="13">
        <f t="shared" si="2"/>
        <v>0</v>
      </c>
      <c r="Y11" s="13">
        <f t="shared" si="3"/>
        <v>0</v>
      </c>
      <c r="Z11" s="24"/>
      <c r="AA11" s="24"/>
      <c r="AB11" s="13">
        <f t="shared" si="4"/>
        <v>0</v>
      </c>
      <c r="AC11" s="24"/>
      <c r="AD11" s="24"/>
      <c r="AE11" s="13">
        <f t="shared" si="5"/>
        <v>0</v>
      </c>
      <c r="AF11" s="24"/>
      <c r="AG11" s="24"/>
      <c r="AH11" s="24"/>
      <c r="AI11" s="13">
        <f t="shared" si="6"/>
        <v>0</v>
      </c>
      <c r="AJ11" s="24"/>
      <c r="AK11" s="24"/>
      <c r="AL11" s="13">
        <f t="shared" si="7"/>
        <v>0</v>
      </c>
      <c r="AM11" s="24"/>
      <c r="AN11" s="24"/>
      <c r="AO11" s="13">
        <f t="shared" si="8"/>
        <v>0</v>
      </c>
      <c r="AP11" s="24"/>
      <c r="AQ11" s="24"/>
      <c r="AR11" s="13">
        <f t="shared" si="9"/>
        <v>0</v>
      </c>
      <c r="AS11" s="25"/>
      <c r="AT11" s="25"/>
      <c r="AU11" s="25"/>
      <c r="AV11" s="25"/>
      <c r="AW11" s="25"/>
      <c r="AX11" s="13">
        <f t="shared" si="10"/>
        <v>0</v>
      </c>
      <c r="AY11" s="25"/>
      <c r="AZ11" s="25"/>
      <c r="BA11" s="13">
        <f t="shared" si="11"/>
        <v>0</v>
      </c>
      <c r="BB11" s="25"/>
      <c r="BC11" s="25"/>
      <c r="BD11" s="13">
        <f t="shared" si="12"/>
        <v>0</v>
      </c>
      <c r="BE11" s="25"/>
      <c r="BF11" s="25"/>
      <c r="BG11" s="13">
        <f t="shared" si="13"/>
        <v>0</v>
      </c>
      <c r="BH11" s="25"/>
      <c r="BI11" s="25"/>
      <c r="BJ11" s="13">
        <f t="shared" si="14"/>
        <v>0</v>
      </c>
      <c r="BK11" s="25"/>
      <c r="BL11" s="25"/>
      <c r="BM11" s="13">
        <f t="shared" si="15"/>
        <v>0</v>
      </c>
      <c r="BN11" s="24"/>
      <c r="BO11" s="24"/>
      <c r="BP11" s="13">
        <f t="shared" si="16"/>
        <v>0</v>
      </c>
      <c r="BQ11" s="13">
        <f t="shared" si="17"/>
        <v>0</v>
      </c>
      <c r="BR11" s="25"/>
      <c r="BS11" s="24"/>
      <c r="BT11" s="24"/>
      <c r="BU11" s="24"/>
      <c r="BV11" s="13">
        <f t="shared" si="18"/>
        <v>0</v>
      </c>
      <c r="BW11" s="24"/>
      <c r="BX11" s="24"/>
      <c r="BY11" s="13">
        <f t="shared" si="19"/>
        <v>0</v>
      </c>
      <c r="BZ11" s="24"/>
      <c r="CA11" s="24"/>
      <c r="CB11" s="13">
        <f t="shared" si="20"/>
        <v>0</v>
      </c>
      <c r="CC11" s="24"/>
      <c r="CD11" s="24"/>
      <c r="CE11" s="13">
        <f t="shared" si="21"/>
        <v>1986</v>
      </c>
      <c r="CF11" s="24">
        <v>1986</v>
      </c>
      <c r="CG11" s="24"/>
      <c r="CH11" s="13">
        <f t="shared" si="22"/>
        <v>0</v>
      </c>
      <c r="CI11" s="24"/>
      <c r="CJ11" s="24"/>
      <c r="CK11" s="13">
        <f t="shared" si="23"/>
        <v>0</v>
      </c>
      <c r="CL11" s="24"/>
      <c r="CM11" s="24"/>
      <c r="CN11" s="13">
        <f t="shared" si="24"/>
        <v>0</v>
      </c>
      <c r="CO11" s="24"/>
      <c r="CP11" s="24"/>
      <c r="CQ11" s="26"/>
      <c r="CR11" s="13">
        <f t="shared" si="25"/>
        <v>0</v>
      </c>
      <c r="CS11" s="24"/>
      <c r="CT11" s="24"/>
      <c r="CU11" s="13">
        <f t="shared" si="26"/>
        <v>0</v>
      </c>
      <c r="CV11" s="13">
        <f t="shared" si="27"/>
        <v>0</v>
      </c>
      <c r="CW11" s="13">
        <f t="shared" si="27"/>
        <v>0</v>
      </c>
      <c r="CX11" s="13">
        <f t="shared" si="28"/>
        <v>0</v>
      </c>
      <c r="CY11" s="25"/>
      <c r="CZ11" s="25"/>
      <c r="DA11" s="13">
        <f t="shared" si="29"/>
        <v>0</v>
      </c>
      <c r="DB11" s="25"/>
      <c r="DC11" s="25"/>
      <c r="DD11" s="13">
        <f t="shared" si="30"/>
        <v>0</v>
      </c>
      <c r="DE11" s="25"/>
      <c r="DF11" s="25"/>
      <c r="DG11" s="17">
        <f t="shared" si="33"/>
        <v>1986</v>
      </c>
      <c r="DH11" s="17">
        <f t="shared" si="31"/>
        <v>1986</v>
      </c>
      <c r="DI11" s="17">
        <v>0</v>
      </c>
      <c r="DJ11" s="17">
        <f t="shared" si="32"/>
        <v>0</v>
      </c>
      <c r="DK11" s="18"/>
      <c r="DL11" s="18"/>
    </row>
    <row r="12" spans="1:116" ht="31.5" x14ac:dyDescent="0.2">
      <c r="A12" s="19" t="s">
        <v>79</v>
      </c>
      <c r="B12" s="13">
        <f t="shared" si="0"/>
        <v>0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13">
        <f t="shared" si="1"/>
        <v>0</v>
      </c>
      <c r="P12" s="24"/>
      <c r="Q12" s="24"/>
      <c r="R12" s="24"/>
      <c r="S12" s="24"/>
      <c r="T12" s="24"/>
      <c r="U12" s="24"/>
      <c r="V12" s="24"/>
      <c r="W12" s="24"/>
      <c r="X12" s="13">
        <f t="shared" si="2"/>
        <v>0</v>
      </c>
      <c r="Y12" s="13">
        <f t="shared" si="3"/>
        <v>0</v>
      </c>
      <c r="Z12" s="24"/>
      <c r="AA12" s="24"/>
      <c r="AB12" s="13">
        <f t="shared" si="4"/>
        <v>0</v>
      </c>
      <c r="AC12" s="24"/>
      <c r="AD12" s="24"/>
      <c r="AE12" s="13">
        <f t="shared" si="5"/>
        <v>0</v>
      </c>
      <c r="AF12" s="24"/>
      <c r="AG12" s="24"/>
      <c r="AH12" s="24"/>
      <c r="AI12" s="13">
        <f t="shared" si="6"/>
        <v>0</v>
      </c>
      <c r="AJ12" s="24"/>
      <c r="AK12" s="24"/>
      <c r="AL12" s="13">
        <f t="shared" si="7"/>
        <v>0</v>
      </c>
      <c r="AM12" s="24"/>
      <c r="AN12" s="24"/>
      <c r="AO12" s="13">
        <f t="shared" si="8"/>
        <v>0</v>
      </c>
      <c r="AP12" s="24"/>
      <c r="AQ12" s="24"/>
      <c r="AR12" s="13">
        <f t="shared" si="9"/>
        <v>0</v>
      </c>
      <c r="AS12" s="25"/>
      <c r="AT12" s="25"/>
      <c r="AU12" s="25"/>
      <c r="AV12" s="25"/>
      <c r="AW12" s="25"/>
      <c r="AX12" s="13">
        <f t="shared" si="10"/>
        <v>0</v>
      </c>
      <c r="AY12" s="25"/>
      <c r="AZ12" s="25"/>
      <c r="BA12" s="13">
        <f t="shared" si="11"/>
        <v>0</v>
      </c>
      <c r="BB12" s="25"/>
      <c r="BC12" s="25"/>
      <c r="BD12" s="13">
        <f t="shared" si="12"/>
        <v>0</v>
      </c>
      <c r="BE12" s="25"/>
      <c r="BF12" s="25"/>
      <c r="BG12" s="13">
        <f t="shared" si="13"/>
        <v>0</v>
      </c>
      <c r="BH12" s="25"/>
      <c r="BI12" s="25"/>
      <c r="BJ12" s="13">
        <f t="shared" si="14"/>
        <v>0</v>
      </c>
      <c r="BK12" s="25"/>
      <c r="BL12" s="25"/>
      <c r="BM12" s="13">
        <f t="shared" si="15"/>
        <v>0</v>
      </c>
      <c r="BN12" s="24"/>
      <c r="BO12" s="24"/>
      <c r="BP12" s="13">
        <f t="shared" si="16"/>
        <v>12096</v>
      </c>
      <c r="BQ12" s="13">
        <f t="shared" si="17"/>
        <v>960</v>
      </c>
      <c r="BR12" s="14">
        <v>945</v>
      </c>
      <c r="BS12" s="15">
        <v>15</v>
      </c>
      <c r="BT12" s="15">
        <v>0</v>
      </c>
      <c r="BU12" s="15">
        <v>876</v>
      </c>
      <c r="BV12" s="13">
        <f t="shared" si="18"/>
        <v>70</v>
      </c>
      <c r="BW12" s="15">
        <v>70</v>
      </c>
      <c r="BX12" s="15">
        <v>0</v>
      </c>
      <c r="BY12" s="13">
        <f t="shared" si="19"/>
        <v>0</v>
      </c>
      <c r="BZ12" s="15">
        <v>0</v>
      </c>
      <c r="CA12" s="15">
        <v>0</v>
      </c>
      <c r="CB12" s="13">
        <f t="shared" si="20"/>
        <v>10190</v>
      </c>
      <c r="CC12" s="15">
        <v>5985</v>
      </c>
      <c r="CD12" s="15">
        <v>4205</v>
      </c>
      <c r="CE12" s="13">
        <f t="shared" si="21"/>
        <v>0</v>
      </c>
      <c r="CF12" s="24"/>
      <c r="CG12" s="24"/>
      <c r="CH12" s="13">
        <f t="shared" si="22"/>
        <v>0</v>
      </c>
      <c r="CI12" s="24"/>
      <c r="CJ12" s="24"/>
      <c r="CK12" s="13">
        <f t="shared" si="23"/>
        <v>0</v>
      </c>
      <c r="CL12" s="24"/>
      <c r="CM12" s="24"/>
      <c r="CN12" s="13">
        <f t="shared" si="24"/>
        <v>0</v>
      </c>
      <c r="CO12" s="24"/>
      <c r="CP12" s="24"/>
      <c r="CQ12" s="26"/>
      <c r="CR12" s="13">
        <f t="shared" si="25"/>
        <v>0</v>
      </c>
      <c r="CS12" s="24"/>
      <c r="CT12" s="24"/>
      <c r="CU12" s="13">
        <f t="shared" si="26"/>
        <v>0</v>
      </c>
      <c r="CV12" s="13">
        <f t="shared" si="27"/>
        <v>0</v>
      </c>
      <c r="CW12" s="13">
        <f t="shared" si="27"/>
        <v>0</v>
      </c>
      <c r="CX12" s="13">
        <f t="shared" si="28"/>
        <v>0</v>
      </c>
      <c r="CY12" s="25"/>
      <c r="CZ12" s="25"/>
      <c r="DA12" s="13">
        <f t="shared" si="29"/>
        <v>0</v>
      </c>
      <c r="DB12" s="25"/>
      <c r="DC12" s="25"/>
      <c r="DD12" s="13">
        <f t="shared" si="30"/>
        <v>0</v>
      </c>
      <c r="DE12" s="25"/>
      <c r="DF12" s="25"/>
      <c r="DG12" s="17">
        <f t="shared" si="33"/>
        <v>12096</v>
      </c>
      <c r="DH12" s="17">
        <f t="shared" si="31"/>
        <v>7876</v>
      </c>
      <c r="DI12" s="17">
        <v>0</v>
      </c>
      <c r="DJ12" s="17">
        <f t="shared" si="32"/>
        <v>4220</v>
      </c>
      <c r="DK12" s="18"/>
      <c r="DL12" s="18"/>
    </row>
    <row r="13" spans="1:116" s="4" customFormat="1" ht="15.75" x14ac:dyDescent="0.2">
      <c r="A13" s="19" t="s">
        <v>80</v>
      </c>
      <c r="B13" s="13">
        <f t="shared" si="0"/>
        <v>34670</v>
      </c>
      <c r="C13" s="14">
        <v>1007</v>
      </c>
      <c r="D13" s="14">
        <v>28690</v>
      </c>
      <c r="E13" s="14">
        <v>0</v>
      </c>
      <c r="F13" s="14">
        <v>0</v>
      </c>
      <c r="G13" s="14">
        <v>0</v>
      </c>
      <c r="H13" s="14">
        <v>1283</v>
      </c>
      <c r="I13" s="14">
        <v>1107</v>
      </c>
      <c r="J13" s="14">
        <v>681</v>
      </c>
      <c r="K13" s="14">
        <v>15</v>
      </c>
      <c r="L13" s="14">
        <v>1887</v>
      </c>
      <c r="M13" s="14">
        <v>0</v>
      </c>
      <c r="N13" s="14">
        <v>0</v>
      </c>
      <c r="O13" s="13">
        <f t="shared" si="1"/>
        <v>47331</v>
      </c>
      <c r="P13" s="14">
        <v>3020</v>
      </c>
      <c r="Q13" s="14">
        <v>43286</v>
      </c>
      <c r="R13" s="14">
        <v>0</v>
      </c>
      <c r="S13" s="14">
        <v>906</v>
      </c>
      <c r="T13" s="14">
        <v>0</v>
      </c>
      <c r="U13" s="14">
        <v>0</v>
      </c>
      <c r="V13" s="14">
        <v>0</v>
      </c>
      <c r="W13" s="14">
        <v>119</v>
      </c>
      <c r="X13" s="13">
        <f t="shared" si="2"/>
        <v>1238</v>
      </c>
      <c r="Y13" s="13">
        <f t="shared" si="3"/>
        <v>1107</v>
      </c>
      <c r="Z13" s="14">
        <v>302</v>
      </c>
      <c r="AA13" s="14">
        <v>805</v>
      </c>
      <c r="AB13" s="13">
        <f t="shared" si="4"/>
        <v>131</v>
      </c>
      <c r="AC13" s="14">
        <v>100</v>
      </c>
      <c r="AD13" s="14">
        <v>31</v>
      </c>
      <c r="AE13" s="13">
        <f t="shared" si="5"/>
        <v>352</v>
      </c>
      <c r="AF13" s="14">
        <v>302</v>
      </c>
      <c r="AG13" s="14">
        <v>50</v>
      </c>
      <c r="AH13" s="14">
        <v>0</v>
      </c>
      <c r="AI13" s="13">
        <f t="shared" si="6"/>
        <v>906</v>
      </c>
      <c r="AJ13" s="14">
        <v>0</v>
      </c>
      <c r="AK13" s="14">
        <v>906</v>
      </c>
      <c r="AL13" s="13">
        <f t="shared" si="7"/>
        <v>7047</v>
      </c>
      <c r="AM13" s="14">
        <v>3322</v>
      </c>
      <c r="AN13" s="14">
        <v>3725</v>
      </c>
      <c r="AO13" s="13">
        <f t="shared" si="8"/>
        <v>604</v>
      </c>
      <c r="AP13" s="14">
        <v>604</v>
      </c>
      <c r="AQ13" s="14">
        <v>0</v>
      </c>
      <c r="AR13" s="13">
        <f t="shared" si="9"/>
        <v>11881</v>
      </c>
      <c r="AS13" s="14">
        <v>4832</v>
      </c>
      <c r="AT13" s="14">
        <v>2014</v>
      </c>
      <c r="AU13" s="14">
        <v>0</v>
      </c>
      <c r="AV13" s="14">
        <v>0</v>
      </c>
      <c r="AW13" s="14">
        <v>0</v>
      </c>
      <c r="AX13" s="13">
        <f t="shared" si="10"/>
        <v>0</v>
      </c>
      <c r="AY13" s="14">
        <v>0</v>
      </c>
      <c r="AZ13" s="14">
        <v>0</v>
      </c>
      <c r="BA13" s="13">
        <f t="shared" si="11"/>
        <v>0</v>
      </c>
      <c r="BB13" s="14">
        <v>0</v>
      </c>
      <c r="BC13" s="14">
        <v>0</v>
      </c>
      <c r="BD13" s="13">
        <f t="shared" si="12"/>
        <v>3021</v>
      </c>
      <c r="BE13" s="14">
        <v>2014</v>
      </c>
      <c r="BF13" s="14">
        <v>1007</v>
      </c>
      <c r="BG13" s="13">
        <f t="shared" si="13"/>
        <v>0</v>
      </c>
      <c r="BH13" s="14">
        <v>0</v>
      </c>
      <c r="BI13" s="14">
        <v>0</v>
      </c>
      <c r="BJ13" s="13">
        <f t="shared" si="14"/>
        <v>2014</v>
      </c>
      <c r="BK13" s="14">
        <v>2014</v>
      </c>
      <c r="BL13" s="14">
        <v>0</v>
      </c>
      <c r="BM13" s="13">
        <f t="shared" si="15"/>
        <v>3040</v>
      </c>
      <c r="BN13" s="14">
        <v>3020</v>
      </c>
      <c r="BO13" s="14">
        <v>20</v>
      </c>
      <c r="BP13" s="13">
        <f t="shared" si="16"/>
        <v>21</v>
      </c>
      <c r="BQ13" s="13">
        <f t="shared" si="17"/>
        <v>0</v>
      </c>
      <c r="BR13" s="14">
        <v>0</v>
      </c>
      <c r="BS13" s="15">
        <v>0</v>
      </c>
      <c r="BT13" s="15">
        <v>0</v>
      </c>
      <c r="BU13" s="15">
        <v>0</v>
      </c>
      <c r="BV13" s="13">
        <f t="shared" si="18"/>
        <v>0</v>
      </c>
      <c r="BW13" s="15">
        <v>0</v>
      </c>
      <c r="BX13" s="15">
        <v>0</v>
      </c>
      <c r="BY13" s="13">
        <f t="shared" si="19"/>
        <v>0</v>
      </c>
      <c r="BZ13" s="15">
        <v>0</v>
      </c>
      <c r="CA13" s="15">
        <v>0</v>
      </c>
      <c r="CB13" s="13">
        <f t="shared" si="20"/>
        <v>21</v>
      </c>
      <c r="CC13" s="15">
        <v>21</v>
      </c>
      <c r="CD13" s="15">
        <v>0</v>
      </c>
      <c r="CE13" s="13">
        <f t="shared" si="21"/>
        <v>6505</v>
      </c>
      <c r="CF13" s="14">
        <v>4429</v>
      </c>
      <c r="CG13" s="14">
        <v>2076</v>
      </c>
      <c r="CH13" s="13">
        <f t="shared" si="22"/>
        <v>9564</v>
      </c>
      <c r="CI13" s="14">
        <v>6040</v>
      </c>
      <c r="CJ13" s="14">
        <v>3524</v>
      </c>
      <c r="CK13" s="13">
        <f t="shared" si="23"/>
        <v>0</v>
      </c>
      <c r="CL13" s="14">
        <v>0</v>
      </c>
      <c r="CM13" s="14">
        <v>0</v>
      </c>
      <c r="CN13" s="13">
        <f t="shared" si="24"/>
        <v>2718</v>
      </c>
      <c r="CO13" s="14">
        <v>805</v>
      </c>
      <c r="CP13" s="14">
        <v>1913</v>
      </c>
      <c r="CQ13" s="16"/>
      <c r="CR13" s="13">
        <f t="shared" si="25"/>
        <v>0</v>
      </c>
      <c r="CS13" s="14">
        <v>0</v>
      </c>
      <c r="CT13" s="14">
        <v>0</v>
      </c>
      <c r="CU13" s="13">
        <f t="shared" si="26"/>
        <v>47159</v>
      </c>
      <c r="CV13" s="13">
        <f t="shared" si="27"/>
        <v>26275</v>
      </c>
      <c r="CW13" s="13">
        <f t="shared" si="27"/>
        <v>20884</v>
      </c>
      <c r="CX13" s="13">
        <f t="shared" si="28"/>
        <v>102</v>
      </c>
      <c r="CY13" s="14">
        <v>102</v>
      </c>
      <c r="CZ13" s="14">
        <v>0</v>
      </c>
      <c r="DA13" s="13">
        <f t="shared" si="29"/>
        <v>14094</v>
      </c>
      <c r="DB13" s="14">
        <v>12080</v>
      </c>
      <c r="DC13" s="14">
        <v>2014</v>
      </c>
      <c r="DD13" s="13">
        <f t="shared" si="30"/>
        <v>32963</v>
      </c>
      <c r="DE13" s="14">
        <v>14093</v>
      </c>
      <c r="DF13" s="14">
        <v>18870</v>
      </c>
      <c r="DG13" s="17">
        <f t="shared" si="33"/>
        <v>173036</v>
      </c>
      <c r="DH13" s="17">
        <f t="shared" si="31"/>
        <v>88750</v>
      </c>
      <c r="DI13" s="17">
        <v>20527</v>
      </c>
      <c r="DJ13" s="17">
        <f t="shared" si="32"/>
        <v>84286</v>
      </c>
      <c r="DK13" s="18"/>
      <c r="DL13" s="18"/>
    </row>
    <row r="14" spans="1:116" ht="15.75" x14ac:dyDescent="0.2">
      <c r="A14" s="19" t="s">
        <v>81</v>
      </c>
      <c r="B14" s="13">
        <f t="shared" si="0"/>
        <v>33212</v>
      </c>
      <c r="C14" s="14">
        <v>0</v>
      </c>
      <c r="D14" s="14">
        <v>32105</v>
      </c>
      <c r="E14" s="14">
        <v>0</v>
      </c>
      <c r="F14" s="14">
        <v>0</v>
      </c>
      <c r="G14" s="14">
        <v>0</v>
      </c>
      <c r="H14" s="14">
        <v>0</v>
      </c>
      <c r="I14" s="14">
        <v>461</v>
      </c>
      <c r="J14" s="14">
        <v>0</v>
      </c>
      <c r="K14" s="14">
        <v>0</v>
      </c>
      <c r="L14" s="14">
        <v>646</v>
      </c>
      <c r="M14" s="14">
        <v>0</v>
      </c>
      <c r="N14" s="14">
        <v>0</v>
      </c>
      <c r="O14" s="13">
        <f t="shared" si="1"/>
        <v>9844</v>
      </c>
      <c r="P14" s="14">
        <v>0</v>
      </c>
      <c r="Q14" s="14">
        <v>9803</v>
      </c>
      <c r="R14" s="14">
        <v>0</v>
      </c>
      <c r="S14" s="14">
        <v>41</v>
      </c>
      <c r="T14" s="14">
        <v>0</v>
      </c>
      <c r="U14" s="14">
        <v>0</v>
      </c>
      <c r="V14" s="14">
        <v>0</v>
      </c>
      <c r="W14" s="14">
        <v>0</v>
      </c>
      <c r="X14" s="13">
        <f t="shared" si="2"/>
        <v>4</v>
      </c>
      <c r="Y14" s="13">
        <f t="shared" si="3"/>
        <v>4</v>
      </c>
      <c r="Z14" s="14">
        <v>0</v>
      </c>
      <c r="AA14" s="14">
        <v>4</v>
      </c>
      <c r="AB14" s="13">
        <f t="shared" si="4"/>
        <v>0</v>
      </c>
      <c r="AC14" s="14">
        <v>0</v>
      </c>
      <c r="AD14" s="14">
        <v>0</v>
      </c>
      <c r="AE14" s="13">
        <f t="shared" si="5"/>
        <v>754</v>
      </c>
      <c r="AF14" s="14">
        <v>737</v>
      </c>
      <c r="AG14" s="14">
        <v>17</v>
      </c>
      <c r="AH14" s="14">
        <v>0</v>
      </c>
      <c r="AI14" s="13">
        <f t="shared" si="6"/>
        <v>0</v>
      </c>
      <c r="AJ14" s="14">
        <v>0</v>
      </c>
      <c r="AK14" s="14">
        <v>0</v>
      </c>
      <c r="AL14" s="13">
        <f t="shared" si="7"/>
        <v>1334</v>
      </c>
      <c r="AM14" s="14">
        <v>1288</v>
      </c>
      <c r="AN14" s="14">
        <v>46</v>
      </c>
      <c r="AO14" s="13">
        <f t="shared" si="8"/>
        <v>737</v>
      </c>
      <c r="AP14" s="14">
        <v>691</v>
      </c>
      <c r="AQ14" s="14">
        <v>46</v>
      </c>
      <c r="AR14" s="13">
        <f t="shared" si="9"/>
        <v>5404</v>
      </c>
      <c r="AS14" s="14">
        <v>2158</v>
      </c>
      <c r="AT14" s="14">
        <v>88</v>
      </c>
      <c r="AU14" s="14">
        <v>0</v>
      </c>
      <c r="AV14" s="14">
        <v>0</v>
      </c>
      <c r="AW14" s="14">
        <v>0</v>
      </c>
      <c r="AX14" s="13">
        <f t="shared" si="10"/>
        <v>0</v>
      </c>
      <c r="AY14" s="14">
        <v>0</v>
      </c>
      <c r="AZ14" s="14">
        <v>0</v>
      </c>
      <c r="BA14" s="13">
        <f t="shared" si="11"/>
        <v>461</v>
      </c>
      <c r="BB14" s="14">
        <v>461</v>
      </c>
      <c r="BC14" s="14">
        <v>0</v>
      </c>
      <c r="BD14" s="13">
        <f t="shared" si="12"/>
        <v>1544</v>
      </c>
      <c r="BE14" s="14">
        <v>1383</v>
      </c>
      <c r="BF14" s="14">
        <v>161</v>
      </c>
      <c r="BG14" s="13">
        <f t="shared" si="13"/>
        <v>1153</v>
      </c>
      <c r="BH14" s="14">
        <v>1153</v>
      </c>
      <c r="BI14" s="14">
        <v>0</v>
      </c>
      <c r="BJ14" s="13">
        <f t="shared" si="14"/>
        <v>0</v>
      </c>
      <c r="BK14" s="14">
        <v>0</v>
      </c>
      <c r="BL14" s="14">
        <v>0</v>
      </c>
      <c r="BM14" s="13">
        <f t="shared" si="15"/>
        <v>941</v>
      </c>
      <c r="BN14" s="14">
        <v>922</v>
      </c>
      <c r="BO14" s="14">
        <v>19</v>
      </c>
      <c r="BP14" s="13">
        <f t="shared" si="16"/>
        <v>1381</v>
      </c>
      <c r="BQ14" s="13">
        <f t="shared" si="17"/>
        <v>0</v>
      </c>
      <c r="BR14" s="14">
        <v>0</v>
      </c>
      <c r="BS14" s="15">
        <v>0</v>
      </c>
      <c r="BT14" s="15">
        <v>0</v>
      </c>
      <c r="BU14" s="15">
        <v>0</v>
      </c>
      <c r="BV14" s="13">
        <f t="shared" si="18"/>
        <v>0</v>
      </c>
      <c r="BW14" s="15">
        <v>0</v>
      </c>
      <c r="BX14" s="15">
        <v>0</v>
      </c>
      <c r="BY14" s="13">
        <f t="shared" si="19"/>
        <v>0</v>
      </c>
      <c r="BZ14" s="15">
        <v>0</v>
      </c>
      <c r="CA14" s="15">
        <v>0</v>
      </c>
      <c r="CB14" s="13">
        <f t="shared" si="20"/>
        <v>1381</v>
      </c>
      <c r="CC14" s="15">
        <v>1381</v>
      </c>
      <c r="CD14" s="15">
        <v>0</v>
      </c>
      <c r="CE14" s="13">
        <f t="shared" si="21"/>
        <v>4931</v>
      </c>
      <c r="CF14" s="14">
        <v>4633</v>
      </c>
      <c r="CG14" s="14">
        <v>298</v>
      </c>
      <c r="CH14" s="13">
        <f t="shared" si="22"/>
        <v>2438</v>
      </c>
      <c r="CI14" s="14">
        <v>1660</v>
      </c>
      <c r="CJ14" s="14">
        <v>778</v>
      </c>
      <c r="CK14" s="13">
        <f t="shared" si="23"/>
        <v>0</v>
      </c>
      <c r="CL14" s="14">
        <v>0</v>
      </c>
      <c r="CM14" s="14">
        <v>0</v>
      </c>
      <c r="CN14" s="13">
        <f t="shared" si="24"/>
        <v>2989</v>
      </c>
      <c r="CO14" s="14">
        <v>2685</v>
      </c>
      <c r="CP14" s="14">
        <v>304</v>
      </c>
      <c r="CQ14" s="16"/>
      <c r="CR14" s="13">
        <f t="shared" si="25"/>
        <v>0</v>
      </c>
      <c r="CS14" s="14">
        <v>0</v>
      </c>
      <c r="CT14" s="14">
        <v>0</v>
      </c>
      <c r="CU14" s="13">
        <f t="shared" si="26"/>
        <v>7572</v>
      </c>
      <c r="CV14" s="13">
        <f t="shared" si="27"/>
        <v>4658</v>
      </c>
      <c r="CW14" s="13">
        <f t="shared" si="27"/>
        <v>2914</v>
      </c>
      <c r="CX14" s="13">
        <f t="shared" si="28"/>
        <v>183</v>
      </c>
      <c r="CY14" s="14">
        <v>183</v>
      </c>
      <c r="CZ14" s="14">
        <v>0</v>
      </c>
      <c r="DA14" s="13">
        <f t="shared" si="29"/>
        <v>2352</v>
      </c>
      <c r="DB14" s="14">
        <v>1890</v>
      </c>
      <c r="DC14" s="14">
        <v>462</v>
      </c>
      <c r="DD14" s="13">
        <f t="shared" si="30"/>
        <v>5037</v>
      </c>
      <c r="DE14" s="14">
        <v>2585</v>
      </c>
      <c r="DF14" s="14">
        <v>2452</v>
      </c>
      <c r="DG14" s="17">
        <f t="shared" si="33"/>
        <v>71541</v>
      </c>
      <c r="DH14" s="17">
        <f t="shared" si="31"/>
        <v>57022</v>
      </c>
      <c r="DI14" s="17">
        <v>10380</v>
      </c>
      <c r="DJ14" s="17">
        <f t="shared" si="32"/>
        <v>14519</v>
      </c>
      <c r="DK14" s="18"/>
      <c r="DL14" s="18"/>
    </row>
    <row r="15" spans="1:116" ht="15.75" x14ac:dyDescent="0.2">
      <c r="A15" s="19" t="s">
        <v>82</v>
      </c>
      <c r="B15" s="13">
        <f t="shared" si="0"/>
        <v>0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13">
        <f t="shared" si="1"/>
        <v>0</v>
      </c>
      <c r="P15" s="24"/>
      <c r="Q15" s="24"/>
      <c r="R15" s="24"/>
      <c r="S15" s="24"/>
      <c r="T15" s="24"/>
      <c r="U15" s="24"/>
      <c r="V15" s="24"/>
      <c r="W15" s="24"/>
      <c r="X15" s="13">
        <f t="shared" si="2"/>
        <v>0</v>
      </c>
      <c r="Y15" s="13">
        <f t="shared" si="3"/>
        <v>0</v>
      </c>
      <c r="Z15" s="24"/>
      <c r="AA15" s="24"/>
      <c r="AB15" s="13">
        <f t="shared" si="4"/>
        <v>0</v>
      </c>
      <c r="AC15" s="24"/>
      <c r="AD15" s="24"/>
      <c r="AE15" s="13">
        <f t="shared" si="5"/>
        <v>0</v>
      </c>
      <c r="AF15" s="24"/>
      <c r="AG15" s="24"/>
      <c r="AH15" s="24"/>
      <c r="AI15" s="13">
        <f t="shared" si="6"/>
        <v>0</v>
      </c>
      <c r="AJ15" s="24"/>
      <c r="AK15" s="24"/>
      <c r="AL15" s="13">
        <f t="shared" si="7"/>
        <v>0</v>
      </c>
      <c r="AM15" s="24"/>
      <c r="AN15" s="24"/>
      <c r="AO15" s="13">
        <f t="shared" si="8"/>
        <v>0</v>
      </c>
      <c r="AP15" s="24"/>
      <c r="AQ15" s="24"/>
      <c r="AR15" s="13">
        <f t="shared" si="9"/>
        <v>0</v>
      </c>
      <c r="AS15" s="25"/>
      <c r="AT15" s="25"/>
      <c r="AU15" s="25"/>
      <c r="AV15" s="25"/>
      <c r="AW15" s="25"/>
      <c r="AX15" s="13">
        <f t="shared" si="10"/>
        <v>0</v>
      </c>
      <c r="AY15" s="25"/>
      <c r="AZ15" s="25"/>
      <c r="BA15" s="13">
        <f t="shared" si="11"/>
        <v>0</v>
      </c>
      <c r="BB15" s="25"/>
      <c r="BC15" s="25"/>
      <c r="BD15" s="13">
        <f t="shared" si="12"/>
        <v>0</v>
      </c>
      <c r="BE15" s="25"/>
      <c r="BF15" s="25"/>
      <c r="BG15" s="13">
        <f t="shared" si="13"/>
        <v>0</v>
      </c>
      <c r="BH15" s="25"/>
      <c r="BI15" s="25"/>
      <c r="BJ15" s="13">
        <f t="shared" si="14"/>
        <v>0</v>
      </c>
      <c r="BK15" s="25"/>
      <c r="BL15" s="25"/>
      <c r="BM15" s="13">
        <f t="shared" si="15"/>
        <v>0</v>
      </c>
      <c r="BN15" s="24"/>
      <c r="BO15" s="24"/>
      <c r="BP15" s="13">
        <f t="shared" si="16"/>
        <v>4558</v>
      </c>
      <c r="BQ15" s="13">
        <f t="shared" si="17"/>
        <v>2340</v>
      </c>
      <c r="BR15" s="14">
        <v>2000</v>
      </c>
      <c r="BS15" s="15">
        <v>340</v>
      </c>
      <c r="BT15" s="15">
        <v>125</v>
      </c>
      <c r="BU15" s="15">
        <v>665</v>
      </c>
      <c r="BV15" s="13">
        <f t="shared" si="18"/>
        <v>38</v>
      </c>
      <c r="BW15" s="15">
        <v>38</v>
      </c>
      <c r="BX15" s="15">
        <v>0</v>
      </c>
      <c r="BY15" s="13">
        <f t="shared" si="19"/>
        <v>0</v>
      </c>
      <c r="BZ15" s="15">
        <v>0</v>
      </c>
      <c r="CA15" s="15">
        <v>0</v>
      </c>
      <c r="CB15" s="13">
        <f t="shared" si="20"/>
        <v>1390</v>
      </c>
      <c r="CC15" s="15">
        <v>664</v>
      </c>
      <c r="CD15" s="15">
        <v>726</v>
      </c>
      <c r="CE15" s="13">
        <f t="shared" si="21"/>
        <v>0</v>
      </c>
      <c r="CF15" s="24"/>
      <c r="CG15" s="24"/>
      <c r="CH15" s="13">
        <f t="shared" si="22"/>
        <v>0</v>
      </c>
      <c r="CI15" s="24"/>
      <c r="CJ15" s="24"/>
      <c r="CK15" s="13">
        <f t="shared" si="23"/>
        <v>0</v>
      </c>
      <c r="CL15" s="24"/>
      <c r="CM15" s="24"/>
      <c r="CN15" s="13">
        <f t="shared" si="24"/>
        <v>0</v>
      </c>
      <c r="CO15" s="24"/>
      <c r="CP15" s="24"/>
      <c r="CQ15" s="26"/>
      <c r="CR15" s="13">
        <f t="shared" si="25"/>
        <v>0</v>
      </c>
      <c r="CS15" s="24"/>
      <c r="CT15" s="24"/>
      <c r="CU15" s="13">
        <f t="shared" si="26"/>
        <v>0</v>
      </c>
      <c r="CV15" s="13">
        <f t="shared" si="27"/>
        <v>0</v>
      </c>
      <c r="CW15" s="13">
        <f t="shared" si="27"/>
        <v>0</v>
      </c>
      <c r="CX15" s="13">
        <f t="shared" si="28"/>
        <v>0</v>
      </c>
      <c r="CY15" s="25"/>
      <c r="CZ15" s="25"/>
      <c r="DA15" s="13">
        <f t="shared" si="29"/>
        <v>0</v>
      </c>
      <c r="DB15" s="25"/>
      <c r="DC15" s="25"/>
      <c r="DD15" s="13">
        <f t="shared" si="30"/>
        <v>0</v>
      </c>
      <c r="DE15" s="25"/>
      <c r="DF15" s="25"/>
      <c r="DG15" s="17">
        <f t="shared" si="33"/>
        <v>4558</v>
      </c>
      <c r="DH15" s="17">
        <f t="shared" si="31"/>
        <v>3367</v>
      </c>
      <c r="DI15" s="17">
        <v>0</v>
      </c>
      <c r="DJ15" s="17">
        <f t="shared" si="32"/>
        <v>1191</v>
      </c>
      <c r="DK15" s="18"/>
      <c r="DL15" s="18"/>
    </row>
    <row r="16" spans="1:116" ht="15.75" x14ac:dyDescent="0.2">
      <c r="A16" s="19" t="s">
        <v>83</v>
      </c>
      <c r="B16" s="13">
        <f t="shared" si="0"/>
        <v>8822</v>
      </c>
      <c r="C16" s="14">
        <v>0</v>
      </c>
      <c r="D16" s="14">
        <v>7108</v>
      </c>
      <c r="E16" s="14"/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1714</v>
      </c>
      <c r="M16" s="14">
        <v>0</v>
      </c>
      <c r="N16" s="14">
        <v>0</v>
      </c>
      <c r="O16" s="13">
        <f t="shared" si="1"/>
        <v>4392</v>
      </c>
      <c r="P16" s="14">
        <v>0</v>
      </c>
      <c r="Q16" s="14">
        <v>4144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248</v>
      </c>
      <c r="X16" s="13">
        <f t="shared" si="2"/>
        <v>0</v>
      </c>
      <c r="Y16" s="13">
        <f t="shared" si="3"/>
        <v>0</v>
      </c>
      <c r="Z16" s="14">
        <v>0</v>
      </c>
      <c r="AA16" s="14">
        <v>0</v>
      </c>
      <c r="AB16" s="13">
        <f t="shared" si="4"/>
        <v>0</v>
      </c>
      <c r="AC16" s="14">
        <v>0</v>
      </c>
      <c r="AD16" s="14">
        <v>0</v>
      </c>
      <c r="AE16" s="13">
        <f t="shared" si="5"/>
        <v>1381</v>
      </c>
      <c r="AF16" s="14">
        <v>1381</v>
      </c>
      <c r="AG16" s="14">
        <v>0</v>
      </c>
      <c r="AH16" s="14">
        <v>0</v>
      </c>
      <c r="AI16" s="13">
        <f t="shared" si="6"/>
        <v>0</v>
      </c>
      <c r="AJ16" s="14">
        <v>0</v>
      </c>
      <c r="AK16" s="14">
        <v>0</v>
      </c>
      <c r="AL16" s="13">
        <f t="shared" si="7"/>
        <v>2193</v>
      </c>
      <c r="AM16" s="14">
        <v>2152</v>
      </c>
      <c r="AN16" s="14">
        <v>41</v>
      </c>
      <c r="AO16" s="13">
        <f t="shared" si="8"/>
        <v>448</v>
      </c>
      <c r="AP16" s="14">
        <v>441</v>
      </c>
      <c r="AQ16" s="14">
        <v>7</v>
      </c>
      <c r="AR16" s="13">
        <f t="shared" si="9"/>
        <v>3072</v>
      </c>
      <c r="AS16" s="14">
        <v>2821</v>
      </c>
      <c r="AT16" s="14">
        <v>0</v>
      </c>
      <c r="AU16" s="14">
        <v>0</v>
      </c>
      <c r="AV16" s="14">
        <v>0</v>
      </c>
      <c r="AW16" s="14">
        <v>0</v>
      </c>
      <c r="AX16" s="13">
        <f t="shared" si="10"/>
        <v>0</v>
      </c>
      <c r="AY16" s="14">
        <v>0</v>
      </c>
      <c r="AZ16" s="14">
        <v>0</v>
      </c>
      <c r="BA16" s="13">
        <f t="shared" si="11"/>
        <v>0</v>
      </c>
      <c r="BB16" s="14">
        <v>0</v>
      </c>
      <c r="BC16" s="14">
        <v>0</v>
      </c>
      <c r="BD16" s="13">
        <f t="shared" si="12"/>
        <v>0</v>
      </c>
      <c r="BE16" s="14">
        <v>0</v>
      </c>
      <c r="BF16" s="14">
        <v>0</v>
      </c>
      <c r="BG16" s="13">
        <f t="shared" si="13"/>
        <v>0</v>
      </c>
      <c r="BH16" s="14">
        <v>0</v>
      </c>
      <c r="BI16" s="14">
        <v>0</v>
      </c>
      <c r="BJ16" s="13">
        <f t="shared" si="14"/>
        <v>251</v>
      </c>
      <c r="BK16" s="14">
        <v>251</v>
      </c>
      <c r="BL16" s="14">
        <v>0</v>
      </c>
      <c r="BM16" s="13">
        <f t="shared" si="15"/>
        <v>0</v>
      </c>
      <c r="BN16" s="14">
        <v>0</v>
      </c>
      <c r="BO16" s="14">
        <v>0</v>
      </c>
      <c r="BP16" s="13">
        <f t="shared" si="16"/>
        <v>1046</v>
      </c>
      <c r="BQ16" s="13">
        <f t="shared" si="17"/>
        <v>0</v>
      </c>
      <c r="BR16" s="14">
        <v>0</v>
      </c>
      <c r="BS16" s="15">
        <v>0</v>
      </c>
      <c r="BT16" s="15">
        <v>0</v>
      </c>
      <c r="BU16" s="15">
        <v>751</v>
      </c>
      <c r="BV16" s="13">
        <f t="shared" si="18"/>
        <v>0</v>
      </c>
      <c r="BW16" s="15">
        <v>0</v>
      </c>
      <c r="BX16" s="15">
        <v>0</v>
      </c>
      <c r="BY16" s="13">
        <f t="shared" si="19"/>
        <v>0</v>
      </c>
      <c r="BZ16" s="15">
        <v>0</v>
      </c>
      <c r="CA16" s="15">
        <v>0</v>
      </c>
      <c r="CB16" s="13">
        <f t="shared" si="20"/>
        <v>295</v>
      </c>
      <c r="CC16" s="15">
        <v>295</v>
      </c>
      <c r="CD16" s="15">
        <v>0</v>
      </c>
      <c r="CE16" s="13">
        <f t="shared" si="21"/>
        <v>1735</v>
      </c>
      <c r="CF16" s="14">
        <v>1731</v>
      </c>
      <c r="CG16" s="14">
        <v>4</v>
      </c>
      <c r="CH16" s="13">
        <f t="shared" si="22"/>
        <v>1751</v>
      </c>
      <c r="CI16" s="14">
        <v>1053</v>
      </c>
      <c r="CJ16" s="14">
        <v>698</v>
      </c>
      <c r="CK16" s="13">
        <f t="shared" si="23"/>
        <v>0</v>
      </c>
      <c r="CL16" s="14">
        <v>0</v>
      </c>
      <c r="CM16" s="14">
        <v>0</v>
      </c>
      <c r="CN16" s="13">
        <f t="shared" si="24"/>
        <v>1394</v>
      </c>
      <c r="CO16" s="14">
        <v>967</v>
      </c>
      <c r="CP16" s="14">
        <v>427</v>
      </c>
      <c r="CQ16" s="16"/>
      <c r="CR16" s="13">
        <f t="shared" si="25"/>
        <v>549</v>
      </c>
      <c r="CS16" s="14">
        <v>478</v>
      </c>
      <c r="CT16" s="14">
        <v>71</v>
      </c>
      <c r="CU16" s="13">
        <f t="shared" si="26"/>
        <v>3645</v>
      </c>
      <c r="CV16" s="13">
        <f t="shared" si="27"/>
        <v>3197</v>
      </c>
      <c r="CW16" s="13">
        <f t="shared" si="27"/>
        <v>448</v>
      </c>
      <c r="CX16" s="13">
        <f t="shared" si="28"/>
        <v>927</v>
      </c>
      <c r="CY16" s="14">
        <v>861</v>
      </c>
      <c r="CZ16" s="14">
        <v>66</v>
      </c>
      <c r="DA16" s="13">
        <f t="shared" si="29"/>
        <v>2718</v>
      </c>
      <c r="DB16" s="14">
        <v>2336</v>
      </c>
      <c r="DC16" s="14">
        <v>382</v>
      </c>
      <c r="DD16" s="13">
        <f t="shared" si="30"/>
        <v>0</v>
      </c>
      <c r="DE16" s="14">
        <v>0</v>
      </c>
      <c r="DF16" s="14">
        <v>0</v>
      </c>
      <c r="DG16" s="17">
        <f t="shared" si="33"/>
        <v>30428</v>
      </c>
      <c r="DH16" s="17">
        <f t="shared" si="31"/>
        <v>24340</v>
      </c>
      <c r="DI16" s="17">
        <v>1196</v>
      </c>
      <c r="DJ16" s="17">
        <f t="shared" si="32"/>
        <v>6088</v>
      </c>
      <c r="DK16" s="18"/>
      <c r="DL16" s="18"/>
    </row>
    <row r="17" spans="1:116" ht="15.75" x14ac:dyDescent="0.2">
      <c r="A17" s="19" t="s">
        <v>84</v>
      </c>
      <c r="B17" s="13">
        <f t="shared" si="0"/>
        <v>24454</v>
      </c>
      <c r="C17" s="14">
        <v>1051</v>
      </c>
      <c r="D17" s="14">
        <v>22418</v>
      </c>
      <c r="E17" s="14">
        <v>0</v>
      </c>
      <c r="F17" s="14">
        <v>0</v>
      </c>
      <c r="G17" s="14">
        <v>0</v>
      </c>
      <c r="H17" s="14">
        <v>985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3">
        <f t="shared" si="1"/>
        <v>17935</v>
      </c>
      <c r="P17" s="14">
        <v>0</v>
      </c>
      <c r="Q17" s="14">
        <v>17935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3">
        <f t="shared" si="2"/>
        <v>4590</v>
      </c>
      <c r="Y17" s="13">
        <f t="shared" si="3"/>
        <v>2135</v>
      </c>
      <c r="Z17" s="14">
        <v>2135</v>
      </c>
      <c r="AA17" s="14">
        <v>0</v>
      </c>
      <c r="AB17" s="13">
        <f t="shared" si="4"/>
        <v>2455</v>
      </c>
      <c r="AC17" s="14">
        <v>2455</v>
      </c>
      <c r="AD17" s="14">
        <v>0</v>
      </c>
      <c r="AE17" s="13">
        <f t="shared" si="5"/>
        <v>1835</v>
      </c>
      <c r="AF17" s="14">
        <v>1708</v>
      </c>
      <c r="AG17" s="14">
        <v>127</v>
      </c>
      <c r="AH17" s="14">
        <v>0</v>
      </c>
      <c r="AI17" s="13">
        <f t="shared" si="6"/>
        <v>0</v>
      </c>
      <c r="AJ17" s="14">
        <v>0</v>
      </c>
      <c r="AK17" s="14">
        <v>0</v>
      </c>
      <c r="AL17" s="13">
        <f t="shared" si="7"/>
        <v>1952</v>
      </c>
      <c r="AM17" s="14">
        <v>1546</v>
      </c>
      <c r="AN17" s="14">
        <v>406</v>
      </c>
      <c r="AO17" s="13">
        <f t="shared" si="8"/>
        <v>1281</v>
      </c>
      <c r="AP17" s="14">
        <v>1281</v>
      </c>
      <c r="AQ17" s="14">
        <v>0</v>
      </c>
      <c r="AR17" s="13">
        <f t="shared" si="9"/>
        <v>8347</v>
      </c>
      <c r="AS17" s="14">
        <v>3737</v>
      </c>
      <c r="AT17" s="14">
        <v>127</v>
      </c>
      <c r="AU17" s="14">
        <v>0</v>
      </c>
      <c r="AV17" s="14">
        <v>0</v>
      </c>
      <c r="AW17" s="14">
        <v>0</v>
      </c>
      <c r="AX17" s="13">
        <f t="shared" si="10"/>
        <v>0</v>
      </c>
      <c r="AY17" s="14">
        <v>0</v>
      </c>
      <c r="AZ17" s="14">
        <v>0</v>
      </c>
      <c r="BA17" s="13">
        <f t="shared" si="11"/>
        <v>0</v>
      </c>
      <c r="BB17" s="14">
        <v>0</v>
      </c>
      <c r="BC17" s="14">
        <v>0</v>
      </c>
      <c r="BD17" s="13">
        <f t="shared" si="12"/>
        <v>2561</v>
      </c>
      <c r="BE17" s="14">
        <v>2028</v>
      </c>
      <c r="BF17" s="14">
        <v>533</v>
      </c>
      <c r="BG17" s="13">
        <f t="shared" si="13"/>
        <v>1922</v>
      </c>
      <c r="BH17" s="14">
        <v>1922</v>
      </c>
      <c r="BI17" s="14">
        <v>0</v>
      </c>
      <c r="BJ17" s="13">
        <f t="shared" si="14"/>
        <v>0</v>
      </c>
      <c r="BK17" s="14">
        <v>0</v>
      </c>
      <c r="BL17" s="14">
        <v>0</v>
      </c>
      <c r="BM17" s="13">
        <f t="shared" si="15"/>
        <v>1385</v>
      </c>
      <c r="BN17" s="14">
        <v>1271</v>
      </c>
      <c r="BO17" s="14">
        <v>114</v>
      </c>
      <c r="BP17" s="13">
        <f t="shared" si="16"/>
        <v>1542</v>
      </c>
      <c r="BQ17" s="13">
        <f t="shared" si="17"/>
        <v>0</v>
      </c>
      <c r="BR17" s="14">
        <v>0</v>
      </c>
      <c r="BS17" s="15">
        <v>0</v>
      </c>
      <c r="BT17" s="15">
        <v>0</v>
      </c>
      <c r="BU17" s="15">
        <v>0</v>
      </c>
      <c r="BV17" s="13">
        <f t="shared" si="18"/>
        <v>0</v>
      </c>
      <c r="BW17" s="15">
        <v>0</v>
      </c>
      <c r="BX17" s="15">
        <v>0</v>
      </c>
      <c r="BY17" s="13">
        <f t="shared" si="19"/>
        <v>0</v>
      </c>
      <c r="BZ17" s="15">
        <v>0</v>
      </c>
      <c r="CA17" s="15">
        <v>0</v>
      </c>
      <c r="CB17" s="13">
        <f t="shared" si="20"/>
        <v>1542</v>
      </c>
      <c r="CC17" s="15">
        <v>1278</v>
      </c>
      <c r="CD17" s="15">
        <v>264</v>
      </c>
      <c r="CE17" s="13">
        <f t="shared" si="21"/>
        <v>853</v>
      </c>
      <c r="CF17" s="14">
        <v>533</v>
      </c>
      <c r="CG17" s="14">
        <v>320</v>
      </c>
      <c r="CH17" s="13">
        <f t="shared" si="22"/>
        <v>4271</v>
      </c>
      <c r="CI17" s="14">
        <v>1922</v>
      </c>
      <c r="CJ17" s="14">
        <v>2349</v>
      </c>
      <c r="CK17" s="13">
        <f t="shared" si="23"/>
        <v>0</v>
      </c>
      <c r="CL17" s="14">
        <v>0</v>
      </c>
      <c r="CM17" s="14">
        <v>0</v>
      </c>
      <c r="CN17" s="13">
        <f t="shared" si="24"/>
        <v>5338</v>
      </c>
      <c r="CO17" s="14">
        <v>5018</v>
      </c>
      <c r="CP17" s="14">
        <v>320</v>
      </c>
      <c r="CQ17" s="16"/>
      <c r="CR17" s="13">
        <f t="shared" si="25"/>
        <v>0</v>
      </c>
      <c r="CS17" s="14">
        <v>0</v>
      </c>
      <c r="CT17" s="14">
        <v>0</v>
      </c>
      <c r="CU17" s="13">
        <f t="shared" si="26"/>
        <v>8821</v>
      </c>
      <c r="CV17" s="13">
        <f t="shared" si="27"/>
        <v>7981</v>
      </c>
      <c r="CW17" s="13">
        <f t="shared" si="27"/>
        <v>840</v>
      </c>
      <c r="CX17" s="13">
        <f t="shared" si="28"/>
        <v>297</v>
      </c>
      <c r="CY17" s="14">
        <v>297</v>
      </c>
      <c r="CZ17" s="14">
        <v>0</v>
      </c>
      <c r="DA17" s="13">
        <f t="shared" si="29"/>
        <v>3414</v>
      </c>
      <c r="DB17" s="14">
        <v>3414</v>
      </c>
      <c r="DC17" s="14">
        <v>0</v>
      </c>
      <c r="DD17" s="13">
        <f t="shared" si="30"/>
        <v>5110</v>
      </c>
      <c r="DE17" s="14">
        <v>4270</v>
      </c>
      <c r="DF17" s="14">
        <v>840</v>
      </c>
      <c r="DG17" s="17">
        <f t="shared" si="33"/>
        <v>82604</v>
      </c>
      <c r="DH17" s="17">
        <f t="shared" si="31"/>
        <v>59269</v>
      </c>
      <c r="DI17" s="17">
        <v>7361</v>
      </c>
      <c r="DJ17" s="17">
        <f t="shared" si="32"/>
        <v>23335</v>
      </c>
      <c r="DK17" s="18"/>
      <c r="DL17" s="18"/>
    </row>
    <row r="18" spans="1:116" ht="15.75" x14ac:dyDescent="0.2">
      <c r="A18" s="19" t="s">
        <v>85</v>
      </c>
      <c r="B18" s="13">
        <f t="shared" si="0"/>
        <v>0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13">
        <f t="shared" si="1"/>
        <v>0</v>
      </c>
      <c r="P18" s="24"/>
      <c r="Q18" s="24"/>
      <c r="R18" s="24"/>
      <c r="S18" s="24"/>
      <c r="T18" s="24"/>
      <c r="U18" s="24"/>
      <c r="V18" s="24"/>
      <c r="W18" s="24"/>
      <c r="X18" s="13">
        <f t="shared" si="2"/>
        <v>0</v>
      </c>
      <c r="Y18" s="13">
        <f t="shared" si="3"/>
        <v>0</v>
      </c>
      <c r="Z18" s="24"/>
      <c r="AA18" s="24"/>
      <c r="AB18" s="13">
        <f t="shared" si="4"/>
        <v>0</v>
      </c>
      <c r="AC18" s="24"/>
      <c r="AD18" s="24"/>
      <c r="AE18" s="13">
        <f t="shared" si="5"/>
        <v>0</v>
      </c>
      <c r="AF18" s="24"/>
      <c r="AG18" s="24"/>
      <c r="AH18" s="24"/>
      <c r="AI18" s="13">
        <f t="shared" si="6"/>
        <v>0</v>
      </c>
      <c r="AJ18" s="24"/>
      <c r="AK18" s="24"/>
      <c r="AL18" s="13">
        <f t="shared" si="7"/>
        <v>0</v>
      </c>
      <c r="AM18" s="24"/>
      <c r="AN18" s="24"/>
      <c r="AO18" s="13">
        <f t="shared" si="8"/>
        <v>0</v>
      </c>
      <c r="AP18" s="24"/>
      <c r="AQ18" s="24"/>
      <c r="AR18" s="13">
        <f t="shared" si="9"/>
        <v>0</v>
      </c>
      <c r="AS18" s="25"/>
      <c r="AT18" s="25"/>
      <c r="AU18" s="25"/>
      <c r="AV18" s="25"/>
      <c r="AW18" s="25"/>
      <c r="AX18" s="13">
        <f t="shared" si="10"/>
        <v>0</v>
      </c>
      <c r="AY18" s="25"/>
      <c r="AZ18" s="25"/>
      <c r="BA18" s="13">
        <f t="shared" si="11"/>
        <v>0</v>
      </c>
      <c r="BB18" s="25"/>
      <c r="BC18" s="25"/>
      <c r="BD18" s="13">
        <f t="shared" si="12"/>
        <v>0</v>
      </c>
      <c r="BE18" s="25"/>
      <c r="BF18" s="25"/>
      <c r="BG18" s="13">
        <f t="shared" si="13"/>
        <v>0</v>
      </c>
      <c r="BH18" s="25"/>
      <c r="BI18" s="25"/>
      <c r="BJ18" s="13">
        <f t="shared" si="14"/>
        <v>0</v>
      </c>
      <c r="BK18" s="25"/>
      <c r="BL18" s="25"/>
      <c r="BM18" s="13">
        <f t="shared" si="15"/>
        <v>0</v>
      </c>
      <c r="BN18" s="24"/>
      <c r="BO18" s="24"/>
      <c r="BP18" s="13">
        <f t="shared" si="16"/>
        <v>7574</v>
      </c>
      <c r="BQ18" s="13">
        <f t="shared" si="17"/>
        <v>2009</v>
      </c>
      <c r="BR18" s="14">
        <v>1649</v>
      </c>
      <c r="BS18" s="15">
        <v>360</v>
      </c>
      <c r="BT18" s="15">
        <v>0</v>
      </c>
      <c r="BU18" s="15">
        <v>0</v>
      </c>
      <c r="BV18" s="13">
        <f t="shared" si="18"/>
        <v>0</v>
      </c>
      <c r="BW18" s="15">
        <v>0</v>
      </c>
      <c r="BX18" s="15">
        <v>0</v>
      </c>
      <c r="BY18" s="13">
        <f t="shared" si="19"/>
        <v>0</v>
      </c>
      <c r="BZ18" s="15">
        <v>0</v>
      </c>
      <c r="CA18" s="15">
        <v>0</v>
      </c>
      <c r="CB18" s="13">
        <f t="shared" si="20"/>
        <v>5565</v>
      </c>
      <c r="CC18" s="15">
        <v>4235</v>
      </c>
      <c r="CD18" s="15">
        <v>1330</v>
      </c>
      <c r="CE18" s="13">
        <f t="shared" si="21"/>
        <v>0</v>
      </c>
      <c r="CF18" s="24"/>
      <c r="CG18" s="24"/>
      <c r="CH18" s="13">
        <f t="shared" si="22"/>
        <v>0</v>
      </c>
      <c r="CI18" s="24"/>
      <c r="CJ18" s="24"/>
      <c r="CK18" s="13">
        <f t="shared" si="23"/>
        <v>0</v>
      </c>
      <c r="CL18" s="24"/>
      <c r="CM18" s="24"/>
      <c r="CN18" s="13">
        <f t="shared" si="24"/>
        <v>0</v>
      </c>
      <c r="CO18" s="24"/>
      <c r="CP18" s="24"/>
      <c r="CQ18" s="26"/>
      <c r="CR18" s="13">
        <f t="shared" si="25"/>
        <v>0</v>
      </c>
      <c r="CS18" s="24"/>
      <c r="CT18" s="24"/>
      <c r="CU18" s="13">
        <f t="shared" si="26"/>
        <v>0</v>
      </c>
      <c r="CV18" s="13">
        <f t="shared" si="27"/>
        <v>0</v>
      </c>
      <c r="CW18" s="13">
        <f t="shared" si="27"/>
        <v>0</v>
      </c>
      <c r="CX18" s="13">
        <f t="shared" si="28"/>
        <v>0</v>
      </c>
      <c r="CY18" s="25"/>
      <c r="CZ18" s="25"/>
      <c r="DA18" s="13">
        <f t="shared" si="29"/>
        <v>0</v>
      </c>
      <c r="DB18" s="25"/>
      <c r="DC18" s="25"/>
      <c r="DD18" s="13">
        <f t="shared" si="30"/>
        <v>0</v>
      </c>
      <c r="DE18" s="25"/>
      <c r="DF18" s="25"/>
      <c r="DG18" s="17">
        <f t="shared" si="33"/>
        <v>7574</v>
      </c>
      <c r="DH18" s="17">
        <f t="shared" si="31"/>
        <v>5884</v>
      </c>
      <c r="DI18" s="17">
        <v>0</v>
      </c>
      <c r="DJ18" s="17">
        <f t="shared" si="32"/>
        <v>1690</v>
      </c>
      <c r="DK18" s="18"/>
      <c r="DL18" s="18"/>
    </row>
    <row r="19" spans="1:116" ht="15.75" x14ac:dyDescent="0.2">
      <c r="A19" s="19" t="s">
        <v>86</v>
      </c>
      <c r="B19" s="13">
        <f t="shared" si="0"/>
        <v>2996</v>
      </c>
      <c r="C19" s="14">
        <v>317</v>
      </c>
      <c r="D19" s="14">
        <v>1467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1212</v>
      </c>
      <c r="M19" s="14">
        <v>0</v>
      </c>
      <c r="N19" s="14">
        <v>0</v>
      </c>
      <c r="O19" s="13">
        <f t="shared" si="1"/>
        <v>1592</v>
      </c>
      <c r="P19" s="14">
        <v>0</v>
      </c>
      <c r="Q19" s="14">
        <v>1592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3">
        <f t="shared" si="2"/>
        <v>0</v>
      </c>
      <c r="Y19" s="13">
        <f t="shared" si="3"/>
        <v>0</v>
      </c>
      <c r="Z19" s="14">
        <v>0</v>
      </c>
      <c r="AA19" s="14">
        <v>0</v>
      </c>
      <c r="AB19" s="13">
        <f t="shared" si="4"/>
        <v>0</v>
      </c>
      <c r="AC19" s="14">
        <v>0</v>
      </c>
      <c r="AD19" s="14">
        <v>0</v>
      </c>
      <c r="AE19" s="13">
        <f t="shared" si="5"/>
        <v>91</v>
      </c>
      <c r="AF19" s="14">
        <v>91</v>
      </c>
      <c r="AG19" s="14">
        <v>0</v>
      </c>
      <c r="AH19" s="14">
        <v>0</v>
      </c>
      <c r="AI19" s="13">
        <f t="shared" si="6"/>
        <v>0</v>
      </c>
      <c r="AJ19" s="14">
        <v>0</v>
      </c>
      <c r="AK19" s="14">
        <v>0</v>
      </c>
      <c r="AL19" s="13">
        <f t="shared" si="7"/>
        <v>219</v>
      </c>
      <c r="AM19" s="14">
        <v>212</v>
      </c>
      <c r="AN19" s="14">
        <v>7</v>
      </c>
      <c r="AO19" s="13">
        <f t="shared" si="8"/>
        <v>0</v>
      </c>
      <c r="AP19" s="14">
        <v>0</v>
      </c>
      <c r="AQ19" s="14">
        <v>0</v>
      </c>
      <c r="AR19" s="13">
        <f t="shared" si="9"/>
        <v>1136</v>
      </c>
      <c r="AS19" s="14">
        <v>833</v>
      </c>
      <c r="AT19" s="14">
        <v>0</v>
      </c>
      <c r="AU19" s="14">
        <v>0</v>
      </c>
      <c r="AV19" s="14">
        <v>0</v>
      </c>
      <c r="AW19" s="14">
        <v>0</v>
      </c>
      <c r="AX19" s="13">
        <f t="shared" si="10"/>
        <v>0</v>
      </c>
      <c r="AY19" s="14">
        <v>0</v>
      </c>
      <c r="AZ19" s="14">
        <v>0</v>
      </c>
      <c r="BA19" s="13">
        <f t="shared" si="11"/>
        <v>0</v>
      </c>
      <c r="BB19" s="14">
        <v>0</v>
      </c>
      <c r="BC19" s="14">
        <v>0</v>
      </c>
      <c r="BD19" s="13">
        <f t="shared" si="12"/>
        <v>0</v>
      </c>
      <c r="BE19" s="14">
        <v>0</v>
      </c>
      <c r="BF19" s="14">
        <v>0</v>
      </c>
      <c r="BG19" s="13">
        <f t="shared" si="13"/>
        <v>0</v>
      </c>
      <c r="BH19" s="14">
        <v>0</v>
      </c>
      <c r="BI19" s="14">
        <v>0</v>
      </c>
      <c r="BJ19" s="13">
        <f t="shared" si="14"/>
        <v>303</v>
      </c>
      <c r="BK19" s="14">
        <v>303</v>
      </c>
      <c r="BL19" s="14">
        <v>0</v>
      </c>
      <c r="BM19" s="13">
        <f t="shared" si="15"/>
        <v>568</v>
      </c>
      <c r="BN19" s="14">
        <v>568</v>
      </c>
      <c r="BO19" s="14">
        <v>0</v>
      </c>
      <c r="BP19" s="13">
        <f t="shared" si="16"/>
        <v>838</v>
      </c>
      <c r="BQ19" s="13">
        <f t="shared" si="17"/>
        <v>0</v>
      </c>
      <c r="BR19" s="14">
        <v>0</v>
      </c>
      <c r="BS19" s="15">
        <v>0</v>
      </c>
      <c r="BT19" s="15">
        <v>135</v>
      </c>
      <c r="BU19" s="15">
        <v>635</v>
      </c>
      <c r="BV19" s="13">
        <f t="shared" si="18"/>
        <v>68</v>
      </c>
      <c r="BW19" s="15">
        <v>68</v>
      </c>
      <c r="BX19" s="15">
        <v>0</v>
      </c>
      <c r="BY19" s="13">
        <f t="shared" si="19"/>
        <v>0</v>
      </c>
      <c r="BZ19" s="15">
        <v>0</v>
      </c>
      <c r="CA19" s="15">
        <v>0</v>
      </c>
      <c r="CB19" s="13">
        <f t="shared" si="20"/>
        <v>0</v>
      </c>
      <c r="CC19" s="15">
        <v>0</v>
      </c>
      <c r="CD19" s="15">
        <v>0</v>
      </c>
      <c r="CE19" s="13">
        <f t="shared" si="21"/>
        <v>931</v>
      </c>
      <c r="CF19" s="14">
        <v>909</v>
      </c>
      <c r="CG19" s="14">
        <v>22</v>
      </c>
      <c r="CH19" s="13">
        <f t="shared" si="22"/>
        <v>102</v>
      </c>
      <c r="CI19" s="14">
        <v>102</v>
      </c>
      <c r="CJ19" s="14">
        <v>0</v>
      </c>
      <c r="CK19" s="13">
        <f t="shared" si="23"/>
        <v>0</v>
      </c>
      <c r="CL19" s="14">
        <v>0</v>
      </c>
      <c r="CM19" s="14">
        <v>0</v>
      </c>
      <c r="CN19" s="13">
        <f t="shared" si="24"/>
        <v>182</v>
      </c>
      <c r="CO19" s="14">
        <v>91</v>
      </c>
      <c r="CP19" s="14">
        <v>91</v>
      </c>
      <c r="CQ19" s="16"/>
      <c r="CR19" s="13">
        <f t="shared" si="25"/>
        <v>68</v>
      </c>
      <c r="CS19" s="14">
        <v>68</v>
      </c>
      <c r="CT19" s="14">
        <v>0</v>
      </c>
      <c r="CU19" s="13">
        <f t="shared" si="26"/>
        <v>1406</v>
      </c>
      <c r="CV19" s="13">
        <f t="shared" si="27"/>
        <v>1288</v>
      </c>
      <c r="CW19" s="13">
        <f t="shared" si="27"/>
        <v>118</v>
      </c>
      <c r="CX19" s="13">
        <f t="shared" si="28"/>
        <v>368</v>
      </c>
      <c r="CY19" s="14">
        <v>341</v>
      </c>
      <c r="CZ19" s="14">
        <v>27</v>
      </c>
      <c r="DA19" s="13">
        <f t="shared" si="29"/>
        <v>1038</v>
      </c>
      <c r="DB19" s="14">
        <v>947</v>
      </c>
      <c r="DC19" s="14">
        <v>91</v>
      </c>
      <c r="DD19" s="13">
        <f t="shared" si="30"/>
        <v>0</v>
      </c>
      <c r="DE19" s="14">
        <v>0</v>
      </c>
      <c r="DF19" s="14">
        <v>0</v>
      </c>
      <c r="DG19" s="17">
        <f t="shared" si="33"/>
        <v>10129</v>
      </c>
      <c r="DH19" s="17">
        <f t="shared" si="31"/>
        <v>8164</v>
      </c>
      <c r="DI19" s="17">
        <v>1007</v>
      </c>
      <c r="DJ19" s="17">
        <f t="shared" si="32"/>
        <v>1965</v>
      </c>
      <c r="DK19" s="18"/>
      <c r="DL19" s="18"/>
    </row>
    <row r="20" spans="1:116" s="4" customFormat="1" ht="15.75" x14ac:dyDescent="0.2">
      <c r="A20" s="19" t="s">
        <v>87</v>
      </c>
      <c r="B20" s="13">
        <f t="shared" si="0"/>
        <v>5517</v>
      </c>
      <c r="C20" s="14">
        <v>0</v>
      </c>
      <c r="D20" s="14">
        <v>3488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2029</v>
      </c>
      <c r="M20" s="14">
        <v>0</v>
      </c>
      <c r="N20" s="14">
        <v>0</v>
      </c>
      <c r="O20" s="13">
        <f t="shared" si="1"/>
        <v>5229</v>
      </c>
      <c r="P20" s="14">
        <v>0</v>
      </c>
      <c r="Q20" s="14">
        <v>5229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3">
        <f t="shared" si="2"/>
        <v>0</v>
      </c>
      <c r="Y20" s="13">
        <f t="shared" si="3"/>
        <v>0</v>
      </c>
      <c r="Z20" s="14">
        <v>0</v>
      </c>
      <c r="AA20" s="14">
        <v>0</v>
      </c>
      <c r="AB20" s="13">
        <f t="shared" si="4"/>
        <v>0</v>
      </c>
      <c r="AC20" s="14">
        <v>0</v>
      </c>
      <c r="AD20" s="14">
        <v>0</v>
      </c>
      <c r="AE20" s="13">
        <f t="shared" si="5"/>
        <v>1307</v>
      </c>
      <c r="AF20" s="14">
        <v>1307</v>
      </c>
      <c r="AG20" s="14">
        <v>0</v>
      </c>
      <c r="AH20" s="14">
        <v>0</v>
      </c>
      <c r="AI20" s="13">
        <f t="shared" si="6"/>
        <v>0</v>
      </c>
      <c r="AJ20" s="14">
        <v>0</v>
      </c>
      <c r="AK20" s="14">
        <v>0</v>
      </c>
      <c r="AL20" s="13">
        <f t="shared" si="7"/>
        <v>803</v>
      </c>
      <c r="AM20" s="14">
        <v>773</v>
      </c>
      <c r="AN20" s="14">
        <v>30</v>
      </c>
      <c r="AO20" s="13">
        <f t="shared" si="8"/>
        <v>0</v>
      </c>
      <c r="AP20" s="14">
        <v>0</v>
      </c>
      <c r="AQ20" s="14">
        <v>0</v>
      </c>
      <c r="AR20" s="13">
        <f t="shared" si="9"/>
        <v>1642</v>
      </c>
      <c r="AS20" s="14">
        <v>1022</v>
      </c>
      <c r="AT20" s="14">
        <v>0</v>
      </c>
      <c r="AU20" s="14">
        <v>0</v>
      </c>
      <c r="AV20" s="14">
        <v>0</v>
      </c>
      <c r="AW20" s="14">
        <v>0</v>
      </c>
      <c r="AX20" s="13">
        <f t="shared" si="10"/>
        <v>0</v>
      </c>
      <c r="AY20" s="14">
        <v>0</v>
      </c>
      <c r="AZ20" s="14">
        <v>0</v>
      </c>
      <c r="BA20" s="13">
        <f t="shared" si="11"/>
        <v>0</v>
      </c>
      <c r="BB20" s="14">
        <v>0</v>
      </c>
      <c r="BC20" s="14">
        <v>0</v>
      </c>
      <c r="BD20" s="13">
        <f t="shared" si="12"/>
        <v>0</v>
      </c>
      <c r="BE20" s="14">
        <v>0</v>
      </c>
      <c r="BF20" s="14">
        <v>0</v>
      </c>
      <c r="BG20" s="13">
        <f t="shared" si="13"/>
        <v>0</v>
      </c>
      <c r="BH20" s="14">
        <v>0</v>
      </c>
      <c r="BI20" s="14">
        <v>0</v>
      </c>
      <c r="BJ20" s="13">
        <f t="shared" si="14"/>
        <v>620</v>
      </c>
      <c r="BK20" s="14">
        <v>620</v>
      </c>
      <c r="BL20" s="14">
        <v>0</v>
      </c>
      <c r="BM20" s="13">
        <f t="shared" si="15"/>
        <v>0</v>
      </c>
      <c r="BN20" s="14">
        <v>0</v>
      </c>
      <c r="BO20" s="14">
        <v>0</v>
      </c>
      <c r="BP20" s="13">
        <f t="shared" si="16"/>
        <v>2748</v>
      </c>
      <c r="BQ20" s="13">
        <f t="shared" si="17"/>
        <v>0</v>
      </c>
      <c r="BR20" s="14">
        <v>0</v>
      </c>
      <c r="BS20" s="15">
        <v>0</v>
      </c>
      <c r="BT20" s="15">
        <v>0</v>
      </c>
      <c r="BU20" s="15">
        <v>0</v>
      </c>
      <c r="BV20" s="13">
        <f t="shared" si="18"/>
        <v>430</v>
      </c>
      <c r="BW20" s="15">
        <v>430</v>
      </c>
      <c r="BX20" s="15">
        <v>0</v>
      </c>
      <c r="BY20" s="13">
        <f t="shared" si="19"/>
        <v>0</v>
      </c>
      <c r="BZ20" s="15">
        <v>0</v>
      </c>
      <c r="CA20" s="15">
        <v>0</v>
      </c>
      <c r="CB20" s="13">
        <f t="shared" si="20"/>
        <v>2318</v>
      </c>
      <c r="CC20" s="15">
        <v>2126</v>
      </c>
      <c r="CD20" s="15">
        <v>192</v>
      </c>
      <c r="CE20" s="13">
        <f t="shared" si="21"/>
        <v>1086</v>
      </c>
      <c r="CF20" s="14">
        <v>1053</v>
      </c>
      <c r="CG20" s="14">
        <v>33</v>
      </c>
      <c r="CH20" s="13">
        <f t="shared" si="22"/>
        <v>0</v>
      </c>
      <c r="CI20" s="14">
        <v>0</v>
      </c>
      <c r="CJ20" s="14">
        <v>0</v>
      </c>
      <c r="CK20" s="13">
        <f t="shared" si="23"/>
        <v>0</v>
      </c>
      <c r="CL20" s="14">
        <v>0</v>
      </c>
      <c r="CM20" s="14">
        <v>0</v>
      </c>
      <c r="CN20" s="13">
        <f t="shared" si="24"/>
        <v>0</v>
      </c>
      <c r="CO20" s="14">
        <v>0</v>
      </c>
      <c r="CP20" s="14">
        <v>0</v>
      </c>
      <c r="CQ20" s="16"/>
      <c r="CR20" s="13">
        <f t="shared" si="25"/>
        <v>621</v>
      </c>
      <c r="CS20" s="14">
        <v>534</v>
      </c>
      <c r="CT20" s="14">
        <v>87</v>
      </c>
      <c r="CU20" s="13">
        <f t="shared" si="26"/>
        <v>2853</v>
      </c>
      <c r="CV20" s="13">
        <f t="shared" si="27"/>
        <v>2175</v>
      </c>
      <c r="CW20" s="13">
        <f t="shared" si="27"/>
        <v>678</v>
      </c>
      <c r="CX20" s="13">
        <f t="shared" si="28"/>
        <v>817</v>
      </c>
      <c r="CY20" s="14">
        <v>683</v>
      </c>
      <c r="CZ20" s="14">
        <v>134</v>
      </c>
      <c r="DA20" s="13">
        <f t="shared" si="29"/>
        <v>1318</v>
      </c>
      <c r="DB20" s="14">
        <v>774</v>
      </c>
      <c r="DC20" s="14">
        <v>544</v>
      </c>
      <c r="DD20" s="13">
        <f t="shared" si="30"/>
        <v>718</v>
      </c>
      <c r="DE20" s="14">
        <v>718</v>
      </c>
      <c r="DF20" s="14">
        <v>0</v>
      </c>
      <c r="DG20" s="17">
        <f t="shared" si="33"/>
        <v>21806</v>
      </c>
      <c r="DH20" s="17">
        <f t="shared" si="31"/>
        <v>15557</v>
      </c>
      <c r="DI20" s="17">
        <v>1904</v>
      </c>
      <c r="DJ20" s="17">
        <f t="shared" si="32"/>
        <v>6249</v>
      </c>
      <c r="DK20" s="18"/>
      <c r="DL20" s="18"/>
    </row>
    <row r="21" spans="1:116" ht="15.75" x14ac:dyDescent="0.2">
      <c r="A21" s="19" t="s">
        <v>88</v>
      </c>
      <c r="B21" s="13">
        <f t="shared" si="0"/>
        <v>7612</v>
      </c>
      <c r="C21" s="14">
        <v>0</v>
      </c>
      <c r="D21" s="14">
        <v>4166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3446</v>
      </c>
      <c r="M21" s="14">
        <v>0</v>
      </c>
      <c r="N21" s="14">
        <v>0</v>
      </c>
      <c r="O21" s="13">
        <f t="shared" si="1"/>
        <v>2254</v>
      </c>
      <c r="P21" s="14">
        <v>0</v>
      </c>
      <c r="Q21" s="14">
        <v>2254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3">
        <f t="shared" si="2"/>
        <v>0</v>
      </c>
      <c r="Y21" s="13">
        <f t="shared" si="3"/>
        <v>0</v>
      </c>
      <c r="Z21" s="14">
        <v>0</v>
      </c>
      <c r="AA21" s="14">
        <v>0</v>
      </c>
      <c r="AB21" s="13">
        <f t="shared" si="4"/>
        <v>0</v>
      </c>
      <c r="AC21" s="14">
        <v>0</v>
      </c>
      <c r="AD21" s="14">
        <v>0</v>
      </c>
      <c r="AE21" s="13">
        <f t="shared" si="5"/>
        <v>0</v>
      </c>
      <c r="AF21" s="14">
        <v>0</v>
      </c>
      <c r="AG21" s="14">
        <v>0</v>
      </c>
      <c r="AH21" s="14">
        <v>0</v>
      </c>
      <c r="AI21" s="13">
        <f t="shared" si="6"/>
        <v>0</v>
      </c>
      <c r="AJ21" s="14">
        <v>0</v>
      </c>
      <c r="AK21" s="14">
        <v>0</v>
      </c>
      <c r="AL21" s="13">
        <f t="shared" si="7"/>
        <v>1316</v>
      </c>
      <c r="AM21" s="14">
        <v>1159</v>
      </c>
      <c r="AN21" s="14">
        <v>157</v>
      </c>
      <c r="AO21" s="13">
        <f t="shared" si="8"/>
        <v>0</v>
      </c>
      <c r="AP21" s="14">
        <v>0</v>
      </c>
      <c r="AQ21" s="14">
        <v>0</v>
      </c>
      <c r="AR21" s="13">
        <f t="shared" si="9"/>
        <v>305</v>
      </c>
      <c r="AS21" s="14">
        <v>305</v>
      </c>
      <c r="AT21" s="14">
        <v>0</v>
      </c>
      <c r="AU21" s="14">
        <v>0</v>
      </c>
      <c r="AV21" s="14">
        <v>0</v>
      </c>
      <c r="AW21" s="14">
        <v>0</v>
      </c>
      <c r="AX21" s="13">
        <f t="shared" si="10"/>
        <v>0</v>
      </c>
      <c r="AY21" s="14">
        <v>0</v>
      </c>
      <c r="AZ21" s="14">
        <v>0</v>
      </c>
      <c r="BA21" s="13">
        <f t="shared" si="11"/>
        <v>0</v>
      </c>
      <c r="BB21" s="14">
        <v>0</v>
      </c>
      <c r="BC21" s="14">
        <v>0</v>
      </c>
      <c r="BD21" s="13">
        <f t="shared" si="12"/>
        <v>0</v>
      </c>
      <c r="BE21" s="14">
        <v>0</v>
      </c>
      <c r="BF21" s="14">
        <v>0</v>
      </c>
      <c r="BG21" s="13">
        <f t="shared" si="13"/>
        <v>0</v>
      </c>
      <c r="BH21" s="14">
        <v>0</v>
      </c>
      <c r="BI21" s="14">
        <v>0</v>
      </c>
      <c r="BJ21" s="13">
        <f t="shared" si="14"/>
        <v>0</v>
      </c>
      <c r="BK21" s="14">
        <v>0</v>
      </c>
      <c r="BL21" s="14">
        <v>0</v>
      </c>
      <c r="BM21" s="13">
        <f t="shared" si="15"/>
        <v>0</v>
      </c>
      <c r="BN21" s="14">
        <v>0</v>
      </c>
      <c r="BO21" s="14">
        <v>0</v>
      </c>
      <c r="BP21" s="13">
        <f t="shared" si="16"/>
        <v>1257</v>
      </c>
      <c r="BQ21" s="13">
        <f t="shared" si="17"/>
        <v>0</v>
      </c>
      <c r="BR21" s="14">
        <v>0</v>
      </c>
      <c r="BS21" s="15">
        <v>0</v>
      </c>
      <c r="BT21" s="15">
        <v>0</v>
      </c>
      <c r="BU21" s="15">
        <v>0</v>
      </c>
      <c r="BV21" s="13">
        <f t="shared" si="18"/>
        <v>0</v>
      </c>
      <c r="BW21" s="15">
        <v>0</v>
      </c>
      <c r="BX21" s="15">
        <v>0</v>
      </c>
      <c r="BY21" s="13">
        <f t="shared" si="19"/>
        <v>0</v>
      </c>
      <c r="BZ21" s="15">
        <v>0</v>
      </c>
      <c r="CA21" s="15">
        <v>0</v>
      </c>
      <c r="CB21" s="13">
        <f t="shared" si="20"/>
        <v>1257</v>
      </c>
      <c r="CC21" s="15">
        <v>1097</v>
      </c>
      <c r="CD21" s="15">
        <v>160</v>
      </c>
      <c r="CE21" s="13">
        <f t="shared" si="21"/>
        <v>664</v>
      </c>
      <c r="CF21" s="14">
        <v>610</v>
      </c>
      <c r="CG21" s="14">
        <v>54</v>
      </c>
      <c r="CH21" s="13">
        <f t="shared" si="22"/>
        <v>905</v>
      </c>
      <c r="CI21" s="14">
        <v>614</v>
      </c>
      <c r="CJ21" s="14">
        <v>291</v>
      </c>
      <c r="CK21" s="13">
        <f t="shared" si="23"/>
        <v>0</v>
      </c>
      <c r="CL21" s="14">
        <v>0</v>
      </c>
      <c r="CM21" s="14">
        <v>0</v>
      </c>
      <c r="CN21" s="13">
        <f t="shared" si="24"/>
        <v>331</v>
      </c>
      <c r="CO21" s="14">
        <v>265</v>
      </c>
      <c r="CP21" s="14">
        <v>66</v>
      </c>
      <c r="CQ21" s="16"/>
      <c r="CR21" s="13">
        <f t="shared" si="25"/>
        <v>802</v>
      </c>
      <c r="CS21" s="14">
        <v>498</v>
      </c>
      <c r="CT21" s="14">
        <v>304</v>
      </c>
      <c r="CU21" s="13">
        <f t="shared" si="26"/>
        <v>340</v>
      </c>
      <c r="CV21" s="13">
        <f t="shared" si="27"/>
        <v>209</v>
      </c>
      <c r="CW21" s="13">
        <f t="shared" si="27"/>
        <v>131</v>
      </c>
      <c r="CX21" s="13">
        <f t="shared" si="28"/>
        <v>0</v>
      </c>
      <c r="CY21" s="14">
        <v>0</v>
      </c>
      <c r="CZ21" s="14">
        <v>0</v>
      </c>
      <c r="DA21" s="13">
        <f t="shared" si="29"/>
        <v>340</v>
      </c>
      <c r="DB21" s="14">
        <v>209</v>
      </c>
      <c r="DC21" s="14">
        <v>131</v>
      </c>
      <c r="DD21" s="13">
        <f t="shared" si="30"/>
        <v>0</v>
      </c>
      <c r="DE21" s="14">
        <v>0</v>
      </c>
      <c r="DF21" s="14">
        <v>0</v>
      </c>
      <c r="DG21" s="17">
        <f t="shared" si="33"/>
        <v>15786</v>
      </c>
      <c r="DH21" s="17">
        <f t="shared" si="31"/>
        <v>12369</v>
      </c>
      <c r="DI21" s="17">
        <v>1172</v>
      </c>
      <c r="DJ21" s="17">
        <f t="shared" si="32"/>
        <v>3417</v>
      </c>
      <c r="DK21" s="18"/>
      <c r="DL21" s="18"/>
    </row>
    <row r="22" spans="1:116" ht="15.75" x14ac:dyDescent="0.2">
      <c r="A22" s="19" t="s">
        <v>89</v>
      </c>
      <c r="B22" s="13">
        <f t="shared" si="0"/>
        <v>2852</v>
      </c>
      <c r="C22" s="14">
        <v>0</v>
      </c>
      <c r="D22" s="14">
        <v>1768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1084</v>
      </c>
      <c r="M22" s="14">
        <v>0</v>
      </c>
      <c r="N22" s="14">
        <v>0</v>
      </c>
      <c r="O22" s="13">
        <f t="shared" si="1"/>
        <v>2213</v>
      </c>
      <c r="P22" s="14">
        <v>0</v>
      </c>
      <c r="Q22" s="14">
        <v>2213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3">
        <f t="shared" si="2"/>
        <v>0</v>
      </c>
      <c r="Y22" s="13">
        <f t="shared" si="3"/>
        <v>0</v>
      </c>
      <c r="Z22" s="14">
        <v>0</v>
      </c>
      <c r="AA22" s="14">
        <v>0</v>
      </c>
      <c r="AB22" s="13">
        <f t="shared" si="4"/>
        <v>0</v>
      </c>
      <c r="AC22" s="14">
        <v>0</v>
      </c>
      <c r="AD22" s="14">
        <v>0</v>
      </c>
      <c r="AE22" s="13">
        <f t="shared" si="5"/>
        <v>0</v>
      </c>
      <c r="AF22" s="14">
        <v>0</v>
      </c>
      <c r="AG22" s="14">
        <v>0</v>
      </c>
      <c r="AH22" s="14">
        <v>0</v>
      </c>
      <c r="AI22" s="13">
        <f t="shared" si="6"/>
        <v>0</v>
      </c>
      <c r="AJ22" s="14">
        <v>0</v>
      </c>
      <c r="AK22" s="14">
        <v>0</v>
      </c>
      <c r="AL22" s="13">
        <f t="shared" si="7"/>
        <v>267</v>
      </c>
      <c r="AM22" s="14">
        <v>233</v>
      </c>
      <c r="AN22" s="14">
        <v>34</v>
      </c>
      <c r="AO22" s="13">
        <f t="shared" si="8"/>
        <v>229</v>
      </c>
      <c r="AP22" s="14">
        <v>222</v>
      </c>
      <c r="AQ22" s="14">
        <v>7</v>
      </c>
      <c r="AR22" s="13">
        <f t="shared" si="9"/>
        <v>1328</v>
      </c>
      <c r="AS22" s="14">
        <v>995</v>
      </c>
      <c r="AT22" s="14">
        <v>222</v>
      </c>
      <c r="AU22" s="14">
        <v>0</v>
      </c>
      <c r="AV22" s="14">
        <v>0</v>
      </c>
      <c r="AW22" s="14">
        <v>0</v>
      </c>
      <c r="AX22" s="13">
        <f t="shared" si="10"/>
        <v>0</v>
      </c>
      <c r="AY22" s="14">
        <v>0</v>
      </c>
      <c r="AZ22" s="14">
        <v>0</v>
      </c>
      <c r="BA22" s="13">
        <f t="shared" si="11"/>
        <v>0</v>
      </c>
      <c r="BB22" s="14">
        <v>0</v>
      </c>
      <c r="BC22" s="14">
        <v>0</v>
      </c>
      <c r="BD22" s="13">
        <f t="shared" si="12"/>
        <v>0</v>
      </c>
      <c r="BE22" s="14">
        <v>0</v>
      </c>
      <c r="BF22" s="14">
        <v>0</v>
      </c>
      <c r="BG22" s="13">
        <f t="shared" si="13"/>
        <v>0</v>
      </c>
      <c r="BH22" s="14">
        <v>0</v>
      </c>
      <c r="BI22" s="14">
        <v>0</v>
      </c>
      <c r="BJ22" s="13">
        <f t="shared" si="14"/>
        <v>111</v>
      </c>
      <c r="BK22" s="14">
        <v>111</v>
      </c>
      <c r="BL22" s="14">
        <v>0</v>
      </c>
      <c r="BM22" s="13">
        <f t="shared" si="15"/>
        <v>0</v>
      </c>
      <c r="BN22" s="14">
        <v>0</v>
      </c>
      <c r="BO22" s="14">
        <v>0</v>
      </c>
      <c r="BP22" s="13">
        <f t="shared" si="16"/>
        <v>2447</v>
      </c>
      <c r="BQ22" s="13">
        <f t="shared" si="17"/>
        <v>0</v>
      </c>
      <c r="BR22" s="14">
        <v>0</v>
      </c>
      <c r="BS22" s="15">
        <v>0</v>
      </c>
      <c r="BT22" s="15">
        <v>0</v>
      </c>
      <c r="BU22" s="15">
        <v>0</v>
      </c>
      <c r="BV22" s="13">
        <f t="shared" si="18"/>
        <v>4</v>
      </c>
      <c r="BW22" s="15">
        <v>4</v>
      </c>
      <c r="BX22" s="15">
        <v>0</v>
      </c>
      <c r="BY22" s="13">
        <f t="shared" si="19"/>
        <v>0</v>
      </c>
      <c r="BZ22" s="15">
        <v>0</v>
      </c>
      <c r="CA22" s="15">
        <v>0</v>
      </c>
      <c r="CB22" s="13">
        <f t="shared" si="20"/>
        <v>2443</v>
      </c>
      <c r="CC22" s="15">
        <v>2443</v>
      </c>
      <c r="CD22" s="15">
        <v>0</v>
      </c>
      <c r="CE22" s="13">
        <f t="shared" si="21"/>
        <v>1141</v>
      </c>
      <c r="CF22" s="14">
        <v>1106</v>
      </c>
      <c r="CG22" s="14">
        <v>35</v>
      </c>
      <c r="CH22" s="13">
        <f t="shared" si="22"/>
        <v>429</v>
      </c>
      <c r="CI22" s="14">
        <v>345</v>
      </c>
      <c r="CJ22" s="14">
        <v>84</v>
      </c>
      <c r="CK22" s="13">
        <f t="shared" si="23"/>
        <v>0</v>
      </c>
      <c r="CL22" s="14">
        <v>0</v>
      </c>
      <c r="CM22" s="14">
        <v>0</v>
      </c>
      <c r="CN22" s="13">
        <f t="shared" si="24"/>
        <v>166</v>
      </c>
      <c r="CO22" s="14">
        <v>111</v>
      </c>
      <c r="CP22" s="14">
        <v>55</v>
      </c>
      <c r="CQ22" s="16"/>
      <c r="CR22" s="13">
        <f t="shared" si="25"/>
        <v>155</v>
      </c>
      <c r="CS22" s="14">
        <v>110</v>
      </c>
      <c r="CT22" s="14">
        <v>45</v>
      </c>
      <c r="CU22" s="13">
        <f t="shared" si="26"/>
        <v>421</v>
      </c>
      <c r="CV22" s="13">
        <f t="shared" si="27"/>
        <v>421</v>
      </c>
      <c r="CW22" s="13">
        <f t="shared" si="27"/>
        <v>0</v>
      </c>
      <c r="CX22" s="13">
        <f t="shared" si="28"/>
        <v>0</v>
      </c>
      <c r="CY22" s="14">
        <v>0</v>
      </c>
      <c r="CZ22" s="14">
        <v>0</v>
      </c>
      <c r="DA22" s="13">
        <f t="shared" si="29"/>
        <v>421</v>
      </c>
      <c r="DB22" s="14">
        <v>421</v>
      </c>
      <c r="DC22" s="14">
        <v>0</v>
      </c>
      <c r="DD22" s="13">
        <f t="shared" si="30"/>
        <v>0</v>
      </c>
      <c r="DE22" s="14">
        <v>0</v>
      </c>
      <c r="DF22" s="14">
        <v>0</v>
      </c>
      <c r="DG22" s="17">
        <f t="shared" si="33"/>
        <v>11648</v>
      </c>
      <c r="DH22" s="17">
        <f t="shared" si="31"/>
        <v>8953</v>
      </c>
      <c r="DI22" s="17">
        <v>1661</v>
      </c>
      <c r="DJ22" s="17">
        <f t="shared" si="32"/>
        <v>2695</v>
      </c>
      <c r="DK22" s="18"/>
      <c r="DL22" s="18"/>
    </row>
    <row r="23" spans="1:116" ht="15.75" x14ac:dyDescent="0.2">
      <c r="A23" s="19" t="s">
        <v>90</v>
      </c>
      <c r="B23" s="13">
        <f t="shared" si="0"/>
        <v>7732</v>
      </c>
      <c r="C23" s="14">
        <v>0</v>
      </c>
      <c r="D23" s="14">
        <v>6569</v>
      </c>
      <c r="E23" s="14">
        <v>0</v>
      </c>
      <c r="F23" s="14">
        <v>0</v>
      </c>
      <c r="G23" s="14">
        <v>0</v>
      </c>
      <c r="H23" s="14">
        <v>313</v>
      </c>
      <c r="I23" s="14">
        <v>0</v>
      </c>
      <c r="J23" s="14">
        <v>0</v>
      </c>
      <c r="K23" s="14">
        <v>0</v>
      </c>
      <c r="L23" s="14">
        <v>850</v>
      </c>
      <c r="M23" s="14">
        <v>0</v>
      </c>
      <c r="N23" s="14">
        <v>0</v>
      </c>
      <c r="O23" s="13">
        <f t="shared" si="1"/>
        <v>5002</v>
      </c>
      <c r="P23" s="14">
        <v>0</v>
      </c>
      <c r="Q23" s="14">
        <v>5002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3">
        <f t="shared" si="2"/>
        <v>417</v>
      </c>
      <c r="Y23" s="13">
        <f t="shared" si="3"/>
        <v>417</v>
      </c>
      <c r="Z23" s="14">
        <v>417</v>
      </c>
      <c r="AA23" s="14">
        <v>0</v>
      </c>
      <c r="AB23" s="13">
        <f t="shared" si="4"/>
        <v>0</v>
      </c>
      <c r="AC23" s="14">
        <v>0</v>
      </c>
      <c r="AD23" s="14">
        <v>0</v>
      </c>
      <c r="AE23" s="13">
        <f t="shared" si="5"/>
        <v>111</v>
      </c>
      <c r="AF23" s="14">
        <v>111</v>
      </c>
      <c r="AG23" s="14">
        <v>0</v>
      </c>
      <c r="AH23" s="14">
        <v>0</v>
      </c>
      <c r="AI23" s="13">
        <f t="shared" si="6"/>
        <v>0</v>
      </c>
      <c r="AJ23" s="14">
        <v>0</v>
      </c>
      <c r="AK23" s="14">
        <v>0</v>
      </c>
      <c r="AL23" s="13">
        <f t="shared" si="7"/>
        <v>584</v>
      </c>
      <c r="AM23" s="14">
        <v>584</v>
      </c>
      <c r="AN23" s="14">
        <v>0</v>
      </c>
      <c r="AO23" s="13">
        <f t="shared" si="8"/>
        <v>55</v>
      </c>
      <c r="AP23" s="14">
        <v>55</v>
      </c>
      <c r="AQ23" s="14">
        <v>0</v>
      </c>
      <c r="AR23" s="13">
        <f t="shared" si="9"/>
        <v>972</v>
      </c>
      <c r="AS23" s="14">
        <v>933</v>
      </c>
      <c r="AT23" s="14">
        <v>0</v>
      </c>
      <c r="AU23" s="14">
        <v>0</v>
      </c>
      <c r="AV23" s="14">
        <v>0</v>
      </c>
      <c r="AW23" s="14">
        <v>0</v>
      </c>
      <c r="AX23" s="13">
        <f t="shared" si="10"/>
        <v>0</v>
      </c>
      <c r="AY23" s="14">
        <v>0</v>
      </c>
      <c r="AZ23" s="14">
        <v>0</v>
      </c>
      <c r="BA23" s="13">
        <f t="shared" si="11"/>
        <v>0</v>
      </c>
      <c r="BB23" s="14">
        <v>0</v>
      </c>
      <c r="BC23" s="14">
        <v>0</v>
      </c>
      <c r="BD23" s="13">
        <f t="shared" si="12"/>
        <v>0</v>
      </c>
      <c r="BE23" s="14">
        <v>0</v>
      </c>
      <c r="BF23" s="14">
        <v>0</v>
      </c>
      <c r="BG23" s="13">
        <f t="shared" si="13"/>
        <v>0</v>
      </c>
      <c r="BH23" s="14">
        <v>0</v>
      </c>
      <c r="BI23" s="14">
        <v>0</v>
      </c>
      <c r="BJ23" s="13">
        <f t="shared" si="14"/>
        <v>39</v>
      </c>
      <c r="BK23" s="14">
        <v>39</v>
      </c>
      <c r="BL23" s="14">
        <v>0</v>
      </c>
      <c r="BM23" s="13">
        <f t="shared" si="15"/>
        <v>547</v>
      </c>
      <c r="BN23" s="14">
        <v>547</v>
      </c>
      <c r="BO23" s="14">
        <v>0</v>
      </c>
      <c r="BP23" s="13">
        <f t="shared" si="16"/>
        <v>4300</v>
      </c>
      <c r="BQ23" s="13">
        <f t="shared" si="17"/>
        <v>900</v>
      </c>
      <c r="BR23" s="14">
        <v>900</v>
      </c>
      <c r="BS23" s="15">
        <v>0</v>
      </c>
      <c r="BT23" s="15">
        <v>400</v>
      </c>
      <c r="BU23" s="15">
        <v>0</v>
      </c>
      <c r="BV23" s="13">
        <f t="shared" si="18"/>
        <v>600</v>
      </c>
      <c r="BW23" s="15">
        <v>600</v>
      </c>
      <c r="BX23" s="15">
        <v>0</v>
      </c>
      <c r="BY23" s="13">
        <f t="shared" si="19"/>
        <v>0</v>
      </c>
      <c r="BZ23" s="15">
        <v>0</v>
      </c>
      <c r="CA23" s="15">
        <v>0</v>
      </c>
      <c r="CB23" s="13">
        <f t="shared" si="20"/>
        <v>2400</v>
      </c>
      <c r="CC23" s="15">
        <v>2400</v>
      </c>
      <c r="CD23" s="15">
        <v>0</v>
      </c>
      <c r="CE23" s="13">
        <f t="shared" si="21"/>
        <v>298</v>
      </c>
      <c r="CF23" s="14">
        <v>298</v>
      </c>
      <c r="CG23" s="14">
        <v>0</v>
      </c>
      <c r="CH23" s="13">
        <f t="shared" si="22"/>
        <v>310</v>
      </c>
      <c r="CI23" s="14">
        <v>198</v>
      </c>
      <c r="CJ23" s="14">
        <v>112</v>
      </c>
      <c r="CK23" s="13">
        <f t="shared" si="23"/>
        <v>0</v>
      </c>
      <c r="CL23" s="14">
        <v>0</v>
      </c>
      <c r="CM23" s="14">
        <v>0</v>
      </c>
      <c r="CN23" s="13">
        <f t="shared" si="24"/>
        <v>1294</v>
      </c>
      <c r="CO23" s="14">
        <v>1294</v>
      </c>
      <c r="CP23" s="14">
        <v>0</v>
      </c>
      <c r="CQ23" s="16"/>
      <c r="CR23" s="13">
        <f t="shared" si="25"/>
        <v>909</v>
      </c>
      <c r="CS23" s="14">
        <v>909</v>
      </c>
      <c r="CT23" s="14">
        <v>0</v>
      </c>
      <c r="CU23" s="13">
        <f t="shared" si="26"/>
        <v>3602</v>
      </c>
      <c r="CV23" s="13">
        <f t="shared" si="27"/>
        <v>3602</v>
      </c>
      <c r="CW23" s="13">
        <f t="shared" si="27"/>
        <v>0</v>
      </c>
      <c r="CX23" s="13">
        <f t="shared" si="28"/>
        <v>470</v>
      </c>
      <c r="CY23" s="14">
        <v>470</v>
      </c>
      <c r="CZ23" s="14">
        <v>0</v>
      </c>
      <c r="DA23" s="13">
        <f t="shared" si="29"/>
        <v>1879</v>
      </c>
      <c r="DB23" s="14">
        <v>1879</v>
      </c>
      <c r="DC23" s="14">
        <v>0</v>
      </c>
      <c r="DD23" s="13">
        <f t="shared" si="30"/>
        <v>1253</v>
      </c>
      <c r="DE23" s="14">
        <v>1253</v>
      </c>
      <c r="DF23" s="14">
        <v>0</v>
      </c>
      <c r="DG23" s="17">
        <f t="shared" si="33"/>
        <v>26133</v>
      </c>
      <c r="DH23" s="17">
        <f t="shared" si="31"/>
        <v>20619</v>
      </c>
      <c r="DI23" s="17">
        <v>3385</v>
      </c>
      <c r="DJ23" s="17">
        <f t="shared" si="32"/>
        <v>5514</v>
      </c>
      <c r="DK23" s="18"/>
      <c r="DL23" s="18"/>
    </row>
    <row r="24" spans="1:116" ht="15.75" x14ac:dyDescent="0.2">
      <c r="A24" s="19" t="s">
        <v>91</v>
      </c>
      <c r="B24" s="13">
        <f t="shared" si="0"/>
        <v>3041</v>
      </c>
      <c r="C24" s="14">
        <v>0</v>
      </c>
      <c r="D24" s="14">
        <v>1828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1213</v>
      </c>
      <c r="M24" s="14">
        <v>0</v>
      </c>
      <c r="N24" s="14">
        <v>0</v>
      </c>
      <c r="O24" s="13">
        <f t="shared" si="1"/>
        <v>4286</v>
      </c>
      <c r="P24" s="14">
        <v>0</v>
      </c>
      <c r="Q24" s="14">
        <v>4286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3">
        <f t="shared" si="2"/>
        <v>146</v>
      </c>
      <c r="Y24" s="13">
        <f t="shared" si="3"/>
        <v>146</v>
      </c>
      <c r="Z24" s="14">
        <v>146</v>
      </c>
      <c r="AA24" s="14">
        <v>0</v>
      </c>
      <c r="AB24" s="13">
        <f t="shared" si="4"/>
        <v>0</v>
      </c>
      <c r="AC24" s="14">
        <v>0</v>
      </c>
      <c r="AD24" s="14">
        <v>0</v>
      </c>
      <c r="AE24" s="13">
        <f t="shared" si="5"/>
        <v>404</v>
      </c>
      <c r="AF24" s="14">
        <v>404</v>
      </c>
      <c r="AG24" s="14">
        <v>0</v>
      </c>
      <c r="AH24" s="14">
        <v>0</v>
      </c>
      <c r="AI24" s="13">
        <f t="shared" si="6"/>
        <v>0</v>
      </c>
      <c r="AJ24" s="14">
        <v>0</v>
      </c>
      <c r="AK24" s="14">
        <v>0</v>
      </c>
      <c r="AL24" s="13">
        <f t="shared" si="7"/>
        <v>2301</v>
      </c>
      <c r="AM24" s="14">
        <v>2208</v>
      </c>
      <c r="AN24" s="14">
        <v>93</v>
      </c>
      <c r="AO24" s="13">
        <f t="shared" si="8"/>
        <v>16</v>
      </c>
      <c r="AP24" s="14">
        <v>16</v>
      </c>
      <c r="AQ24" s="14">
        <v>0</v>
      </c>
      <c r="AR24" s="13">
        <f t="shared" si="9"/>
        <v>2233</v>
      </c>
      <c r="AS24" s="14">
        <v>1586</v>
      </c>
      <c r="AT24" s="14">
        <v>349</v>
      </c>
      <c r="AU24" s="14">
        <v>0</v>
      </c>
      <c r="AV24" s="14">
        <v>0</v>
      </c>
      <c r="AW24" s="14">
        <v>0</v>
      </c>
      <c r="AX24" s="13">
        <f t="shared" si="10"/>
        <v>0</v>
      </c>
      <c r="AY24" s="14">
        <v>0</v>
      </c>
      <c r="AZ24" s="14">
        <v>0</v>
      </c>
      <c r="BA24" s="13">
        <f t="shared" si="11"/>
        <v>0</v>
      </c>
      <c r="BB24" s="14">
        <v>0</v>
      </c>
      <c r="BC24" s="14">
        <v>0</v>
      </c>
      <c r="BD24" s="13">
        <f t="shared" si="12"/>
        <v>0</v>
      </c>
      <c r="BE24" s="14">
        <v>0</v>
      </c>
      <c r="BF24" s="14">
        <v>0</v>
      </c>
      <c r="BG24" s="13">
        <f t="shared" si="13"/>
        <v>0</v>
      </c>
      <c r="BH24" s="14">
        <v>0</v>
      </c>
      <c r="BI24" s="14">
        <v>0</v>
      </c>
      <c r="BJ24" s="13">
        <f t="shared" si="14"/>
        <v>298</v>
      </c>
      <c r="BK24" s="14">
        <v>298</v>
      </c>
      <c r="BL24" s="14">
        <v>0</v>
      </c>
      <c r="BM24" s="13">
        <f t="shared" si="15"/>
        <v>0</v>
      </c>
      <c r="BN24" s="14">
        <v>0</v>
      </c>
      <c r="BO24" s="14">
        <v>0</v>
      </c>
      <c r="BP24" s="13">
        <f t="shared" si="16"/>
        <v>1237</v>
      </c>
      <c r="BQ24" s="13">
        <f t="shared" si="17"/>
        <v>0</v>
      </c>
      <c r="BR24" s="14">
        <v>0</v>
      </c>
      <c r="BS24" s="15">
        <v>0</v>
      </c>
      <c r="BT24" s="15">
        <v>86</v>
      </c>
      <c r="BU24" s="15">
        <v>250</v>
      </c>
      <c r="BV24" s="13">
        <f t="shared" si="18"/>
        <v>0</v>
      </c>
      <c r="BW24" s="15">
        <v>0</v>
      </c>
      <c r="BX24" s="15">
        <v>0</v>
      </c>
      <c r="BY24" s="13">
        <f t="shared" si="19"/>
        <v>0</v>
      </c>
      <c r="BZ24" s="15">
        <v>0</v>
      </c>
      <c r="CA24" s="15">
        <v>0</v>
      </c>
      <c r="CB24" s="13">
        <f t="shared" si="20"/>
        <v>901</v>
      </c>
      <c r="CC24" s="15">
        <v>712</v>
      </c>
      <c r="CD24" s="15">
        <v>189</v>
      </c>
      <c r="CE24" s="13">
        <f t="shared" si="21"/>
        <v>1825</v>
      </c>
      <c r="CF24" s="14">
        <v>1819</v>
      </c>
      <c r="CG24" s="14">
        <v>6</v>
      </c>
      <c r="CH24" s="13">
        <f t="shared" si="22"/>
        <v>280</v>
      </c>
      <c r="CI24" s="14">
        <v>280</v>
      </c>
      <c r="CJ24" s="14">
        <v>0</v>
      </c>
      <c r="CK24" s="13">
        <f t="shared" si="23"/>
        <v>0</v>
      </c>
      <c r="CL24" s="14">
        <v>0</v>
      </c>
      <c r="CM24" s="14">
        <v>0</v>
      </c>
      <c r="CN24" s="13">
        <f t="shared" si="24"/>
        <v>1019</v>
      </c>
      <c r="CO24" s="14">
        <v>698</v>
      </c>
      <c r="CP24" s="14">
        <v>321</v>
      </c>
      <c r="CQ24" s="16"/>
      <c r="CR24" s="13">
        <f t="shared" si="25"/>
        <v>14</v>
      </c>
      <c r="CS24" s="14">
        <v>7</v>
      </c>
      <c r="CT24" s="14">
        <v>7</v>
      </c>
      <c r="CU24" s="13">
        <f t="shared" si="26"/>
        <v>1430</v>
      </c>
      <c r="CV24" s="13">
        <f t="shared" si="27"/>
        <v>1430</v>
      </c>
      <c r="CW24" s="13">
        <f t="shared" si="27"/>
        <v>0</v>
      </c>
      <c r="CX24" s="13">
        <f t="shared" si="28"/>
        <v>350</v>
      </c>
      <c r="CY24" s="14">
        <v>350</v>
      </c>
      <c r="CZ24" s="14">
        <v>0</v>
      </c>
      <c r="DA24" s="13">
        <f t="shared" si="29"/>
        <v>350</v>
      </c>
      <c r="DB24" s="14">
        <v>350</v>
      </c>
      <c r="DC24" s="14">
        <v>0</v>
      </c>
      <c r="DD24" s="13">
        <f t="shared" si="30"/>
        <v>730</v>
      </c>
      <c r="DE24" s="14">
        <v>730</v>
      </c>
      <c r="DF24" s="14">
        <v>0</v>
      </c>
      <c r="DG24" s="17">
        <f t="shared" si="33"/>
        <v>18232</v>
      </c>
      <c r="DH24" s="17">
        <f t="shared" si="31"/>
        <v>12895</v>
      </c>
      <c r="DI24" s="17">
        <v>1565</v>
      </c>
      <c r="DJ24" s="17">
        <f t="shared" si="32"/>
        <v>5337</v>
      </c>
      <c r="DK24" s="18"/>
      <c r="DL24" s="18"/>
    </row>
    <row r="25" spans="1:116" ht="15.75" x14ac:dyDescent="0.2">
      <c r="A25" s="19" t="s">
        <v>92</v>
      </c>
      <c r="B25" s="13">
        <f t="shared" si="0"/>
        <v>7411</v>
      </c>
      <c r="C25" s="14">
        <v>0</v>
      </c>
      <c r="D25" s="14">
        <v>4431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2980</v>
      </c>
      <c r="M25" s="14">
        <v>0</v>
      </c>
      <c r="N25" s="14">
        <v>0</v>
      </c>
      <c r="O25" s="13">
        <f t="shared" si="1"/>
        <v>7529</v>
      </c>
      <c r="P25" s="14">
        <v>0</v>
      </c>
      <c r="Q25" s="14">
        <v>7529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3">
        <f t="shared" si="2"/>
        <v>0</v>
      </c>
      <c r="Y25" s="13">
        <f t="shared" si="3"/>
        <v>0</v>
      </c>
      <c r="Z25" s="14">
        <v>0</v>
      </c>
      <c r="AA25" s="14">
        <v>0</v>
      </c>
      <c r="AB25" s="13">
        <f t="shared" si="4"/>
        <v>0</v>
      </c>
      <c r="AC25" s="14">
        <v>0</v>
      </c>
      <c r="AD25" s="14">
        <v>0</v>
      </c>
      <c r="AE25" s="13">
        <f t="shared" si="5"/>
        <v>670</v>
      </c>
      <c r="AF25" s="14">
        <v>670</v>
      </c>
      <c r="AG25" s="14">
        <v>0</v>
      </c>
      <c r="AH25" s="14">
        <v>0</v>
      </c>
      <c r="AI25" s="13">
        <f t="shared" si="6"/>
        <v>0</v>
      </c>
      <c r="AJ25" s="14">
        <v>0</v>
      </c>
      <c r="AK25" s="14">
        <v>0</v>
      </c>
      <c r="AL25" s="13">
        <f t="shared" si="7"/>
        <v>3725</v>
      </c>
      <c r="AM25" s="14">
        <v>3725</v>
      </c>
      <c r="AN25" s="14">
        <v>0</v>
      </c>
      <c r="AO25" s="13">
        <f t="shared" si="8"/>
        <v>38</v>
      </c>
      <c r="AP25" s="14">
        <v>19</v>
      </c>
      <c r="AQ25" s="14">
        <v>19</v>
      </c>
      <c r="AR25" s="13">
        <f t="shared" si="9"/>
        <v>9422</v>
      </c>
      <c r="AS25" s="14">
        <v>4655</v>
      </c>
      <c r="AT25" s="14">
        <v>19</v>
      </c>
      <c r="AU25" s="14">
        <v>0</v>
      </c>
      <c r="AV25" s="14">
        <v>0</v>
      </c>
      <c r="AW25" s="14">
        <v>0</v>
      </c>
      <c r="AX25" s="13">
        <f t="shared" si="10"/>
        <v>0</v>
      </c>
      <c r="AY25" s="14">
        <v>0</v>
      </c>
      <c r="AZ25" s="14">
        <v>0</v>
      </c>
      <c r="BA25" s="13">
        <f t="shared" si="11"/>
        <v>0</v>
      </c>
      <c r="BB25" s="14">
        <v>0</v>
      </c>
      <c r="BC25" s="14">
        <v>0</v>
      </c>
      <c r="BD25" s="13">
        <f t="shared" si="12"/>
        <v>4655</v>
      </c>
      <c r="BE25" s="14">
        <v>4655</v>
      </c>
      <c r="BF25" s="14">
        <v>0</v>
      </c>
      <c r="BG25" s="13">
        <f t="shared" si="13"/>
        <v>0</v>
      </c>
      <c r="BH25" s="14">
        <v>0</v>
      </c>
      <c r="BI25" s="14">
        <v>0</v>
      </c>
      <c r="BJ25" s="13">
        <f t="shared" si="14"/>
        <v>93</v>
      </c>
      <c r="BK25" s="14">
        <v>93</v>
      </c>
      <c r="BL25" s="14">
        <v>0</v>
      </c>
      <c r="BM25" s="13">
        <f t="shared" si="15"/>
        <v>0</v>
      </c>
      <c r="BN25" s="14">
        <v>0</v>
      </c>
      <c r="BO25" s="14">
        <v>0</v>
      </c>
      <c r="BP25" s="13">
        <f t="shared" si="16"/>
        <v>2757</v>
      </c>
      <c r="BQ25" s="13">
        <f t="shared" si="17"/>
        <v>242</v>
      </c>
      <c r="BR25" s="14">
        <v>242</v>
      </c>
      <c r="BS25" s="15">
        <v>0</v>
      </c>
      <c r="BT25" s="15">
        <v>115</v>
      </c>
      <c r="BU25" s="15">
        <v>690</v>
      </c>
      <c r="BV25" s="13">
        <f t="shared" si="18"/>
        <v>0</v>
      </c>
      <c r="BW25" s="15">
        <v>0</v>
      </c>
      <c r="BX25" s="15">
        <v>0</v>
      </c>
      <c r="BY25" s="13">
        <f t="shared" si="19"/>
        <v>0</v>
      </c>
      <c r="BZ25" s="15">
        <v>0</v>
      </c>
      <c r="CA25" s="15">
        <v>0</v>
      </c>
      <c r="CB25" s="13">
        <f t="shared" si="20"/>
        <v>1710</v>
      </c>
      <c r="CC25" s="15">
        <v>1025</v>
      </c>
      <c r="CD25" s="15">
        <v>685</v>
      </c>
      <c r="CE25" s="13">
        <f t="shared" si="21"/>
        <v>6712</v>
      </c>
      <c r="CF25" s="14">
        <v>6703</v>
      </c>
      <c r="CG25" s="14">
        <v>9</v>
      </c>
      <c r="CH25" s="13">
        <f t="shared" si="22"/>
        <v>93</v>
      </c>
      <c r="CI25" s="14">
        <v>93</v>
      </c>
      <c r="CJ25" s="14">
        <v>0</v>
      </c>
      <c r="CK25" s="13">
        <f t="shared" si="23"/>
        <v>0</v>
      </c>
      <c r="CL25" s="14">
        <v>0</v>
      </c>
      <c r="CM25" s="14">
        <v>0</v>
      </c>
      <c r="CN25" s="13">
        <f t="shared" si="24"/>
        <v>94</v>
      </c>
      <c r="CO25" s="14">
        <v>47</v>
      </c>
      <c r="CP25" s="14">
        <v>47</v>
      </c>
      <c r="CQ25" s="16"/>
      <c r="CR25" s="13">
        <f t="shared" si="25"/>
        <v>2789</v>
      </c>
      <c r="CS25" s="14">
        <v>2484</v>
      </c>
      <c r="CT25" s="14">
        <v>305</v>
      </c>
      <c r="CU25" s="13">
        <f t="shared" si="26"/>
        <v>2922</v>
      </c>
      <c r="CV25" s="13">
        <f t="shared" si="27"/>
        <v>2922</v>
      </c>
      <c r="CW25" s="13">
        <f t="shared" si="27"/>
        <v>0</v>
      </c>
      <c r="CX25" s="13">
        <f t="shared" si="28"/>
        <v>58</v>
      </c>
      <c r="CY25" s="14">
        <v>58</v>
      </c>
      <c r="CZ25" s="14">
        <v>0</v>
      </c>
      <c r="DA25" s="13">
        <f t="shared" si="29"/>
        <v>2864</v>
      </c>
      <c r="DB25" s="14">
        <v>2864</v>
      </c>
      <c r="DC25" s="14">
        <v>0</v>
      </c>
      <c r="DD25" s="13">
        <f t="shared" si="30"/>
        <v>0</v>
      </c>
      <c r="DE25" s="14">
        <v>0</v>
      </c>
      <c r="DF25" s="14">
        <v>0</v>
      </c>
      <c r="DG25" s="17">
        <f t="shared" si="33"/>
        <v>44162</v>
      </c>
      <c r="DH25" s="17">
        <f t="shared" si="31"/>
        <v>35434</v>
      </c>
      <c r="DI25" s="17">
        <v>3126</v>
      </c>
      <c r="DJ25" s="17">
        <f t="shared" si="32"/>
        <v>8728</v>
      </c>
      <c r="DK25" s="18"/>
      <c r="DL25" s="18"/>
    </row>
    <row r="26" spans="1:116" ht="15.75" x14ac:dyDescent="0.2">
      <c r="A26" s="19" t="s">
        <v>93</v>
      </c>
      <c r="B26" s="13">
        <f t="shared" si="0"/>
        <v>6860</v>
      </c>
      <c r="C26" s="14">
        <v>0</v>
      </c>
      <c r="D26" s="14">
        <v>2118</v>
      </c>
      <c r="E26" s="14">
        <v>1497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3245</v>
      </c>
      <c r="M26" s="14">
        <v>0</v>
      </c>
      <c r="N26" s="14">
        <v>0</v>
      </c>
      <c r="O26" s="13">
        <f t="shared" si="1"/>
        <v>12864</v>
      </c>
      <c r="P26" s="14">
        <v>0</v>
      </c>
      <c r="Q26" s="14">
        <v>12159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705</v>
      </c>
      <c r="X26" s="13">
        <f t="shared" si="2"/>
        <v>223</v>
      </c>
      <c r="Y26" s="13">
        <f t="shared" si="3"/>
        <v>223</v>
      </c>
      <c r="Z26" s="14">
        <v>223</v>
      </c>
      <c r="AA26" s="14">
        <v>0</v>
      </c>
      <c r="AB26" s="13">
        <f t="shared" si="4"/>
        <v>0</v>
      </c>
      <c r="AC26" s="14">
        <v>0</v>
      </c>
      <c r="AD26" s="14">
        <v>0</v>
      </c>
      <c r="AE26" s="13">
        <f t="shared" si="5"/>
        <v>381</v>
      </c>
      <c r="AF26" s="14">
        <v>353</v>
      </c>
      <c r="AG26" s="14">
        <v>28</v>
      </c>
      <c r="AH26" s="14">
        <v>0</v>
      </c>
      <c r="AI26" s="13">
        <f t="shared" si="6"/>
        <v>0</v>
      </c>
      <c r="AJ26" s="14">
        <v>0</v>
      </c>
      <c r="AK26" s="14">
        <v>0</v>
      </c>
      <c r="AL26" s="13">
        <f t="shared" si="7"/>
        <v>361</v>
      </c>
      <c r="AM26" s="14">
        <v>271</v>
      </c>
      <c r="AN26" s="14">
        <v>90</v>
      </c>
      <c r="AO26" s="13">
        <f t="shared" si="8"/>
        <v>1376</v>
      </c>
      <c r="AP26" s="14">
        <v>1212</v>
      </c>
      <c r="AQ26" s="14">
        <v>164</v>
      </c>
      <c r="AR26" s="13">
        <f t="shared" si="9"/>
        <v>3687</v>
      </c>
      <c r="AS26" s="14">
        <v>2502</v>
      </c>
      <c r="AT26" s="14">
        <v>705</v>
      </c>
      <c r="AU26" s="14">
        <v>0</v>
      </c>
      <c r="AV26" s="14">
        <v>0</v>
      </c>
      <c r="AW26" s="14">
        <v>0</v>
      </c>
      <c r="AX26" s="13">
        <f t="shared" si="10"/>
        <v>0</v>
      </c>
      <c r="AY26" s="14">
        <v>0</v>
      </c>
      <c r="AZ26" s="14">
        <v>0</v>
      </c>
      <c r="BA26" s="13">
        <f t="shared" si="11"/>
        <v>0</v>
      </c>
      <c r="BB26" s="14">
        <v>0</v>
      </c>
      <c r="BC26" s="14">
        <v>0</v>
      </c>
      <c r="BD26" s="13">
        <f t="shared" si="12"/>
        <v>395</v>
      </c>
      <c r="BE26" s="14">
        <v>395</v>
      </c>
      <c r="BF26" s="14">
        <v>0</v>
      </c>
      <c r="BG26" s="13">
        <f t="shared" si="13"/>
        <v>0</v>
      </c>
      <c r="BH26" s="14">
        <v>0</v>
      </c>
      <c r="BI26" s="14">
        <v>0</v>
      </c>
      <c r="BJ26" s="13">
        <f t="shared" si="14"/>
        <v>85</v>
      </c>
      <c r="BK26" s="14">
        <v>85</v>
      </c>
      <c r="BL26" s="14">
        <v>0</v>
      </c>
      <c r="BM26" s="13">
        <f t="shared" si="15"/>
        <v>57</v>
      </c>
      <c r="BN26" s="14">
        <v>57</v>
      </c>
      <c r="BO26" s="14">
        <v>0</v>
      </c>
      <c r="BP26" s="13">
        <f t="shared" si="16"/>
        <v>0</v>
      </c>
      <c r="BQ26" s="13">
        <f t="shared" si="17"/>
        <v>0</v>
      </c>
      <c r="BR26" s="14">
        <v>0</v>
      </c>
      <c r="BS26" s="14">
        <v>0</v>
      </c>
      <c r="BT26" s="14">
        <v>0</v>
      </c>
      <c r="BU26" s="14">
        <v>0</v>
      </c>
      <c r="BV26" s="13">
        <f t="shared" si="18"/>
        <v>0</v>
      </c>
      <c r="BW26" s="14">
        <v>0</v>
      </c>
      <c r="BX26" s="14">
        <v>0</v>
      </c>
      <c r="BY26" s="13">
        <f t="shared" si="19"/>
        <v>0</v>
      </c>
      <c r="BZ26" s="14">
        <v>0</v>
      </c>
      <c r="CA26" s="14">
        <v>0</v>
      </c>
      <c r="CB26" s="13">
        <f t="shared" si="20"/>
        <v>0</v>
      </c>
      <c r="CC26" s="14">
        <v>0</v>
      </c>
      <c r="CD26" s="14">
        <v>0</v>
      </c>
      <c r="CE26" s="13">
        <f t="shared" si="21"/>
        <v>918</v>
      </c>
      <c r="CF26" s="14">
        <v>870</v>
      </c>
      <c r="CG26" s="14">
        <v>48</v>
      </c>
      <c r="CH26" s="13">
        <f t="shared" si="22"/>
        <v>523</v>
      </c>
      <c r="CI26" s="14">
        <v>15</v>
      </c>
      <c r="CJ26" s="14">
        <v>508</v>
      </c>
      <c r="CK26" s="13">
        <f t="shared" si="23"/>
        <v>0</v>
      </c>
      <c r="CL26" s="14">
        <v>0</v>
      </c>
      <c r="CM26" s="14">
        <v>0</v>
      </c>
      <c r="CN26" s="13">
        <f t="shared" si="24"/>
        <v>56</v>
      </c>
      <c r="CO26" s="14">
        <v>28</v>
      </c>
      <c r="CP26" s="14">
        <v>28</v>
      </c>
      <c r="CQ26" s="16"/>
      <c r="CR26" s="13">
        <f t="shared" si="25"/>
        <v>1177</v>
      </c>
      <c r="CS26" s="14">
        <v>743</v>
      </c>
      <c r="CT26" s="14">
        <v>434</v>
      </c>
      <c r="CU26" s="13">
        <f t="shared" si="26"/>
        <v>891</v>
      </c>
      <c r="CV26" s="13">
        <f t="shared" si="27"/>
        <v>891</v>
      </c>
      <c r="CW26" s="13">
        <f t="shared" si="27"/>
        <v>0</v>
      </c>
      <c r="CX26" s="13">
        <f t="shared" si="28"/>
        <v>0</v>
      </c>
      <c r="CY26" s="14">
        <v>0</v>
      </c>
      <c r="CZ26" s="14">
        <v>0</v>
      </c>
      <c r="DA26" s="13">
        <f t="shared" si="29"/>
        <v>891</v>
      </c>
      <c r="DB26" s="14">
        <v>891</v>
      </c>
      <c r="DC26" s="14">
        <v>0</v>
      </c>
      <c r="DD26" s="13">
        <f t="shared" si="30"/>
        <v>0</v>
      </c>
      <c r="DE26" s="14">
        <v>0</v>
      </c>
      <c r="DF26" s="14">
        <v>0</v>
      </c>
      <c r="DG26" s="17">
        <f t="shared" si="33"/>
        <v>29374</v>
      </c>
      <c r="DH26" s="17">
        <f t="shared" si="31"/>
        <v>14505</v>
      </c>
      <c r="DI26" s="17">
        <v>3951</v>
      </c>
      <c r="DJ26" s="17">
        <f t="shared" si="32"/>
        <v>14869</v>
      </c>
      <c r="DK26" s="18"/>
      <c r="DL26" s="18"/>
    </row>
    <row r="27" spans="1:116" ht="15.75" x14ac:dyDescent="0.2">
      <c r="A27" s="19" t="s">
        <v>94</v>
      </c>
      <c r="B27" s="13">
        <f t="shared" si="0"/>
        <v>5102</v>
      </c>
      <c r="C27" s="14">
        <v>0</v>
      </c>
      <c r="D27" s="14">
        <v>5102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3">
        <f t="shared" si="1"/>
        <v>4895</v>
      </c>
      <c r="P27" s="14">
        <v>0</v>
      </c>
      <c r="Q27" s="14">
        <v>4895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3">
        <f t="shared" si="2"/>
        <v>0</v>
      </c>
      <c r="Y27" s="13">
        <f t="shared" si="3"/>
        <v>0</v>
      </c>
      <c r="Z27" s="14">
        <v>0</v>
      </c>
      <c r="AA27" s="14">
        <v>0</v>
      </c>
      <c r="AB27" s="13">
        <f t="shared" si="4"/>
        <v>0</v>
      </c>
      <c r="AC27" s="14">
        <v>0</v>
      </c>
      <c r="AD27" s="14">
        <v>0</v>
      </c>
      <c r="AE27" s="13">
        <f t="shared" si="5"/>
        <v>783</v>
      </c>
      <c r="AF27" s="14">
        <v>783</v>
      </c>
      <c r="AG27" s="14">
        <v>0</v>
      </c>
      <c r="AH27" s="14">
        <v>0</v>
      </c>
      <c r="AI27" s="13">
        <f t="shared" si="6"/>
        <v>0</v>
      </c>
      <c r="AJ27" s="14">
        <v>0</v>
      </c>
      <c r="AK27" s="14">
        <v>0</v>
      </c>
      <c r="AL27" s="13">
        <f t="shared" si="7"/>
        <v>900</v>
      </c>
      <c r="AM27" s="14">
        <v>881</v>
      </c>
      <c r="AN27" s="14">
        <v>19</v>
      </c>
      <c r="AO27" s="13">
        <f t="shared" si="8"/>
        <v>0</v>
      </c>
      <c r="AP27" s="14">
        <v>0</v>
      </c>
      <c r="AQ27" s="14">
        <v>0</v>
      </c>
      <c r="AR27" s="13">
        <f t="shared" si="9"/>
        <v>2040</v>
      </c>
      <c r="AS27" s="14">
        <v>832</v>
      </c>
      <c r="AT27" s="14">
        <v>97</v>
      </c>
      <c r="AU27" s="14">
        <v>0</v>
      </c>
      <c r="AV27" s="14">
        <v>0</v>
      </c>
      <c r="AW27" s="14">
        <v>0</v>
      </c>
      <c r="AX27" s="13">
        <f t="shared" si="10"/>
        <v>0</v>
      </c>
      <c r="AY27" s="14">
        <v>0</v>
      </c>
      <c r="AZ27" s="14">
        <v>0</v>
      </c>
      <c r="BA27" s="13">
        <f t="shared" si="11"/>
        <v>0</v>
      </c>
      <c r="BB27" s="14">
        <v>0</v>
      </c>
      <c r="BC27" s="14">
        <v>0</v>
      </c>
      <c r="BD27" s="13">
        <f t="shared" si="12"/>
        <v>1042</v>
      </c>
      <c r="BE27" s="14">
        <v>907</v>
      </c>
      <c r="BF27" s="14">
        <v>135</v>
      </c>
      <c r="BG27" s="13">
        <f t="shared" si="13"/>
        <v>0</v>
      </c>
      <c r="BH27" s="14">
        <v>0</v>
      </c>
      <c r="BI27" s="14">
        <v>0</v>
      </c>
      <c r="BJ27" s="13">
        <f t="shared" si="14"/>
        <v>69</v>
      </c>
      <c r="BK27" s="14">
        <v>69</v>
      </c>
      <c r="BL27" s="14">
        <v>0</v>
      </c>
      <c r="BM27" s="13">
        <f t="shared" si="15"/>
        <v>1813</v>
      </c>
      <c r="BN27" s="14">
        <v>1813</v>
      </c>
      <c r="BO27" s="14">
        <v>0</v>
      </c>
      <c r="BP27" s="13">
        <f t="shared" si="16"/>
        <v>845</v>
      </c>
      <c r="BQ27" s="13">
        <f t="shared" si="17"/>
        <v>0</v>
      </c>
      <c r="BR27" s="14">
        <v>0</v>
      </c>
      <c r="BS27" s="15">
        <v>0</v>
      </c>
      <c r="BT27" s="15">
        <v>0</v>
      </c>
      <c r="BU27" s="15">
        <v>419</v>
      </c>
      <c r="BV27" s="13">
        <f t="shared" si="18"/>
        <v>0</v>
      </c>
      <c r="BW27" s="15">
        <v>0</v>
      </c>
      <c r="BX27" s="15">
        <v>0</v>
      </c>
      <c r="BY27" s="13">
        <f t="shared" si="19"/>
        <v>0</v>
      </c>
      <c r="BZ27" s="15">
        <v>0</v>
      </c>
      <c r="CA27" s="15">
        <v>0</v>
      </c>
      <c r="CB27" s="13">
        <f t="shared" si="20"/>
        <v>426</v>
      </c>
      <c r="CC27" s="15">
        <v>426</v>
      </c>
      <c r="CD27" s="15">
        <v>0</v>
      </c>
      <c r="CE27" s="13">
        <f t="shared" si="21"/>
        <v>1316</v>
      </c>
      <c r="CF27" s="14">
        <v>1243</v>
      </c>
      <c r="CG27" s="14">
        <v>73</v>
      </c>
      <c r="CH27" s="13">
        <f t="shared" si="22"/>
        <v>1499</v>
      </c>
      <c r="CI27" s="14">
        <v>1059</v>
      </c>
      <c r="CJ27" s="14">
        <v>440</v>
      </c>
      <c r="CK27" s="13">
        <f t="shared" si="23"/>
        <v>0</v>
      </c>
      <c r="CL27" s="14">
        <v>0</v>
      </c>
      <c r="CM27" s="14">
        <v>0</v>
      </c>
      <c r="CN27" s="13">
        <f t="shared" si="24"/>
        <v>1118</v>
      </c>
      <c r="CO27" s="14">
        <v>936</v>
      </c>
      <c r="CP27" s="14">
        <v>182</v>
      </c>
      <c r="CQ27" s="16"/>
      <c r="CR27" s="13">
        <f t="shared" si="25"/>
        <v>166</v>
      </c>
      <c r="CS27" s="14">
        <v>97</v>
      </c>
      <c r="CT27" s="14">
        <v>69</v>
      </c>
      <c r="CU27" s="13">
        <f t="shared" si="26"/>
        <v>287</v>
      </c>
      <c r="CV27" s="13">
        <f t="shared" si="27"/>
        <v>287</v>
      </c>
      <c r="CW27" s="13">
        <f t="shared" si="27"/>
        <v>0</v>
      </c>
      <c r="CX27" s="13">
        <f t="shared" si="28"/>
        <v>133</v>
      </c>
      <c r="CY27" s="14">
        <v>133</v>
      </c>
      <c r="CZ27" s="14">
        <v>0</v>
      </c>
      <c r="DA27" s="13">
        <f t="shared" si="29"/>
        <v>52</v>
      </c>
      <c r="DB27" s="14">
        <v>52</v>
      </c>
      <c r="DC27" s="14">
        <v>0</v>
      </c>
      <c r="DD27" s="13">
        <f t="shared" si="30"/>
        <v>102</v>
      </c>
      <c r="DE27" s="14">
        <v>102</v>
      </c>
      <c r="DF27" s="14">
        <v>0</v>
      </c>
      <c r="DG27" s="17">
        <f t="shared" si="33"/>
        <v>20764</v>
      </c>
      <c r="DH27" s="17">
        <f t="shared" si="31"/>
        <v>14854</v>
      </c>
      <c r="DI27" s="17">
        <v>3210</v>
      </c>
      <c r="DJ27" s="17">
        <f t="shared" si="32"/>
        <v>5910</v>
      </c>
      <c r="DK27" s="18"/>
      <c r="DL27" s="18"/>
    </row>
    <row r="28" spans="1:116" ht="15.75" x14ac:dyDescent="0.2">
      <c r="A28" s="19" t="s">
        <v>95</v>
      </c>
      <c r="B28" s="13">
        <f t="shared" si="0"/>
        <v>3043</v>
      </c>
      <c r="C28" s="14">
        <v>0</v>
      </c>
      <c r="D28" s="14">
        <v>3043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3">
        <f t="shared" si="1"/>
        <v>3764</v>
      </c>
      <c r="P28" s="14">
        <v>0</v>
      </c>
      <c r="Q28" s="14">
        <v>3764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3">
        <f t="shared" si="2"/>
        <v>0</v>
      </c>
      <c r="Y28" s="13">
        <f t="shared" si="3"/>
        <v>0</v>
      </c>
      <c r="Z28" s="14">
        <v>0</v>
      </c>
      <c r="AA28" s="14">
        <v>0</v>
      </c>
      <c r="AB28" s="13">
        <f t="shared" si="4"/>
        <v>0</v>
      </c>
      <c r="AC28" s="14">
        <v>0</v>
      </c>
      <c r="AD28" s="14">
        <v>0</v>
      </c>
      <c r="AE28" s="13">
        <f t="shared" si="5"/>
        <v>187</v>
      </c>
      <c r="AF28" s="14">
        <v>187</v>
      </c>
      <c r="AG28" s="14">
        <v>0</v>
      </c>
      <c r="AH28" s="14">
        <v>0</v>
      </c>
      <c r="AI28" s="13">
        <f t="shared" si="6"/>
        <v>0</v>
      </c>
      <c r="AJ28" s="14">
        <v>0</v>
      </c>
      <c r="AK28" s="14">
        <v>0</v>
      </c>
      <c r="AL28" s="13">
        <f t="shared" si="7"/>
        <v>0</v>
      </c>
      <c r="AM28" s="14">
        <v>0</v>
      </c>
      <c r="AN28" s="14">
        <v>0</v>
      </c>
      <c r="AO28" s="13">
        <f t="shared" si="8"/>
        <v>0</v>
      </c>
      <c r="AP28" s="14">
        <v>0</v>
      </c>
      <c r="AQ28" s="14">
        <v>0</v>
      </c>
      <c r="AR28" s="13">
        <f t="shared" si="9"/>
        <v>1875</v>
      </c>
      <c r="AS28" s="14">
        <v>1432</v>
      </c>
      <c r="AT28" s="14">
        <v>0</v>
      </c>
      <c r="AU28" s="14">
        <v>0</v>
      </c>
      <c r="AV28" s="14">
        <v>0</v>
      </c>
      <c r="AW28" s="14">
        <v>0</v>
      </c>
      <c r="AX28" s="13">
        <f t="shared" si="10"/>
        <v>0</v>
      </c>
      <c r="AY28" s="14">
        <v>0</v>
      </c>
      <c r="AZ28" s="14">
        <v>0</v>
      </c>
      <c r="BA28" s="13">
        <f t="shared" si="11"/>
        <v>0</v>
      </c>
      <c r="BB28" s="14">
        <v>0</v>
      </c>
      <c r="BC28" s="14">
        <v>0</v>
      </c>
      <c r="BD28" s="13">
        <f t="shared" si="12"/>
        <v>0</v>
      </c>
      <c r="BE28" s="14">
        <v>0</v>
      </c>
      <c r="BF28" s="14">
        <v>0</v>
      </c>
      <c r="BG28" s="13">
        <f t="shared" si="13"/>
        <v>0</v>
      </c>
      <c r="BH28" s="14">
        <v>0</v>
      </c>
      <c r="BI28" s="14">
        <v>0</v>
      </c>
      <c r="BJ28" s="13">
        <f t="shared" si="14"/>
        <v>443</v>
      </c>
      <c r="BK28" s="14">
        <v>443</v>
      </c>
      <c r="BL28" s="14">
        <v>0</v>
      </c>
      <c r="BM28" s="13">
        <f t="shared" si="15"/>
        <v>0</v>
      </c>
      <c r="BN28" s="14">
        <v>0</v>
      </c>
      <c r="BO28" s="14">
        <v>0</v>
      </c>
      <c r="BP28" s="13">
        <f t="shared" si="16"/>
        <v>217</v>
      </c>
      <c r="BQ28" s="13">
        <f t="shared" si="17"/>
        <v>0</v>
      </c>
      <c r="BR28" s="14">
        <v>0</v>
      </c>
      <c r="BS28" s="15">
        <v>0</v>
      </c>
      <c r="BT28" s="15">
        <v>0</v>
      </c>
      <c r="BU28" s="15">
        <v>0</v>
      </c>
      <c r="BV28" s="13">
        <f t="shared" si="18"/>
        <v>0</v>
      </c>
      <c r="BW28" s="15">
        <v>0</v>
      </c>
      <c r="BX28" s="15">
        <v>0</v>
      </c>
      <c r="BY28" s="13">
        <f t="shared" si="19"/>
        <v>0</v>
      </c>
      <c r="BZ28" s="15">
        <v>0</v>
      </c>
      <c r="CA28" s="15">
        <v>0</v>
      </c>
      <c r="CB28" s="13">
        <f t="shared" si="20"/>
        <v>217</v>
      </c>
      <c r="CC28" s="15">
        <v>217</v>
      </c>
      <c r="CD28" s="15">
        <v>0</v>
      </c>
      <c r="CE28" s="13">
        <f t="shared" si="21"/>
        <v>312</v>
      </c>
      <c r="CF28" s="14">
        <v>312</v>
      </c>
      <c r="CG28" s="14">
        <v>0</v>
      </c>
      <c r="CH28" s="13">
        <f t="shared" si="22"/>
        <v>223</v>
      </c>
      <c r="CI28" s="14">
        <v>223</v>
      </c>
      <c r="CJ28" s="14">
        <v>0</v>
      </c>
      <c r="CK28" s="13">
        <f t="shared" si="23"/>
        <v>0</v>
      </c>
      <c r="CL28" s="14">
        <v>0</v>
      </c>
      <c r="CM28" s="14">
        <v>0</v>
      </c>
      <c r="CN28" s="13">
        <f t="shared" si="24"/>
        <v>328</v>
      </c>
      <c r="CO28" s="14">
        <v>328</v>
      </c>
      <c r="CP28" s="14">
        <v>0</v>
      </c>
      <c r="CQ28" s="16"/>
      <c r="CR28" s="13">
        <f t="shared" si="25"/>
        <v>0</v>
      </c>
      <c r="CS28" s="14">
        <v>0</v>
      </c>
      <c r="CT28" s="14">
        <v>0</v>
      </c>
      <c r="CU28" s="13">
        <f t="shared" si="26"/>
        <v>686</v>
      </c>
      <c r="CV28" s="13">
        <f t="shared" si="27"/>
        <v>468</v>
      </c>
      <c r="CW28" s="13">
        <f t="shared" si="27"/>
        <v>218</v>
      </c>
      <c r="CX28" s="13">
        <f t="shared" si="28"/>
        <v>373</v>
      </c>
      <c r="CY28" s="14">
        <v>155</v>
      </c>
      <c r="CZ28" s="14">
        <v>218</v>
      </c>
      <c r="DA28" s="13">
        <f t="shared" si="29"/>
        <v>313</v>
      </c>
      <c r="DB28" s="14">
        <v>313</v>
      </c>
      <c r="DC28" s="14">
        <v>0</v>
      </c>
      <c r="DD28" s="13">
        <f t="shared" si="30"/>
        <v>0</v>
      </c>
      <c r="DE28" s="14">
        <v>0</v>
      </c>
      <c r="DF28" s="14">
        <v>0</v>
      </c>
      <c r="DG28" s="17">
        <f t="shared" si="33"/>
        <v>10635</v>
      </c>
      <c r="DH28" s="17">
        <f t="shared" si="31"/>
        <v>6653</v>
      </c>
      <c r="DI28" s="17">
        <v>1255</v>
      </c>
      <c r="DJ28" s="17">
        <f t="shared" si="32"/>
        <v>3982</v>
      </c>
      <c r="DK28" s="18"/>
      <c r="DL28" s="18"/>
    </row>
    <row r="29" spans="1:116" ht="15.75" x14ac:dyDescent="0.2">
      <c r="A29" s="19" t="s">
        <v>96</v>
      </c>
      <c r="B29" s="13">
        <f t="shared" si="0"/>
        <v>7765</v>
      </c>
      <c r="C29" s="14">
        <v>0</v>
      </c>
      <c r="D29" s="14">
        <v>2980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4785</v>
      </c>
      <c r="M29" s="14">
        <v>0</v>
      </c>
      <c r="N29" s="14">
        <v>0</v>
      </c>
      <c r="O29" s="13">
        <f t="shared" si="1"/>
        <v>1714</v>
      </c>
      <c r="P29" s="14">
        <v>0</v>
      </c>
      <c r="Q29" s="14">
        <v>1714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3">
        <f t="shared" si="2"/>
        <v>0</v>
      </c>
      <c r="Y29" s="13">
        <f t="shared" si="3"/>
        <v>0</v>
      </c>
      <c r="Z29" s="14">
        <v>0</v>
      </c>
      <c r="AA29" s="14">
        <v>0</v>
      </c>
      <c r="AB29" s="13">
        <f t="shared" si="4"/>
        <v>0</v>
      </c>
      <c r="AC29" s="14">
        <v>0</v>
      </c>
      <c r="AD29" s="14">
        <v>0</v>
      </c>
      <c r="AE29" s="13">
        <f t="shared" si="5"/>
        <v>1341</v>
      </c>
      <c r="AF29" s="14">
        <v>1341</v>
      </c>
      <c r="AG29" s="14">
        <v>0</v>
      </c>
      <c r="AH29" s="14">
        <v>0</v>
      </c>
      <c r="AI29" s="13">
        <f t="shared" si="6"/>
        <v>0</v>
      </c>
      <c r="AJ29" s="14">
        <v>0</v>
      </c>
      <c r="AK29" s="14">
        <v>0</v>
      </c>
      <c r="AL29" s="13">
        <f t="shared" si="7"/>
        <v>476</v>
      </c>
      <c r="AM29" s="14">
        <v>447</v>
      </c>
      <c r="AN29" s="14">
        <v>29</v>
      </c>
      <c r="AO29" s="13">
        <f t="shared" si="8"/>
        <v>408</v>
      </c>
      <c r="AP29" s="14">
        <v>359</v>
      </c>
      <c r="AQ29" s="14">
        <v>49</v>
      </c>
      <c r="AR29" s="13">
        <f t="shared" si="9"/>
        <v>2088</v>
      </c>
      <c r="AS29" s="14">
        <v>2066</v>
      </c>
      <c r="AT29" s="14">
        <v>0</v>
      </c>
      <c r="AU29" s="14">
        <v>0</v>
      </c>
      <c r="AV29" s="14">
        <v>0</v>
      </c>
      <c r="AW29" s="14">
        <v>0</v>
      </c>
      <c r="AX29" s="13">
        <f t="shared" si="10"/>
        <v>0</v>
      </c>
      <c r="AY29" s="14">
        <v>0</v>
      </c>
      <c r="AZ29" s="14">
        <v>0</v>
      </c>
      <c r="BA29" s="13">
        <f t="shared" si="11"/>
        <v>0</v>
      </c>
      <c r="BB29" s="14">
        <v>0</v>
      </c>
      <c r="BC29" s="14">
        <v>0</v>
      </c>
      <c r="BD29" s="13">
        <f t="shared" si="12"/>
        <v>0</v>
      </c>
      <c r="BE29" s="14">
        <v>0</v>
      </c>
      <c r="BF29" s="14">
        <v>0</v>
      </c>
      <c r="BG29" s="13">
        <f t="shared" si="13"/>
        <v>0</v>
      </c>
      <c r="BH29" s="14">
        <v>0</v>
      </c>
      <c r="BI29" s="14">
        <v>0</v>
      </c>
      <c r="BJ29" s="13">
        <f t="shared" si="14"/>
        <v>22</v>
      </c>
      <c r="BK29" s="14">
        <v>22</v>
      </c>
      <c r="BL29" s="14">
        <v>0</v>
      </c>
      <c r="BM29" s="13">
        <f t="shared" si="15"/>
        <v>58</v>
      </c>
      <c r="BN29" s="14">
        <v>58</v>
      </c>
      <c r="BO29" s="14">
        <v>0</v>
      </c>
      <c r="BP29" s="13">
        <f t="shared" si="16"/>
        <v>1733</v>
      </c>
      <c r="BQ29" s="13">
        <f t="shared" si="17"/>
        <v>0</v>
      </c>
      <c r="BR29" s="14">
        <v>0</v>
      </c>
      <c r="BS29" s="15">
        <v>0</v>
      </c>
      <c r="BT29" s="15">
        <v>127</v>
      </c>
      <c r="BU29" s="15">
        <v>331</v>
      </c>
      <c r="BV29" s="13">
        <f t="shared" si="18"/>
        <v>0</v>
      </c>
      <c r="BW29" s="15">
        <v>0</v>
      </c>
      <c r="BX29" s="15">
        <v>0</v>
      </c>
      <c r="BY29" s="13">
        <f t="shared" si="19"/>
        <v>0</v>
      </c>
      <c r="BZ29" s="15">
        <v>0</v>
      </c>
      <c r="CA29" s="15">
        <v>0</v>
      </c>
      <c r="CB29" s="13">
        <f t="shared" si="20"/>
        <v>1275</v>
      </c>
      <c r="CC29" s="15">
        <v>1275</v>
      </c>
      <c r="CD29" s="15">
        <v>0</v>
      </c>
      <c r="CE29" s="13">
        <f t="shared" si="21"/>
        <v>1560</v>
      </c>
      <c r="CF29" s="14">
        <v>1544</v>
      </c>
      <c r="CG29" s="14">
        <v>16</v>
      </c>
      <c r="CH29" s="13">
        <f t="shared" si="22"/>
        <v>539</v>
      </c>
      <c r="CI29" s="14">
        <v>375</v>
      </c>
      <c r="CJ29" s="14">
        <v>164</v>
      </c>
      <c r="CK29" s="13">
        <f t="shared" si="23"/>
        <v>0</v>
      </c>
      <c r="CL29" s="14">
        <v>0</v>
      </c>
      <c r="CM29" s="14">
        <v>0</v>
      </c>
      <c r="CN29" s="13">
        <f t="shared" si="24"/>
        <v>723</v>
      </c>
      <c r="CO29" s="14">
        <v>634</v>
      </c>
      <c r="CP29" s="14">
        <v>89</v>
      </c>
      <c r="CQ29" s="16"/>
      <c r="CR29" s="13">
        <f t="shared" si="25"/>
        <v>560</v>
      </c>
      <c r="CS29" s="14">
        <v>375</v>
      </c>
      <c r="CT29" s="14">
        <v>185</v>
      </c>
      <c r="CU29" s="13">
        <f t="shared" si="26"/>
        <v>2508</v>
      </c>
      <c r="CV29" s="13">
        <f t="shared" si="27"/>
        <v>1941</v>
      </c>
      <c r="CW29" s="13">
        <f t="shared" si="27"/>
        <v>567</v>
      </c>
      <c r="CX29" s="13">
        <f t="shared" si="28"/>
        <v>0</v>
      </c>
      <c r="CY29" s="14">
        <v>0</v>
      </c>
      <c r="CZ29" s="14">
        <v>0</v>
      </c>
      <c r="DA29" s="13">
        <f t="shared" si="29"/>
        <v>2508</v>
      </c>
      <c r="DB29" s="14">
        <v>1941</v>
      </c>
      <c r="DC29" s="14">
        <v>567</v>
      </c>
      <c r="DD29" s="13">
        <f t="shared" si="30"/>
        <v>0</v>
      </c>
      <c r="DE29" s="14">
        <v>0</v>
      </c>
      <c r="DF29" s="14">
        <v>0</v>
      </c>
      <c r="DG29" s="17">
        <f t="shared" si="33"/>
        <v>21473</v>
      </c>
      <c r="DH29" s="17">
        <f t="shared" si="31"/>
        <v>18533</v>
      </c>
      <c r="DI29" s="17">
        <v>1873</v>
      </c>
      <c r="DJ29" s="17">
        <f t="shared" si="32"/>
        <v>2940</v>
      </c>
      <c r="DK29" s="18"/>
      <c r="DL29" s="18"/>
    </row>
    <row r="30" spans="1:116" ht="15.75" x14ac:dyDescent="0.2">
      <c r="A30" s="19" t="s">
        <v>97</v>
      </c>
      <c r="B30" s="13">
        <f t="shared" si="0"/>
        <v>11390</v>
      </c>
      <c r="C30" s="14">
        <v>0</v>
      </c>
      <c r="D30" s="14">
        <v>9551</v>
      </c>
      <c r="E30" s="14">
        <v>0</v>
      </c>
      <c r="F30" s="14">
        <v>0</v>
      </c>
      <c r="G30" s="14">
        <v>0</v>
      </c>
      <c r="H30" s="14">
        <v>0</v>
      </c>
      <c r="I30" s="14">
        <v>681</v>
      </c>
      <c r="J30" s="14">
        <v>0</v>
      </c>
      <c r="K30" s="14">
        <v>0</v>
      </c>
      <c r="L30" s="14">
        <v>1158</v>
      </c>
      <c r="M30" s="14">
        <v>0</v>
      </c>
      <c r="N30" s="14">
        <v>0</v>
      </c>
      <c r="O30" s="13">
        <f t="shared" si="1"/>
        <v>11088</v>
      </c>
      <c r="P30" s="14">
        <v>1760</v>
      </c>
      <c r="Q30" s="14">
        <v>9328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3">
        <f t="shared" si="2"/>
        <v>429</v>
      </c>
      <c r="Y30" s="13">
        <f t="shared" si="3"/>
        <v>429</v>
      </c>
      <c r="Z30" s="14">
        <v>429</v>
      </c>
      <c r="AA30" s="14">
        <v>0</v>
      </c>
      <c r="AB30" s="13">
        <f t="shared" si="4"/>
        <v>0</v>
      </c>
      <c r="AC30" s="14">
        <v>0</v>
      </c>
      <c r="AD30" s="14">
        <v>0</v>
      </c>
      <c r="AE30" s="13">
        <f t="shared" si="5"/>
        <v>1757</v>
      </c>
      <c r="AF30" s="14">
        <v>1757</v>
      </c>
      <c r="AG30" s="14">
        <v>0</v>
      </c>
      <c r="AH30" s="14">
        <v>0</v>
      </c>
      <c r="AI30" s="13">
        <f t="shared" si="6"/>
        <v>0</v>
      </c>
      <c r="AJ30" s="14">
        <v>0</v>
      </c>
      <c r="AK30" s="14">
        <v>0</v>
      </c>
      <c r="AL30" s="13">
        <f t="shared" si="7"/>
        <v>691</v>
      </c>
      <c r="AM30" s="14">
        <v>572</v>
      </c>
      <c r="AN30" s="14">
        <v>119</v>
      </c>
      <c r="AO30" s="13">
        <f t="shared" si="8"/>
        <v>0</v>
      </c>
      <c r="AP30" s="14">
        <v>0</v>
      </c>
      <c r="AQ30" s="14">
        <v>0</v>
      </c>
      <c r="AR30" s="13">
        <f t="shared" si="9"/>
        <v>3135</v>
      </c>
      <c r="AS30" s="14">
        <v>2607</v>
      </c>
      <c r="AT30" s="14">
        <v>0</v>
      </c>
      <c r="AU30" s="14">
        <v>0</v>
      </c>
      <c r="AV30" s="14">
        <v>0</v>
      </c>
      <c r="AW30" s="14">
        <v>0</v>
      </c>
      <c r="AX30" s="13">
        <f t="shared" si="10"/>
        <v>0</v>
      </c>
      <c r="AY30" s="14">
        <v>0</v>
      </c>
      <c r="AZ30" s="14">
        <v>0</v>
      </c>
      <c r="BA30" s="13">
        <f t="shared" si="11"/>
        <v>0</v>
      </c>
      <c r="BB30" s="14">
        <v>0</v>
      </c>
      <c r="BC30" s="14">
        <v>0</v>
      </c>
      <c r="BD30" s="13">
        <f t="shared" si="12"/>
        <v>528</v>
      </c>
      <c r="BE30" s="14">
        <v>0</v>
      </c>
      <c r="BF30" s="14">
        <v>528</v>
      </c>
      <c r="BG30" s="13">
        <f t="shared" si="13"/>
        <v>0</v>
      </c>
      <c r="BH30" s="14">
        <v>0</v>
      </c>
      <c r="BI30" s="14">
        <v>0</v>
      </c>
      <c r="BJ30" s="13">
        <f t="shared" si="14"/>
        <v>0</v>
      </c>
      <c r="BK30" s="14">
        <v>0</v>
      </c>
      <c r="BL30" s="14">
        <v>0</v>
      </c>
      <c r="BM30" s="13">
        <f t="shared" si="15"/>
        <v>0</v>
      </c>
      <c r="BN30" s="14">
        <v>0</v>
      </c>
      <c r="BO30" s="14">
        <v>0</v>
      </c>
      <c r="BP30" s="13">
        <f t="shared" si="16"/>
        <v>9233</v>
      </c>
      <c r="BQ30" s="13">
        <f t="shared" si="17"/>
        <v>2010</v>
      </c>
      <c r="BR30" s="14">
        <v>2010</v>
      </c>
      <c r="BS30" s="15">
        <v>0</v>
      </c>
      <c r="BT30" s="15">
        <v>1004</v>
      </c>
      <c r="BU30" s="15">
        <v>1006</v>
      </c>
      <c r="BV30" s="13">
        <f t="shared" si="18"/>
        <v>1006</v>
      </c>
      <c r="BW30" s="15">
        <v>1006</v>
      </c>
      <c r="BX30" s="15">
        <v>0</v>
      </c>
      <c r="BY30" s="13">
        <f t="shared" si="19"/>
        <v>0</v>
      </c>
      <c r="BZ30" s="15">
        <v>0</v>
      </c>
      <c r="CA30" s="15">
        <v>0</v>
      </c>
      <c r="CB30" s="13">
        <f t="shared" si="20"/>
        <v>4207</v>
      </c>
      <c r="CC30" s="15">
        <v>4207</v>
      </c>
      <c r="CD30" s="15">
        <v>0</v>
      </c>
      <c r="CE30" s="13">
        <f t="shared" si="21"/>
        <v>3066</v>
      </c>
      <c r="CF30" s="14">
        <v>2744</v>
      </c>
      <c r="CG30" s="14">
        <v>322</v>
      </c>
      <c r="CH30" s="13">
        <f t="shared" si="22"/>
        <v>2741</v>
      </c>
      <c r="CI30" s="14">
        <v>1218</v>
      </c>
      <c r="CJ30" s="14">
        <v>1523</v>
      </c>
      <c r="CK30" s="13">
        <f t="shared" si="23"/>
        <v>0</v>
      </c>
      <c r="CL30" s="14">
        <v>0</v>
      </c>
      <c r="CM30" s="14">
        <v>0</v>
      </c>
      <c r="CN30" s="13">
        <f t="shared" si="24"/>
        <v>1983</v>
      </c>
      <c r="CO30" s="14">
        <v>741</v>
      </c>
      <c r="CP30" s="14">
        <v>1242</v>
      </c>
      <c r="CQ30" s="16"/>
      <c r="CR30" s="13">
        <f t="shared" si="25"/>
        <v>2444</v>
      </c>
      <c r="CS30" s="14">
        <v>1915</v>
      </c>
      <c r="CT30" s="14">
        <v>529</v>
      </c>
      <c r="CU30" s="13">
        <f t="shared" si="26"/>
        <v>2688</v>
      </c>
      <c r="CV30" s="13">
        <f t="shared" si="27"/>
        <v>1563</v>
      </c>
      <c r="CW30" s="13">
        <f t="shared" si="27"/>
        <v>1125</v>
      </c>
      <c r="CX30" s="13">
        <f t="shared" si="28"/>
        <v>437</v>
      </c>
      <c r="CY30" s="14">
        <v>437</v>
      </c>
      <c r="CZ30" s="14">
        <v>0</v>
      </c>
      <c r="DA30" s="13">
        <f t="shared" si="29"/>
        <v>2251</v>
      </c>
      <c r="DB30" s="14">
        <v>1126</v>
      </c>
      <c r="DC30" s="14">
        <v>1125</v>
      </c>
      <c r="DD30" s="13">
        <f t="shared" si="30"/>
        <v>0</v>
      </c>
      <c r="DE30" s="14">
        <v>0</v>
      </c>
      <c r="DF30" s="14">
        <v>0</v>
      </c>
      <c r="DG30" s="17">
        <f t="shared" si="33"/>
        <v>50645</v>
      </c>
      <c r="DH30" s="17">
        <f t="shared" si="31"/>
        <v>33165</v>
      </c>
      <c r="DI30" s="17">
        <v>6436</v>
      </c>
      <c r="DJ30" s="17">
        <f t="shared" si="32"/>
        <v>17480</v>
      </c>
      <c r="DK30" s="18"/>
      <c r="DL30" s="18"/>
    </row>
    <row r="31" spans="1:116" ht="15.75" x14ac:dyDescent="0.2">
      <c r="A31" s="19" t="s">
        <v>98</v>
      </c>
      <c r="B31" s="13">
        <f t="shared" si="0"/>
        <v>5358</v>
      </c>
      <c r="C31" s="14">
        <v>0</v>
      </c>
      <c r="D31" s="14">
        <v>3638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1720</v>
      </c>
      <c r="M31" s="14">
        <v>0</v>
      </c>
      <c r="N31" s="14">
        <v>0</v>
      </c>
      <c r="O31" s="13">
        <f t="shared" si="1"/>
        <v>4300</v>
      </c>
      <c r="P31" s="14">
        <v>0</v>
      </c>
      <c r="Q31" s="14">
        <v>4013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287</v>
      </c>
      <c r="X31" s="13">
        <f t="shared" si="2"/>
        <v>23</v>
      </c>
      <c r="Y31" s="13">
        <f t="shared" si="3"/>
        <v>23</v>
      </c>
      <c r="Z31" s="14">
        <v>23</v>
      </c>
      <c r="AA31" s="14">
        <v>0</v>
      </c>
      <c r="AB31" s="13">
        <f t="shared" si="4"/>
        <v>0</v>
      </c>
      <c r="AC31" s="14">
        <v>0</v>
      </c>
      <c r="AD31" s="14">
        <v>0</v>
      </c>
      <c r="AE31" s="13">
        <f t="shared" si="5"/>
        <v>115</v>
      </c>
      <c r="AF31" s="14">
        <v>115</v>
      </c>
      <c r="AG31" s="14">
        <v>0</v>
      </c>
      <c r="AH31" s="14">
        <v>0</v>
      </c>
      <c r="AI31" s="13">
        <f t="shared" si="6"/>
        <v>0</v>
      </c>
      <c r="AJ31" s="14">
        <v>0</v>
      </c>
      <c r="AK31" s="14">
        <v>0</v>
      </c>
      <c r="AL31" s="13">
        <f t="shared" si="7"/>
        <v>1147</v>
      </c>
      <c r="AM31" s="14">
        <v>1032</v>
      </c>
      <c r="AN31" s="14">
        <v>115</v>
      </c>
      <c r="AO31" s="13">
        <f t="shared" si="8"/>
        <v>0</v>
      </c>
      <c r="AP31" s="14">
        <v>0</v>
      </c>
      <c r="AQ31" s="14">
        <v>0</v>
      </c>
      <c r="AR31" s="13">
        <f t="shared" si="9"/>
        <v>355</v>
      </c>
      <c r="AS31" s="14">
        <v>344</v>
      </c>
      <c r="AT31" s="14">
        <v>0</v>
      </c>
      <c r="AU31" s="14">
        <v>0</v>
      </c>
      <c r="AV31" s="14">
        <v>0</v>
      </c>
      <c r="AW31" s="14">
        <v>0</v>
      </c>
      <c r="AX31" s="13">
        <f t="shared" si="10"/>
        <v>0</v>
      </c>
      <c r="AY31" s="14">
        <v>0</v>
      </c>
      <c r="AZ31" s="14">
        <v>0</v>
      </c>
      <c r="BA31" s="13">
        <f t="shared" si="11"/>
        <v>0</v>
      </c>
      <c r="BB31" s="14">
        <v>0</v>
      </c>
      <c r="BC31" s="14">
        <v>0</v>
      </c>
      <c r="BD31" s="13">
        <f t="shared" si="12"/>
        <v>0</v>
      </c>
      <c r="BE31" s="14">
        <v>0</v>
      </c>
      <c r="BF31" s="14">
        <v>0</v>
      </c>
      <c r="BG31" s="13">
        <f t="shared" si="13"/>
        <v>0</v>
      </c>
      <c r="BH31" s="14">
        <v>0</v>
      </c>
      <c r="BI31" s="14">
        <v>0</v>
      </c>
      <c r="BJ31" s="13">
        <f t="shared" si="14"/>
        <v>11</v>
      </c>
      <c r="BK31" s="14">
        <v>11</v>
      </c>
      <c r="BL31" s="14">
        <v>0</v>
      </c>
      <c r="BM31" s="13">
        <f t="shared" si="15"/>
        <v>0</v>
      </c>
      <c r="BN31" s="14">
        <v>0</v>
      </c>
      <c r="BO31" s="14">
        <v>0</v>
      </c>
      <c r="BP31" s="13">
        <f t="shared" si="16"/>
        <v>800</v>
      </c>
      <c r="BQ31" s="13">
        <f t="shared" si="17"/>
        <v>0</v>
      </c>
      <c r="BR31" s="14">
        <v>0</v>
      </c>
      <c r="BS31" s="15">
        <v>0</v>
      </c>
      <c r="BT31" s="15">
        <v>0</v>
      </c>
      <c r="BU31" s="15">
        <v>300</v>
      </c>
      <c r="BV31" s="13">
        <f t="shared" si="18"/>
        <v>0</v>
      </c>
      <c r="BW31" s="15">
        <v>0</v>
      </c>
      <c r="BX31" s="15">
        <v>0</v>
      </c>
      <c r="BY31" s="13">
        <f t="shared" si="19"/>
        <v>0</v>
      </c>
      <c r="BZ31" s="15">
        <v>0</v>
      </c>
      <c r="CA31" s="15">
        <v>0</v>
      </c>
      <c r="CB31" s="13">
        <f t="shared" si="20"/>
        <v>500</v>
      </c>
      <c r="CC31" s="15">
        <v>500</v>
      </c>
      <c r="CD31" s="15">
        <v>0</v>
      </c>
      <c r="CE31" s="13">
        <f t="shared" si="21"/>
        <v>860</v>
      </c>
      <c r="CF31" s="14">
        <v>860</v>
      </c>
      <c r="CG31" s="14">
        <v>0</v>
      </c>
      <c r="CH31" s="13">
        <f t="shared" si="22"/>
        <v>688</v>
      </c>
      <c r="CI31" s="14">
        <v>516</v>
      </c>
      <c r="CJ31" s="14">
        <v>172</v>
      </c>
      <c r="CK31" s="13">
        <f t="shared" si="23"/>
        <v>0</v>
      </c>
      <c r="CL31" s="14">
        <v>0</v>
      </c>
      <c r="CM31" s="14">
        <v>0</v>
      </c>
      <c r="CN31" s="13">
        <f t="shared" si="24"/>
        <v>917</v>
      </c>
      <c r="CO31" s="14">
        <v>344</v>
      </c>
      <c r="CP31" s="14">
        <v>573</v>
      </c>
      <c r="CQ31" s="16"/>
      <c r="CR31" s="13">
        <f t="shared" si="25"/>
        <v>1089</v>
      </c>
      <c r="CS31" s="14">
        <v>860</v>
      </c>
      <c r="CT31" s="14">
        <v>229</v>
      </c>
      <c r="CU31" s="13">
        <f t="shared" si="26"/>
        <v>2580</v>
      </c>
      <c r="CV31" s="13">
        <f t="shared" si="27"/>
        <v>2580</v>
      </c>
      <c r="CW31" s="13">
        <f t="shared" si="27"/>
        <v>0</v>
      </c>
      <c r="CX31" s="13">
        <f t="shared" si="28"/>
        <v>516</v>
      </c>
      <c r="CY31" s="14">
        <v>516</v>
      </c>
      <c r="CZ31" s="14">
        <v>0</v>
      </c>
      <c r="DA31" s="13">
        <f t="shared" si="29"/>
        <v>2064</v>
      </c>
      <c r="DB31" s="14">
        <v>2064</v>
      </c>
      <c r="DC31" s="14">
        <v>0</v>
      </c>
      <c r="DD31" s="13">
        <f t="shared" si="30"/>
        <v>0</v>
      </c>
      <c r="DE31" s="14">
        <v>0</v>
      </c>
      <c r="DF31" s="14">
        <v>0</v>
      </c>
      <c r="DG31" s="17">
        <f t="shared" si="33"/>
        <v>18232</v>
      </c>
      <c r="DH31" s="17">
        <f t="shared" si="31"/>
        <v>12843</v>
      </c>
      <c r="DI31" s="17">
        <v>1518</v>
      </c>
      <c r="DJ31" s="17">
        <f t="shared" si="32"/>
        <v>5389</v>
      </c>
      <c r="DK31" s="18"/>
      <c r="DL31" s="18"/>
    </row>
    <row r="32" spans="1:116" ht="15.75" x14ac:dyDescent="0.2">
      <c r="A32" s="19" t="s">
        <v>99</v>
      </c>
      <c r="B32" s="13">
        <f t="shared" si="0"/>
        <v>27515</v>
      </c>
      <c r="C32" s="14">
        <v>0</v>
      </c>
      <c r="D32" s="14">
        <v>19264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7452</v>
      </c>
      <c r="M32" s="14">
        <v>799</v>
      </c>
      <c r="N32" s="14">
        <v>0</v>
      </c>
      <c r="O32" s="13">
        <f t="shared" si="1"/>
        <v>9323</v>
      </c>
      <c r="P32" s="14">
        <v>0</v>
      </c>
      <c r="Q32" s="14">
        <v>7801</v>
      </c>
      <c r="R32" s="14">
        <v>0</v>
      </c>
      <c r="S32" s="14">
        <v>711</v>
      </c>
      <c r="T32" s="14">
        <v>0</v>
      </c>
      <c r="U32" s="14">
        <v>0</v>
      </c>
      <c r="V32" s="14">
        <v>0</v>
      </c>
      <c r="W32" s="14">
        <v>811</v>
      </c>
      <c r="X32" s="13">
        <f t="shared" si="2"/>
        <v>0</v>
      </c>
      <c r="Y32" s="13">
        <f t="shared" si="3"/>
        <v>0</v>
      </c>
      <c r="Z32" s="14">
        <v>0</v>
      </c>
      <c r="AA32" s="14">
        <v>0</v>
      </c>
      <c r="AB32" s="13">
        <f t="shared" si="4"/>
        <v>0</v>
      </c>
      <c r="AC32" s="14">
        <v>0</v>
      </c>
      <c r="AD32" s="14">
        <v>0</v>
      </c>
      <c r="AE32" s="13">
        <f t="shared" si="5"/>
        <v>1800</v>
      </c>
      <c r="AF32" s="14">
        <v>1528</v>
      </c>
      <c r="AG32" s="14">
        <v>272</v>
      </c>
      <c r="AH32" s="14">
        <v>0</v>
      </c>
      <c r="AI32" s="13">
        <f t="shared" si="6"/>
        <v>0</v>
      </c>
      <c r="AJ32" s="14">
        <v>0</v>
      </c>
      <c r="AK32" s="14">
        <v>0</v>
      </c>
      <c r="AL32" s="13">
        <f t="shared" si="7"/>
        <v>3366</v>
      </c>
      <c r="AM32" s="14">
        <v>2812</v>
      </c>
      <c r="AN32" s="14">
        <v>554</v>
      </c>
      <c r="AO32" s="13">
        <f t="shared" si="8"/>
        <v>80</v>
      </c>
      <c r="AP32" s="14">
        <v>80</v>
      </c>
      <c r="AQ32" s="14">
        <v>0</v>
      </c>
      <c r="AR32" s="13">
        <f t="shared" si="9"/>
        <v>7936</v>
      </c>
      <c r="AS32" s="14">
        <v>7071</v>
      </c>
      <c r="AT32" s="14">
        <v>226</v>
      </c>
      <c r="AU32" s="14">
        <v>0</v>
      </c>
      <c r="AV32" s="14">
        <v>0</v>
      </c>
      <c r="AW32" s="14">
        <v>0</v>
      </c>
      <c r="AX32" s="13">
        <f t="shared" si="10"/>
        <v>0</v>
      </c>
      <c r="AY32" s="14">
        <v>0</v>
      </c>
      <c r="AZ32" s="14">
        <v>0</v>
      </c>
      <c r="BA32" s="13">
        <f t="shared" si="11"/>
        <v>0</v>
      </c>
      <c r="BB32" s="14">
        <v>0</v>
      </c>
      <c r="BC32" s="14">
        <v>0</v>
      </c>
      <c r="BD32" s="13">
        <f t="shared" si="12"/>
        <v>0</v>
      </c>
      <c r="BE32" s="14">
        <v>0</v>
      </c>
      <c r="BF32" s="14">
        <v>0</v>
      </c>
      <c r="BG32" s="13">
        <f t="shared" si="13"/>
        <v>0</v>
      </c>
      <c r="BH32" s="14">
        <v>0</v>
      </c>
      <c r="BI32" s="14">
        <v>0</v>
      </c>
      <c r="BJ32" s="13">
        <f t="shared" si="14"/>
        <v>639</v>
      </c>
      <c r="BK32" s="14">
        <v>639</v>
      </c>
      <c r="BL32" s="14">
        <v>0</v>
      </c>
      <c r="BM32" s="13">
        <f t="shared" si="15"/>
        <v>81</v>
      </c>
      <c r="BN32" s="14">
        <v>81</v>
      </c>
      <c r="BO32" s="14">
        <v>0</v>
      </c>
      <c r="BP32" s="13">
        <f t="shared" si="16"/>
        <v>3135</v>
      </c>
      <c r="BQ32" s="13">
        <f t="shared" si="17"/>
        <v>119</v>
      </c>
      <c r="BR32" s="14">
        <v>102</v>
      </c>
      <c r="BS32" s="15">
        <v>17</v>
      </c>
      <c r="BT32" s="15">
        <v>256</v>
      </c>
      <c r="BU32" s="15">
        <v>767</v>
      </c>
      <c r="BV32" s="13">
        <f t="shared" si="18"/>
        <v>0</v>
      </c>
      <c r="BW32" s="15">
        <v>0</v>
      </c>
      <c r="BX32" s="15">
        <v>0</v>
      </c>
      <c r="BY32" s="13">
        <f t="shared" si="19"/>
        <v>0</v>
      </c>
      <c r="BZ32" s="15">
        <v>0</v>
      </c>
      <c r="CA32" s="15">
        <v>0</v>
      </c>
      <c r="CB32" s="13">
        <f t="shared" si="20"/>
        <v>1993</v>
      </c>
      <c r="CC32" s="15">
        <v>1610</v>
      </c>
      <c r="CD32" s="15">
        <v>383</v>
      </c>
      <c r="CE32" s="13">
        <f t="shared" si="21"/>
        <v>1322</v>
      </c>
      <c r="CF32" s="14">
        <v>1141</v>
      </c>
      <c r="CG32" s="14">
        <v>181</v>
      </c>
      <c r="CH32" s="13">
        <f t="shared" si="22"/>
        <v>1625</v>
      </c>
      <c r="CI32" s="14">
        <v>1084</v>
      </c>
      <c r="CJ32" s="14">
        <v>541</v>
      </c>
      <c r="CK32" s="13">
        <f t="shared" si="23"/>
        <v>0</v>
      </c>
      <c r="CL32" s="14">
        <v>0</v>
      </c>
      <c r="CM32" s="14">
        <v>0</v>
      </c>
      <c r="CN32" s="13">
        <f t="shared" si="24"/>
        <v>2483</v>
      </c>
      <c r="CO32" s="14">
        <v>1897</v>
      </c>
      <c r="CP32" s="14">
        <v>586</v>
      </c>
      <c r="CQ32" s="16"/>
      <c r="CR32" s="13">
        <f t="shared" si="25"/>
        <v>2263</v>
      </c>
      <c r="CS32" s="14">
        <v>1888</v>
      </c>
      <c r="CT32" s="14">
        <v>375</v>
      </c>
      <c r="CU32" s="13">
        <f t="shared" si="26"/>
        <v>1873</v>
      </c>
      <c r="CV32" s="13">
        <f t="shared" si="27"/>
        <v>1776</v>
      </c>
      <c r="CW32" s="13">
        <f t="shared" si="27"/>
        <v>97</v>
      </c>
      <c r="CX32" s="13">
        <f t="shared" si="28"/>
        <v>135</v>
      </c>
      <c r="CY32" s="14">
        <v>114</v>
      </c>
      <c r="CZ32" s="14">
        <v>21</v>
      </c>
      <c r="DA32" s="13">
        <f t="shared" si="29"/>
        <v>1738</v>
      </c>
      <c r="DB32" s="14">
        <v>1662</v>
      </c>
      <c r="DC32" s="14">
        <v>76</v>
      </c>
      <c r="DD32" s="13">
        <f t="shared" si="30"/>
        <v>0</v>
      </c>
      <c r="DE32" s="14">
        <v>0</v>
      </c>
      <c r="DF32" s="14">
        <v>0</v>
      </c>
      <c r="DG32" s="17">
        <f t="shared" si="33"/>
        <v>62802</v>
      </c>
      <c r="DH32" s="17">
        <f t="shared" si="31"/>
        <v>49991</v>
      </c>
      <c r="DI32" s="17">
        <v>2901</v>
      </c>
      <c r="DJ32" s="17">
        <f t="shared" si="32"/>
        <v>12811</v>
      </c>
      <c r="DK32" s="18"/>
      <c r="DL32" s="18"/>
    </row>
    <row r="33" spans="1:116" ht="15.75" x14ac:dyDescent="0.2">
      <c r="A33" s="19" t="s">
        <v>100</v>
      </c>
      <c r="B33" s="13">
        <f t="shared" si="0"/>
        <v>2513</v>
      </c>
      <c r="C33" s="14">
        <v>0</v>
      </c>
      <c r="D33" s="14">
        <v>2513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3">
        <f t="shared" si="1"/>
        <v>2896</v>
      </c>
      <c r="P33" s="14">
        <v>0</v>
      </c>
      <c r="Q33" s="14">
        <v>2896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3">
        <f t="shared" si="2"/>
        <v>0</v>
      </c>
      <c r="Y33" s="13">
        <f t="shared" si="3"/>
        <v>0</v>
      </c>
      <c r="Z33" s="14">
        <v>0</v>
      </c>
      <c r="AA33" s="14">
        <v>0</v>
      </c>
      <c r="AB33" s="13">
        <f t="shared" si="4"/>
        <v>0</v>
      </c>
      <c r="AC33" s="14">
        <v>0</v>
      </c>
      <c r="AD33" s="14">
        <v>0</v>
      </c>
      <c r="AE33" s="13">
        <f t="shared" si="5"/>
        <v>217</v>
      </c>
      <c r="AF33" s="14">
        <v>217</v>
      </c>
      <c r="AG33" s="14">
        <v>0</v>
      </c>
      <c r="AH33" s="14">
        <v>0</v>
      </c>
      <c r="AI33" s="13">
        <f t="shared" si="6"/>
        <v>0</v>
      </c>
      <c r="AJ33" s="14">
        <v>0</v>
      </c>
      <c r="AK33" s="14">
        <v>0</v>
      </c>
      <c r="AL33" s="13">
        <f t="shared" si="7"/>
        <v>522</v>
      </c>
      <c r="AM33" s="14">
        <v>507</v>
      </c>
      <c r="AN33" s="14">
        <v>15</v>
      </c>
      <c r="AO33" s="13">
        <f t="shared" si="8"/>
        <v>0</v>
      </c>
      <c r="AP33" s="14">
        <v>0</v>
      </c>
      <c r="AQ33" s="14">
        <v>0</v>
      </c>
      <c r="AR33" s="13">
        <f t="shared" si="9"/>
        <v>558</v>
      </c>
      <c r="AS33" s="14">
        <v>543</v>
      </c>
      <c r="AT33" s="14">
        <v>0</v>
      </c>
      <c r="AU33" s="14">
        <v>0</v>
      </c>
      <c r="AV33" s="14">
        <v>0</v>
      </c>
      <c r="AW33" s="14">
        <v>0</v>
      </c>
      <c r="AX33" s="13">
        <f t="shared" si="10"/>
        <v>0</v>
      </c>
      <c r="AY33" s="14">
        <v>0</v>
      </c>
      <c r="AZ33" s="14">
        <v>0</v>
      </c>
      <c r="BA33" s="13">
        <f t="shared" si="11"/>
        <v>0</v>
      </c>
      <c r="BB33" s="14">
        <v>0</v>
      </c>
      <c r="BC33" s="14">
        <v>0</v>
      </c>
      <c r="BD33" s="13">
        <f t="shared" si="12"/>
        <v>0</v>
      </c>
      <c r="BE33" s="14">
        <v>0</v>
      </c>
      <c r="BF33" s="14">
        <v>0</v>
      </c>
      <c r="BG33" s="13">
        <f t="shared" si="13"/>
        <v>0</v>
      </c>
      <c r="BH33" s="14">
        <v>0</v>
      </c>
      <c r="BI33" s="14">
        <v>0</v>
      </c>
      <c r="BJ33" s="13">
        <f t="shared" si="14"/>
        <v>15</v>
      </c>
      <c r="BK33" s="14">
        <v>15</v>
      </c>
      <c r="BL33" s="14">
        <v>0</v>
      </c>
      <c r="BM33" s="13">
        <f t="shared" si="15"/>
        <v>0</v>
      </c>
      <c r="BN33" s="14">
        <v>0</v>
      </c>
      <c r="BO33" s="14">
        <v>0</v>
      </c>
      <c r="BP33" s="13">
        <f t="shared" si="16"/>
        <v>1236</v>
      </c>
      <c r="BQ33" s="13">
        <f t="shared" si="17"/>
        <v>382</v>
      </c>
      <c r="BR33" s="14">
        <v>382</v>
      </c>
      <c r="BS33" s="15">
        <v>0</v>
      </c>
      <c r="BT33" s="15">
        <v>0</v>
      </c>
      <c r="BU33" s="15">
        <v>0</v>
      </c>
      <c r="BV33" s="13">
        <f t="shared" si="18"/>
        <v>0</v>
      </c>
      <c r="BW33" s="15">
        <v>0</v>
      </c>
      <c r="BX33" s="15">
        <v>0</v>
      </c>
      <c r="BY33" s="13">
        <f t="shared" si="19"/>
        <v>0</v>
      </c>
      <c r="BZ33" s="15">
        <v>0</v>
      </c>
      <c r="CA33" s="15">
        <v>0</v>
      </c>
      <c r="CB33" s="13">
        <f t="shared" si="20"/>
        <v>854</v>
      </c>
      <c r="CC33" s="15">
        <v>446</v>
      </c>
      <c r="CD33" s="15">
        <v>408</v>
      </c>
      <c r="CE33" s="13">
        <f t="shared" si="21"/>
        <v>2324</v>
      </c>
      <c r="CF33" s="14">
        <v>2317</v>
      </c>
      <c r="CG33" s="14">
        <v>7</v>
      </c>
      <c r="CH33" s="13">
        <f t="shared" si="22"/>
        <v>121</v>
      </c>
      <c r="CI33" s="14">
        <v>114</v>
      </c>
      <c r="CJ33" s="14">
        <v>7</v>
      </c>
      <c r="CK33" s="13">
        <f t="shared" si="23"/>
        <v>0</v>
      </c>
      <c r="CL33" s="14">
        <v>0</v>
      </c>
      <c r="CM33" s="14">
        <v>0</v>
      </c>
      <c r="CN33" s="13">
        <f t="shared" si="24"/>
        <v>0</v>
      </c>
      <c r="CO33" s="14">
        <v>0</v>
      </c>
      <c r="CP33" s="14">
        <v>0</v>
      </c>
      <c r="CQ33" s="16"/>
      <c r="CR33" s="13">
        <f t="shared" si="25"/>
        <v>249</v>
      </c>
      <c r="CS33" s="14">
        <v>249</v>
      </c>
      <c r="CT33" s="14">
        <v>0</v>
      </c>
      <c r="CU33" s="13">
        <f t="shared" si="26"/>
        <v>0</v>
      </c>
      <c r="CV33" s="13">
        <f t="shared" si="27"/>
        <v>0</v>
      </c>
      <c r="CW33" s="13">
        <f t="shared" si="27"/>
        <v>0</v>
      </c>
      <c r="CX33" s="13">
        <f t="shared" si="28"/>
        <v>0</v>
      </c>
      <c r="CY33" s="14">
        <v>0</v>
      </c>
      <c r="CZ33" s="14">
        <v>0</v>
      </c>
      <c r="DA33" s="13">
        <f t="shared" si="29"/>
        <v>0</v>
      </c>
      <c r="DB33" s="14">
        <v>0</v>
      </c>
      <c r="DC33" s="14">
        <v>0</v>
      </c>
      <c r="DD33" s="13">
        <f t="shared" si="30"/>
        <v>0</v>
      </c>
      <c r="DE33" s="14">
        <v>0</v>
      </c>
      <c r="DF33" s="14">
        <v>0</v>
      </c>
      <c r="DG33" s="17">
        <f t="shared" si="33"/>
        <v>10636</v>
      </c>
      <c r="DH33" s="17">
        <f t="shared" si="31"/>
        <v>7303</v>
      </c>
      <c r="DI33" s="17">
        <v>2051</v>
      </c>
      <c r="DJ33" s="17">
        <f t="shared" si="32"/>
        <v>3333</v>
      </c>
      <c r="DK33" s="18"/>
      <c r="DL33" s="18"/>
    </row>
    <row r="34" spans="1:116" ht="15.75" x14ac:dyDescent="0.2">
      <c r="A34" s="19" t="s">
        <v>101</v>
      </c>
      <c r="B34" s="13">
        <f t="shared" si="0"/>
        <v>7743</v>
      </c>
      <c r="C34" s="14">
        <v>2659</v>
      </c>
      <c r="D34" s="14">
        <v>5084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3">
        <f t="shared" si="1"/>
        <v>7266</v>
      </c>
      <c r="P34" s="14">
        <v>0</v>
      </c>
      <c r="Q34" s="14">
        <v>7266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3">
        <f t="shared" si="2"/>
        <v>234</v>
      </c>
      <c r="Y34" s="13">
        <f t="shared" si="3"/>
        <v>234</v>
      </c>
      <c r="Z34" s="14">
        <v>234</v>
      </c>
      <c r="AA34" s="14">
        <v>0</v>
      </c>
      <c r="AB34" s="13">
        <f t="shared" si="4"/>
        <v>0</v>
      </c>
      <c r="AC34" s="14">
        <v>0</v>
      </c>
      <c r="AD34" s="14">
        <v>0</v>
      </c>
      <c r="AE34" s="13">
        <f t="shared" si="5"/>
        <v>234</v>
      </c>
      <c r="AF34" s="14">
        <v>234</v>
      </c>
      <c r="AG34" s="14">
        <v>0</v>
      </c>
      <c r="AH34" s="14">
        <v>0</v>
      </c>
      <c r="AI34" s="13">
        <f t="shared" si="6"/>
        <v>0</v>
      </c>
      <c r="AJ34" s="14">
        <v>0</v>
      </c>
      <c r="AK34" s="14">
        <v>0</v>
      </c>
      <c r="AL34" s="13">
        <f t="shared" si="7"/>
        <v>1241</v>
      </c>
      <c r="AM34" s="14">
        <v>1241</v>
      </c>
      <c r="AN34" s="14">
        <v>0</v>
      </c>
      <c r="AO34" s="13">
        <f t="shared" si="8"/>
        <v>1268</v>
      </c>
      <c r="AP34" s="14">
        <v>1268</v>
      </c>
      <c r="AQ34" s="14">
        <v>0</v>
      </c>
      <c r="AR34" s="13">
        <f t="shared" si="9"/>
        <v>1605</v>
      </c>
      <c r="AS34" s="14">
        <v>1153</v>
      </c>
      <c r="AT34" s="14">
        <v>0</v>
      </c>
      <c r="AU34" s="14">
        <v>0</v>
      </c>
      <c r="AV34" s="14">
        <v>0</v>
      </c>
      <c r="AW34" s="14">
        <v>0</v>
      </c>
      <c r="AX34" s="13">
        <f t="shared" si="10"/>
        <v>0</v>
      </c>
      <c r="AY34" s="14">
        <v>0</v>
      </c>
      <c r="AZ34" s="14">
        <v>0</v>
      </c>
      <c r="BA34" s="13">
        <f t="shared" si="11"/>
        <v>405</v>
      </c>
      <c r="BB34" s="14">
        <v>405</v>
      </c>
      <c r="BC34" s="14">
        <v>0</v>
      </c>
      <c r="BD34" s="13">
        <f t="shared" si="12"/>
        <v>0</v>
      </c>
      <c r="BE34" s="14">
        <v>0</v>
      </c>
      <c r="BF34" s="14">
        <v>0</v>
      </c>
      <c r="BG34" s="13">
        <f t="shared" si="13"/>
        <v>0</v>
      </c>
      <c r="BH34" s="14">
        <v>0</v>
      </c>
      <c r="BI34" s="14">
        <v>0</v>
      </c>
      <c r="BJ34" s="13">
        <f t="shared" si="14"/>
        <v>47</v>
      </c>
      <c r="BK34" s="14">
        <v>47</v>
      </c>
      <c r="BL34" s="14">
        <v>0</v>
      </c>
      <c r="BM34" s="13">
        <f t="shared" si="15"/>
        <v>0</v>
      </c>
      <c r="BN34" s="14">
        <v>0</v>
      </c>
      <c r="BO34" s="14">
        <v>0</v>
      </c>
      <c r="BP34" s="13">
        <f t="shared" si="16"/>
        <v>1026</v>
      </c>
      <c r="BQ34" s="13">
        <f t="shared" si="17"/>
        <v>1026</v>
      </c>
      <c r="BR34" s="14">
        <v>1026</v>
      </c>
      <c r="BS34" s="15">
        <v>0</v>
      </c>
      <c r="BT34" s="15">
        <v>0</v>
      </c>
      <c r="BU34" s="15">
        <v>0</v>
      </c>
      <c r="BV34" s="13">
        <f t="shared" si="18"/>
        <v>0</v>
      </c>
      <c r="BW34" s="15">
        <v>0</v>
      </c>
      <c r="BX34" s="15">
        <v>0</v>
      </c>
      <c r="BY34" s="13">
        <f t="shared" si="19"/>
        <v>0</v>
      </c>
      <c r="BZ34" s="15">
        <v>0</v>
      </c>
      <c r="CA34" s="15">
        <v>0</v>
      </c>
      <c r="CB34" s="13">
        <f t="shared" si="20"/>
        <v>0</v>
      </c>
      <c r="CC34" s="15">
        <v>0</v>
      </c>
      <c r="CD34" s="15">
        <v>0</v>
      </c>
      <c r="CE34" s="13">
        <f t="shared" si="21"/>
        <v>3466</v>
      </c>
      <c r="CF34" s="14">
        <v>3466</v>
      </c>
      <c r="CG34" s="14">
        <v>0</v>
      </c>
      <c r="CH34" s="13">
        <f t="shared" si="22"/>
        <v>2535</v>
      </c>
      <c r="CI34" s="14">
        <v>2420</v>
      </c>
      <c r="CJ34" s="14">
        <v>115</v>
      </c>
      <c r="CK34" s="13">
        <f t="shared" si="23"/>
        <v>0</v>
      </c>
      <c r="CL34" s="14">
        <v>0</v>
      </c>
      <c r="CM34" s="14">
        <v>0</v>
      </c>
      <c r="CN34" s="13">
        <f t="shared" si="24"/>
        <v>0</v>
      </c>
      <c r="CO34" s="14">
        <v>0</v>
      </c>
      <c r="CP34" s="14">
        <v>0</v>
      </c>
      <c r="CQ34" s="16"/>
      <c r="CR34" s="13">
        <f t="shared" si="25"/>
        <v>0</v>
      </c>
      <c r="CS34" s="14">
        <v>0</v>
      </c>
      <c r="CT34" s="14">
        <v>0</v>
      </c>
      <c r="CU34" s="13">
        <f t="shared" si="26"/>
        <v>733</v>
      </c>
      <c r="CV34" s="13">
        <f t="shared" si="27"/>
        <v>353</v>
      </c>
      <c r="CW34" s="13">
        <f t="shared" si="27"/>
        <v>380</v>
      </c>
      <c r="CX34" s="13">
        <f t="shared" si="28"/>
        <v>104</v>
      </c>
      <c r="CY34" s="14">
        <v>23</v>
      </c>
      <c r="CZ34" s="14">
        <v>81</v>
      </c>
      <c r="DA34" s="13">
        <f t="shared" si="29"/>
        <v>629</v>
      </c>
      <c r="DB34" s="14">
        <v>330</v>
      </c>
      <c r="DC34" s="14">
        <v>299</v>
      </c>
      <c r="DD34" s="13">
        <f t="shared" si="30"/>
        <v>0</v>
      </c>
      <c r="DE34" s="14">
        <v>0</v>
      </c>
      <c r="DF34" s="14">
        <v>0</v>
      </c>
      <c r="DG34" s="17">
        <f t="shared" si="33"/>
        <v>27351</v>
      </c>
      <c r="DH34" s="17">
        <f t="shared" si="31"/>
        <v>19590</v>
      </c>
      <c r="DI34" s="17">
        <v>1302</v>
      </c>
      <c r="DJ34" s="17">
        <f t="shared" si="32"/>
        <v>7761</v>
      </c>
      <c r="DK34" s="18"/>
      <c r="DL34" s="18"/>
    </row>
    <row r="35" spans="1:116" ht="15.75" x14ac:dyDescent="0.2">
      <c r="A35" s="19" t="s">
        <v>102</v>
      </c>
      <c r="B35" s="13">
        <f t="shared" si="0"/>
        <v>26019</v>
      </c>
      <c r="C35" s="14">
        <v>0</v>
      </c>
      <c r="D35" s="14">
        <v>25710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309</v>
      </c>
      <c r="M35" s="14">
        <v>0</v>
      </c>
      <c r="N35" s="14">
        <v>0</v>
      </c>
      <c r="O35" s="13">
        <f t="shared" si="1"/>
        <v>12776</v>
      </c>
      <c r="P35" s="14">
        <v>0</v>
      </c>
      <c r="Q35" s="14">
        <v>12658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118</v>
      </c>
      <c r="X35" s="13">
        <f t="shared" si="2"/>
        <v>20</v>
      </c>
      <c r="Y35" s="13">
        <f t="shared" si="3"/>
        <v>20</v>
      </c>
      <c r="Z35" s="14">
        <v>20</v>
      </c>
      <c r="AA35" s="14">
        <v>0</v>
      </c>
      <c r="AB35" s="13">
        <f t="shared" si="4"/>
        <v>0</v>
      </c>
      <c r="AC35" s="14">
        <v>0</v>
      </c>
      <c r="AD35" s="14">
        <v>0</v>
      </c>
      <c r="AE35" s="13">
        <f t="shared" si="5"/>
        <v>4561</v>
      </c>
      <c r="AF35" s="14">
        <v>4549</v>
      </c>
      <c r="AG35" s="14">
        <v>12</v>
      </c>
      <c r="AH35" s="14">
        <v>0</v>
      </c>
      <c r="AI35" s="13">
        <f t="shared" si="6"/>
        <v>0</v>
      </c>
      <c r="AJ35" s="14">
        <v>0</v>
      </c>
      <c r="AK35" s="14">
        <v>0</v>
      </c>
      <c r="AL35" s="13">
        <f t="shared" si="7"/>
        <v>3589</v>
      </c>
      <c r="AM35" s="14">
        <v>3550</v>
      </c>
      <c r="AN35" s="14">
        <v>39</v>
      </c>
      <c r="AO35" s="13">
        <f t="shared" si="8"/>
        <v>21</v>
      </c>
      <c r="AP35" s="14">
        <v>9</v>
      </c>
      <c r="AQ35" s="14">
        <v>12</v>
      </c>
      <c r="AR35" s="13">
        <f t="shared" si="9"/>
        <v>3077</v>
      </c>
      <c r="AS35" s="14">
        <v>1384</v>
      </c>
      <c r="AT35" s="14">
        <v>9</v>
      </c>
      <c r="AU35" s="14">
        <v>0</v>
      </c>
      <c r="AV35" s="14">
        <v>0</v>
      </c>
      <c r="AW35" s="14">
        <v>0</v>
      </c>
      <c r="AX35" s="13">
        <f t="shared" si="10"/>
        <v>0</v>
      </c>
      <c r="AY35" s="14">
        <v>0</v>
      </c>
      <c r="AZ35" s="14">
        <v>0</v>
      </c>
      <c r="BA35" s="13">
        <f t="shared" si="11"/>
        <v>0</v>
      </c>
      <c r="BB35" s="14">
        <v>0</v>
      </c>
      <c r="BC35" s="14">
        <v>0</v>
      </c>
      <c r="BD35" s="13">
        <f t="shared" si="12"/>
        <v>1591</v>
      </c>
      <c r="BE35" s="14">
        <v>1582</v>
      </c>
      <c r="BF35" s="14">
        <v>9</v>
      </c>
      <c r="BG35" s="13">
        <f t="shared" si="13"/>
        <v>0</v>
      </c>
      <c r="BH35" s="14">
        <v>0</v>
      </c>
      <c r="BI35" s="14">
        <v>0</v>
      </c>
      <c r="BJ35" s="13">
        <f t="shared" si="14"/>
        <v>93</v>
      </c>
      <c r="BK35" s="14">
        <v>93</v>
      </c>
      <c r="BL35" s="14">
        <v>0</v>
      </c>
      <c r="BM35" s="13">
        <f t="shared" si="15"/>
        <v>12</v>
      </c>
      <c r="BN35" s="14">
        <v>12</v>
      </c>
      <c r="BO35" s="14">
        <v>0</v>
      </c>
      <c r="BP35" s="13">
        <f t="shared" si="16"/>
        <v>1070</v>
      </c>
      <c r="BQ35" s="13">
        <f t="shared" si="17"/>
        <v>497</v>
      </c>
      <c r="BR35" s="14">
        <v>382</v>
      </c>
      <c r="BS35" s="15">
        <v>115</v>
      </c>
      <c r="BT35" s="15">
        <v>0</v>
      </c>
      <c r="BU35" s="15">
        <v>255</v>
      </c>
      <c r="BV35" s="13">
        <f t="shared" si="18"/>
        <v>0</v>
      </c>
      <c r="BW35" s="15">
        <v>0</v>
      </c>
      <c r="BX35" s="15">
        <v>0</v>
      </c>
      <c r="BY35" s="13">
        <f t="shared" si="19"/>
        <v>0</v>
      </c>
      <c r="BZ35" s="15">
        <v>0</v>
      </c>
      <c r="CA35" s="15">
        <v>0</v>
      </c>
      <c r="CB35" s="13">
        <f t="shared" si="20"/>
        <v>318</v>
      </c>
      <c r="CC35" s="15">
        <v>191</v>
      </c>
      <c r="CD35" s="15">
        <v>127</v>
      </c>
      <c r="CE35" s="13">
        <f t="shared" si="21"/>
        <v>4953</v>
      </c>
      <c r="CF35" s="14">
        <v>4944</v>
      </c>
      <c r="CG35" s="14">
        <v>9</v>
      </c>
      <c r="CH35" s="13">
        <f t="shared" si="22"/>
        <v>495</v>
      </c>
      <c r="CI35" s="14">
        <v>396</v>
      </c>
      <c r="CJ35" s="14">
        <v>99</v>
      </c>
      <c r="CK35" s="13">
        <f t="shared" si="23"/>
        <v>0</v>
      </c>
      <c r="CL35" s="14">
        <v>0</v>
      </c>
      <c r="CM35" s="14">
        <v>0</v>
      </c>
      <c r="CN35" s="13">
        <f t="shared" si="24"/>
        <v>4846</v>
      </c>
      <c r="CO35" s="14">
        <v>2077</v>
      </c>
      <c r="CP35" s="14">
        <v>2769</v>
      </c>
      <c r="CQ35" s="16"/>
      <c r="CR35" s="13">
        <f t="shared" si="25"/>
        <v>593</v>
      </c>
      <c r="CS35" s="14">
        <v>396</v>
      </c>
      <c r="CT35" s="14">
        <v>197</v>
      </c>
      <c r="CU35" s="13">
        <f t="shared" si="26"/>
        <v>1281</v>
      </c>
      <c r="CV35" s="13">
        <f t="shared" si="27"/>
        <v>1281</v>
      </c>
      <c r="CW35" s="13">
        <f t="shared" si="27"/>
        <v>0</v>
      </c>
      <c r="CX35" s="13">
        <f t="shared" si="28"/>
        <v>0</v>
      </c>
      <c r="CY35" s="14">
        <v>0</v>
      </c>
      <c r="CZ35" s="14">
        <v>0</v>
      </c>
      <c r="DA35" s="13">
        <f t="shared" si="29"/>
        <v>1281</v>
      </c>
      <c r="DB35" s="14">
        <v>1281</v>
      </c>
      <c r="DC35" s="14">
        <v>0</v>
      </c>
      <c r="DD35" s="13">
        <f t="shared" si="30"/>
        <v>0</v>
      </c>
      <c r="DE35" s="14">
        <v>0</v>
      </c>
      <c r="DF35" s="14">
        <v>0</v>
      </c>
      <c r="DG35" s="17">
        <f t="shared" si="33"/>
        <v>63313</v>
      </c>
      <c r="DH35" s="17">
        <f t="shared" si="31"/>
        <v>47140</v>
      </c>
      <c r="DI35" s="17">
        <v>3890</v>
      </c>
      <c r="DJ35" s="17">
        <f t="shared" si="32"/>
        <v>16173</v>
      </c>
      <c r="DK35" s="18"/>
      <c r="DL35" s="18"/>
    </row>
    <row r="36" spans="1:116" ht="15.75" x14ac:dyDescent="0.2">
      <c r="A36" s="19" t="s">
        <v>103</v>
      </c>
      <c r="B36" s="13">
        <f t="shared" si="0"/>
        <v>11036</v>
      </c>
      <c r="C36" s="14">
        <v>0</v>
      </c>
      <c r="D36" s="14">
        <v>5439</v>
      </c>
      <c r="E36" s="14">
        <v>3485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2112</v>
      </c>
      <c r="M36" s="14">
        <v>0</v>
      </c>
      <c r="N36" s="14">
        <v>0</v>
      </c>
      <c r="O36" s="13">
        <f t="shared" si="1"/>
        <v>1928</v>
      </c>
      <c r="P36" s="14">
        <v>938</v>
      </c>
      <c r="Q36" s="14">
        <v>990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3">
        <f t="shared" si="2"/>
        <v>41</v>
      </c>
      <c r="Y36" s="13">
        <f t="shared" si="3"/>
        <v>41</v>
      </c>
      <c r="Z36" s="14">
        <v>41</v>
      </c>
      <c r="AA36" s="14">
        <v>0</v>
      </c>
      <c r="AB36" s="13">
        <f t="shared" si="4"/>
        <v>0</v>
      </c>
      <c r="AC36" s="14">
        <v>0</v>
      </c>
      <c r="AD36" s="14">
        <v>0</v>
      </c>
      <c r="AE36" s="13">
        <f t="shared" si="5"/>
        <v>421</v>
      </c>
      <c r="AF36" s="14">
        <v>421</v>
      </c>
      <c r="AG36" s="14">
        <v>0</v>
      </c>
      <c r="AH36" s="14">
        <v>0</v>
      </c>
      <c r="AI36" s="13">
        <f t="shared" si="6"/>
        <v>0</v>
      </c>
      <c r="AJ36" s="14">
        <v>0</v>
      </c>
      <c r="AK36" s="14">
        <v>0</v>
      </c>
      <c r="AL36" s="13">
        <f t="shared" si="7"/>
        <v>466</v>
      </c>
      <c r="AM36" s="14">
        <v>433</v>
      </c>
      <c r="AN36" s="14">
        <v>33</v>
      </c>
      <c r="AO36" s="13">
        <f t="shared" si="8"/>
        <v>595</v>
      </c>
      <c r="AP36" s="14">
        <v>421</v>
      </c>
      <c r="AQ36" s="14">
        <v>174</v>
      </c>
      <c r="AR36" s="13">
        <f t="shared" si="9"/>
        <v>514</v>
      </c>
      <c r="AS36" s="14">
        <v>435</v>
      </c>
      <c r="AT36" s="14">
        <v>0</v>
      </c>
      <c r="AU36" s="14">
        <v>0</v>
      </c>
      <c r="AV36" s="14">
        <v>0</v>
      </c>
      <c r="AW36" s="14">
        <v>0</v>
      </c>
      <c r="AX36" s="13">
        <f t="shared" si="10"/>
        <v>0</v>
      </c>
      <c r="AY36" s="14">
        <v>0</v>
      </c>
      <c r="AZ36" s="14">
        <v>0</v>
      </c>
      <c r="BA36" s="13">
        <f t="shared" si="11"/>
        <v>0</v>
      </c>
      <c r="BB36" s="14">
        <v>0</v>
      </c>
      <c r="BC36" s="14">
        <v>0</v>
      </c>
      <c r="BD36" s="13">
        <f t="shared" si="12"/>
        <v>0</v>
      </c>
      <c r="BE36" s="14">
        <v>0</v>
      </c>
      <c r="BF36" s="14">
        <v>0</v>
      </c>
      <c r="BG36" s="13">
        <f t="shared" si="13"/>
        <v>0</v>
      </c>
      <c r="BH36" s="14">
        <v>0</v>
      </c>
      <c r="BI36" s="14">
        <v>0</v>
      </c>
      <c r="BJ36" s="13">
        <f t="shared" si="14"/>
        <v>79</v>
      </c>
      <c r="BK36" s="14">
        <v>79</v>
      </c>
      <c r="BL36" s="14">
        <v>0</v>
      </c>
      <c r="BM36" s="13">
        <f t="shared" si="15"/>
        <v>0</v>
      </c>
      <c r="BN36" s="14">
        <v>0</v>
      </c>
      <c r="BO36" s="14">
        <v>0</v>
      </c>
      <c r="BP36" s="13">
        <f t="shared" si="16"/>
        <v>1445</v>
      </c>
      <c r="BQ36" s="13">
        <f t="shared" si="17"/>
        <v>0</v>
      </c>
      <c r="BR36" s="14">
        <v>0</v>
      </c>
      <c r="BS36" s="15">
        <v>0</v>
      </c>
      <c r="BT36" s="15">
        <v>64</v>
      </c>
      <c r="BU36" s="15">
        <v>319</v>
      </c>
      <c r="BV36" s="13">
        <f t="shared" si="18"/>
        <v>319</v>
      </c>
      <c r="BW36" s="15">
        <v>319</v>
      </c>
      <c r="BX36" s="15">
        <v>0</v>
      </c>
      <c r="BY36" s="13">
        <f t="shared" si="19"/>
        <v>0</v>
      </c>
      <c r="BZ36" s="15">
        <v>0</v>
      </c>
      <c r="CA36" s="15">
        <v>0</v>
      </c>
      <c r="CB36" s="13">
        <f t="shared" si="20"/>
        <v>743</v>
      </c>
      <c r="CC36" s="15">
        <v>426</v>
      </c>
      <c r="CD36" s="15">
        <v>317</v>
      </c>
      <c r="CE36" s="13">
        <f t="shared" si="21"/>
        <v>2040</v>
      </c>
      <c r="CF36" s="14">
        <v>2018</v>
      </c>
      <c r="CG36" s="14">
        <v>22</v>
      </c>
      <c r="CH36" s="13">
        <f t="shared" si="22"/>
        <v>727</v>
      </c>
      <c r="CI36" s="14">
        <v>686</v>
      </c>
      <c r="CJ36" s="14">
        <v>41</v>
      </c>
      <c r="CK36" s="13">
        <f t="shared" si="23"/>
        <v>0</v>
      </c>
      <c r="CL36" s="14">
        <v>0</v>
      </c>
      <c r="CM36" s="14">
        <v>0</v>
      </c>
      <c r="CN36" s="13">
        <f t="shared" si="24"/>
        <v>257</v>
      </c>
      <c r="CO36" s="14">
        <v>243</v>
      </c>
      <c r="CP36" s="14">
        <v>14</v>
      </c>
      <c r="CQ36" s="16"/>
      <c r="CR36" s="13">
        <f t="shared" si="25"/>
        <v>1197</v>
      </c>
      <c r="CS36" s="14">
        <v>716</v>
      </c>
      <c r="CT36" s="14">
        <v>481</v>
      </c>
      <c r="CU36" s="13">
        <f t="shared" si="26"/>
        <v>1196</v>
      </c>
      <c r="CV36" s="13">
        <f t="shared" si="27"/>
        <v>1196</v>
      </c>
      <c r="CW36" s="13">
        <f t="shared" si="27"/>
        <v>0</v>
      </c>
      <c r="CX36" s="13">
        <f t="shared" si="28"/>
        <v>383</v>
      </c>
      <c r="CY36" s="14">
        <v>383</v>
      </c>
      <c r="CZ36" s="14">
        <v>0</v>
      </c>
      <c r="DA36" s="13">
        <f t="shared" si="29"/>
        <v>813</v>
      </c>
      <c r="DB36" s="14">
        <v>813</v>
      </c>
      <c r="DC36" s="14">
        <v>0</v>
      </c>
      <c r="DD36" s="13">
        <f t="shared" si="30"/>
        <v>0</v>
      </c>
      <c r="DE36" s="14">
        <v>0</v>
      </c>
      <c r="DF36" s="14">
        <v>0</v>
      </c>
      <c r="DG36" s="17">
        <f t="shared" si="33"/>
        <v>21863</v>
      </c>
      <c r="DH36" s="17">
        <f t="shared" si="31"/>
        <v>18789</v>
      </c>
      <c r="DI36" s="17">
        <v>1494</v>
      </c>
      <c r="DJ36" s="17">
        <f t="shared" si="32"/>
        <v>3074</v>
      </c>
      <c r="DK36" s="18"/>
      <c r="DL36" s="18"/>
    </row>
    <row r="37" spans="1:116" ht="15.75" x14ac:dyDescent="0.2">
      <c r="A37" s="19" t="s">
        <v>104</v>
      </c>
      <c r="B37" s="13">
        <f t="shared" si="0"/>
        <v>18038</v>
      </c>
      <c r="C37" s="14">
        <v>0</v>
      </c>
      <c r="D37" s="14">
        <v>13958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4080</v>
      </c>
      <c r="M37" s="14">
        <v>0</v>
      </c>
      <c r="N37" s="14">
        <v>0</v>
      </c>
      <c r="O37" s="13">
        <f t="shared" si="1"/>
        <v>16126</v>
      </c>
      <c r="P37" s="14">
        <v>0</v>
      </c>
      <c r="Q37" s="14">
        <v>15848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278</v>
      </c>
      <c r="X37" s="13">
        <f t="shared" si="2"/>
        <v>599</v>
      </c>
      <c r="Y37" s="13">
        <f t="shared" si="3"/>
        <v>599</v>
      </c>
      <c r="Z37" s="14">
        <v>82</v>
      </c>
      <c r="AA37" s="14">
        <v>517</v>
      </c>
      <c r="AB37" s="13">
        <f t="shared" si="4"/>
        <v>0</v>
      </c>
      <c r="AC37" s="14">
        <v>0</v>
      </c>
      <c r="AD37" s="14">
        <v>0</v>
      </c>
      <c r="AE37" s="13">
        <f t="shared" si="5"/>
        <v>756</v>
      </c>
      <c r="AF37" s="14">
        <v>756</v>
      </c>
      <c r="AG37" s="14">
        <v>0</v>
      </c>
      <c r="AH37" s="14">
        <v>0</v>
      </c>
      <c r="AI37" s="13">
        <f t="shared" si="6"/>
        <v>0</v>
      </c>
      <c r="AJ37" s="14">
        <v>0</v>
      </c>
      <c r="AK37" s="14">
        <v>0</v>
      </c>
      <c r="AL37" s="13">
        <f t="shared" si="7"/>
        <v>821</v>
      </c>
      <c r="AM37" s="14">
        <v>821</v>
      </c>
      <c r="AN37" s="14">
        <v>0</v>
      </c>
      <c r="AO37" s="13">
        <f t="shared" si="8"/>
        <v>205</v>
      </c>
      <c r="AP37" s="14">
        <v>205</v>
      </c>
      <c r="AQ37" s="14">
        <v>0</v>
      </c>
      <c r="AR37" s="13">
        <f t="shared" si="9"/>
        <v>2893</v>
      </c>
      <c r="AS37" s="14">
        <v>1225</v>
      </c>
      <c r="AT37" s="14">
        <v>269</v>
      </c>
      <c r="AU37" s="14">
        <v>0</v>
      </c>
      <c r="AV37" s="14">
        <v>0</v>
      </c>
      <c r="AW37" s="14">
        <v>0</v>
      </c>
      <c r="AX37" s="13">
        <f t="shared" si="10"/>
        <v>0</v>
      </c>
      <c r="AY37" s="14">
        <v>0</v>
      </c>
      <c r="AZ37" s="14">
        <v>0</v>
      </c>
      <c r="BA37" s="13">
        <f t="shared" si="11"/>
        <v>0</v>
      </c>
      <c r="BB37" s="14">
        <v>0</v>
      </c>
      <c r="BC37" s="14">
        <v>0</v>
      </c>
      <c r="BD37" s="13">
        <f t="shared" si="12"/>
        <v>1293</v>
      </c>
      <c r="BE37" s="14">
        <v>1212</v>
      </c>
      <c r="BF37" s="14">
        <v>81</v>
      </c>
      <c r="BG37" s="13">
        <f t="shared" si="13"/>
        <v>0</v>
      </c>
      <c r="BH37" s="14">
        <v>0</v>
      </c>
      <c r="BI37" s="14">
        <v>0</v>
      </c>
      <c r="BJ37" s="13">
        <f t="shared" si="14"/>
        <v>106</v>
      </c>
      <c r="BK37" s="14">
        <v>106</v>
      </c>
      <c r="BL37" s="14">
        <v>0</v>
      </c>
      <c r="BM37" s="13">
        <f t="shared" si="15"/>
        <v>808</v>
      </c>
      <c r="BN37" s="14">
        <v>808</v>
      </c>
      <c r="BO37" s="14">
        <v>0</v>
      </c>
      <c r="BP37" s="13">
        <f t="shared" si="16"/>
        <v>6290</v>
      </c>
      <c r="BQ37" s="13">
        <f t="shared" si="17"/>
        <v>0</v>
      </c>
      <c r="BR37" s="14">
        <v>0</v>
      </c>
      <c r="BS37" s="15">
        <v>0</v>
      </c>
      <c r="BT37" s="15">
        <v>0</v>
      </c>
      <c r="BU37" s="15">
        <v>383</v>
      </c>
      <c r="BV37" s="13">
        <f t="shared" si="18"/>
        <v>383</v>
      </c>
      <c r="BW37" s="15">
        <v>383</v>
      </c>
      <c r="BX37" s="15">
        <v>0</v>
      </c>
      <c r="BY37" s="13">
        <f t="shared" si="19"/>
        <v>0</v>
      </c>
      <c r="BZ37" s="15">
        <v>0</v>
      </c>
      <c r="CA37" s="15">
        <v>0</v>
      </c>
      <c r="CB37" s="13">
        <f t="shared" si="20"/>
        <v>5524</v>
      </c>
      <c r="CC37" s="15">
        <v>4472</v>
      </c>
      <c r="CD37" s="15">
        <v>1052</v>
      </c>
      <c r="CE37" s="13">
        <f t="shared" si="21"/>
        <v>3383</v>
      </c>
      <c r="CF37" s="14">
        <v>3376</v>
      </c>
      <c r="CG37" s="14">
        <v>7</v>
      </c>
      <c r="CH37" s="13">
        <f t="shared" si="22"/>
        <v>1601</v>
      </c>
      <c r="CI37" s="14">
        <v>972</v>
      </c>
      <c r="CJ37" s="14">
        <v>629</v>
      </c>
      <c r="CK37" s="13">
        <f t="shared" si="23"/>
        <v>0</v>
      </c>
      <c r="CL37" s="14">
        <v>0</v>
      </c>
      <c r="CM37" s="14">
        <v>0</v>
      </c>
      <c r="CN37" s="13">
        <f t="shared" si="24"/>
        <v>1366</v>
      </c>
      <c r="CO37" s="14">
        <v>1112</v>
      </c>
      <c r="CP37" s="14">
        <v>254</v>
      </c>
      <c r="CQ37" s="16"/>
      <c r="CR37" s="13">
        <f t="shared" si="25"/>
        <v>519</v>
      </c>
      <c r="CS37" s="14">
        <v>342</v>
      </c>
      <c r="CT37" s="14">
        <v>177</v>
      </c>
      <c r="CU37" s="13">
        <f t="shared" si="26"/>
        <v>6362</v>
      </c>
      <c r="CV37" s="13">
        <f t="shared" si="27"/>
        <v>5113</v>
      </c>
      <c r="CW37" s="13">
        <f t="shared" si="27"/>
        <v>1249</v>
      </c>
      <c r="CX37" s="13">
        <f t="shared" si="28"/>
        <v>1914</v>
      </c>
      <c r="CY37" s="14">
        <v>1914</v>
      </c>
      <c r="CZ37" s="14">
        <v>0</v>
      </c>
      <c r="DA37" s="13">
        <f t="shared" si="29"/>
        <v>1530</v>
      </c>
      <c r="DB37" s="14">
        <v>605</v>
      </c>
      <c r="DC37" s="14">
        <v>925</v>
      </c>
      <c r="DD37" s="13">
        <f t="shared" si="30"/>
        <v>2918</v>
      </c>
      <c r="DE37" s="14">
        <v>2594</v>
      </c>
      <c r="DF37" s="14">
        <v>324</v>
      </c>
      <c r="DG37" s="17">
        <f t="shared" si="33"/>
        <v>59767</v>
      </c>
      <c r="DH37" s="17">
        <f t="shared" si="31"/>
        <v>39406</v>
      </c>
      <c r="DI37" s="17">
        <v>5788</v>
      </c>
      <c r="DJ37" s="17">
        <f t="shared" si="32"/>
        <v>20361</v>
      </c>
      <c r="DK37" s="18"/>
      <c r="DL37" s="18"/>
    </row>
    <row r="38" spans="1:116" ht="15.75" x14ac:dyDescent="0.2">
      <c r="A38" s="19" t="s">
        <v>105</v>
      </c>
      <c r="B38" s="13">
        <f t="shared" si="0"/>
        <v>6153</v>
      </c>
      <c r="C38" s="14">
        <v>0</v>
      </c>
      <c r="D38" s="14">
        <v>5373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780</v>
      </c>
      <c r="M38" s="14">
        <v>0</v>
      </c>
      <c r="N38" s="14">
        <v>0</v>
      </c>
      <c r="O38" s="13">
        <f t="shared" si="1"/>
        <v>3540</v>
      </c>
      <c r="P38" s="14">
        <v>0</v>
      </c>
      <c r="Q38" s="14">
        <v>3540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3">
        <f t="shared" si="2"/>
        <v>275</v>
      </c>
      <c r="Y38" s="13">
        <f t="shared" si="3"/>
        <v>275</v>
      </c>
      <c r="Z38" s="14">
        <v>275</v>
      </c>
      <c r="AA38" s="14">
        <v>0</v>
      </c>
      <c r="AB38" s="13">
        <f t="shared" si="4"/>
        <v>0</v>
      </c>
      <c r="AC38" s="14">
        <v>0</v>
      </c>
      <c r="AD38" s="14">
        <v>0</v>
      </c>
      <c r="AE38" s="13">
        <f t="shared" si="5"/>
        <v>575</v>
      </c>
      <c r="AF38" s="14">
        <v>530</v>
      </c>
      <c r="AG38" s="14">
        <v>45</v>
      </c>
      <c r="AH38" s="14">
        <v>0</v>
      </c>
      <c r="AI38" s="13">
        <f t="shared" si="6"/>
        <v>0</v>
      </c>
      <c r="AJ38" s="14">
        <v>0</v>
      </c>
      <c r="AK38" s="14">
        <v>0</v>
      </c>
      <c r="AL38" s="13">
        <f t="shared" si="7"/>
        <v>916</v>
      </c>
      <c r="AM38" s="14">
        <v>831</v>
      </c>
      <c r="AN38" s="14">
        <v>85</v>
      </c>
      <c r="AO38" s="13">
        <f t="shared" si="8"/>
        <v>20</v>
      </c>
      <c r="AP38" s="14">
        <v>20</v>
      </c>
      <c r="AQ38" s="14">
        <v>0</v>
      </c>
      <c r="AR38" s="13">
        <f t="shared" si="9"/>
        <v>1346</v>
      </c>
      <c r="AS38" s="14">
        <v>809</v>
      </c>
      <c r="AT38" s="14">
        <v>125</v>
      </c>
      <c r="AU38" s="14">
        <v>0</v>
      </c>
      <c r="AV38" s="14">
        <v>0</v>
      </c>
      <c r="AW38" s="14">
        <v>0</v>
      </c>
      <c r="AX38" s="13">
        <f t="shared" si="10"/>
        <v>0</v>
      </c>
      <c r="AY38" s="14">
        <v>0</v>
      </c>
      <c r="AZ38" s="14">
        <v>0</v>
      </c>
      <c r="BA38" s="13">
        <f t="shared" si="11"/>
        <v>0</v>
      </c>
      <c r="BB38" s="14">
        <v>0</v>
      </c>
      <c r="BC38" s="14">
        <v>0</v>
      </c>
      <c r="BD38" s="13">
        <f t="shared" si="12"/>
        <v>0</v>
      </c>
      <c r="BE38" s="14">
        <v>0</v>
      </c>
      <c r="BF38" s="14">
        <v>0</v>
      </c>
      <c r="BG38" s="13">
        <f t="shared" si="13"/>
        <v>0</v>
      </c>
      <c r="BH38" s="14">
        <v>0</v>
      </c>
      <c r="BI38" s="14">
        <v>0</v>
      </c>
      <c r="BJ38" s="13">
        <f t="shared" si="14"/>
        <v>412</v>
      </c>
      <c r="BK38" s="14">
        <v>412</v>
      </c>
      <c r="BL38" s="14">
        <v>0</v>
      </c>
      <c r="BM38" s="13">
        <f t="shared" si="15"/>
        <v>742</v>
      </c>
      <c r="BN38" s="14">
        <v>742</v>
      </c>
      <c r="BO38" s="14">
        <v>0</v>
      </c>
      <c r="BP38" s="13">
        <f t="shared" si="16"/>
        <v>905</v>
      </c>
      <c r="BQ38" s="13">
        <f t="shared" si="17"/>
        <v>0</v>
      </c>
      <c r="BR38" s="14">
        <v>0</v>
      </c>
      <c r="BS38" s="15">
        <v>0</v>
      </c>
      <c r="BT38" s="15">
        <v>160</v>
      </c>
      <c r="BU38" s="15">
        <v>495</v>
      </c>
      <c r="BV38" s="13">
        <f t="shared" si="18"/>
        <v>0</v>
      </c>
      <c r="BW38" s="15">
        <v>0</v>
      </c>
      <c r="BX38" s="15">
        <v>0</v>
      </c>
      <c r="BY38" s="13">
        <f t="shared" si="19"/>
        <v>0</v>
      </c>
      <c r="BZ38" s="15">
        <v>0</v>
      </c>
      <c r="CA38" s="15">
        <v>0</v>
      </c>
      <c r="CB38" s="13">
        <f t="shared" si="20"/>
        <v>250</v>
      </c>
      <c r="CC38" s="15">
        <v>250</v>
      </c>
      <c r="CD38" s="15">
        <v>0</v>
      </c>
      <c r="CE38" s="13">
        <f t="shared" si="21"/>
        <v>2000</v>
      </c>
      <c r="CF38" s="14">
        <v>1880</v>
      </c>
      <c r="CG38" s="14">
        <v>120</v>
      </c>
      <c r="CH38" s="13">
        <f t="shared" si="22"/>
        <v>355</v>
      </c>
      <c r="CI38" s="14">
        <v>185</v>
      </c>
      <c r="CJ38" s="14">
        <v>170</v>
      </c>
      <c r="CK38" s="13">
        <f t="shared" si="23"/>
        <v>0</v>
      </c>
      <c r="CL38" s="14">
        <v>0</v>
      </c>
      <c r="CM38" s="14">
        <v>0</v>
      </c>
      <c r="CN38" s="13">
        <f t="shared" si="24"/>
        <v>476</v>
      </c>
      <c r="CO38" s="14">
        <v>346</v>
      </c>
      <c r="CP38" s="14">
        <v>130</v>
      </c>
      <c r="CQ38" s="16"/>
      <c r="CR38" s="13">
        <f t="shared" si="25"/>
        <v>990</v>
      </c>
      <c r="CS38" s="14">
        <v>496</v>
      </c>
      <c r="CT38" s="14">
        <v>494</v>
      </c>
      <c r="CU38" s="13">
        <f t="shared" si="26"/>
        <v>1764</v>
      </c>
      <c r="CV38" s="13">
        <f t="shared" si="27"/>
        <v>1364</v>
      </c>
      <c r="CW38" s="13">
        <f t="shared" si="27"/>
        <v>400</v>
      </c>
      <c r="CX38" s="13">
        <f t="shared" si="28"/>
        <v>0</v>
      </c>
      <c r="CY38" s="14">
        <v>0</v>
      </c>
      <c r="CZ38" s="14">
        <v>0</v>
      </c>
      <c r="DA38" s="13">
        <f t="shared" si="29"/>
        <v>1301</v>
      </c>
      <c r="DB38" s="14">
        <v>901</v>
      </c>
      <c r="DC38" s="14">
        <v>400</v>
      </c>
      <c r="DD38" s="13">
        <f t="shared" si="30"/>
        <v>463</v>
      </c>
      <c r="DE38" s="14">
        <v>463</v>
      </c>
      <c r="DF38" s="14">
        <v>0</v>
      </c>
      <c r="DG38" s="17">
        <f t="shared" si="33"/>
        <v>20057</v>
      </c>
      <c r="DH38" s="17">
        <f t="shared" si="31"/>
        <v>14788</v>
      </c>
      <c r="DI38" s="17">
        <v>1648</v>
      </c>
      <c r="DJ38" s="17">
        <f t="shared" si="32"/>
        <v>5269</v>
      </c>
      <c r="DK38" s="18"/>
      <c r="DL38" s="18"/>
    </row>
    <row r="39" spans="1:116" ht="15.75" x14ac:dyDescent="0.2">
      <c r="A39" s="19" t="s">
        <v>106</v>
      </c>
      <c r="B39" s="13">
        <f t="shared" si="0"/>
        <v>1638</v>
      </c>
      <c r="C39" s="14">
        <v>0</v>
      </c>
      <c r="D39" s="14">
        <v>1638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3">
        <f t="shared" si="1"/>
        <v>1871</v>
      </c>
      <c r="P39" s="14">
        <v>0</v>
      </c>
      <c r="Q39" s="14">
        <v>1871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3">
        <f t="shared" si="2"/>
        <v>0</v>
      </c>
      <c r="Y39" s="13">
        <f t="shared" si="3"/>
        <v>0</v>
      </c>
      <c r="Z39" s="14">
        <v>0</v>
      </c>
      <c r="AA39" s="14">
        <v>0</v>
      </c>
      <c r="AB39" s="13">
        <f t="shared" si="4"/>
        <v>0</v>
      </c>
      <c r="AC39" s="14">
        <v>0</v>
      </c>
      <c r="AD39" s="14">
        <v>0</v>
      </c>
      <c r="AE39" s="13">
        <f t="shared" si="5"/>
        <v>0</v>
      </c>
      <c r="AF39" s="14">
        <v>0</v>
      </c>
      <c r="AG39" s="14">
        <v>0</v>
      </c>
      <c r="AH39" s="14">
        <v>0</v>
      </c>
      <c r="AI39" s="13">
        <f t="shared" si="6"/>
        <v>0</v>
      </c>
      <c r="AJ39" s="14">
        <v>0</v>
      </c>
      <c r="AK39" s="14">
        <v>0</v>
      </c>
      <c r="AL39" s="13">
        <f t="shared" si="7"/>
        <v>461</v>
      </c>
      <c r="AM39" s="14">
        <v>449</v>
      </c>
      <c r="AN39" s="14">
        <v>12</v>
      </c>
      <c r="AO39" s="13">
        <f t="shared" si="8"/>
        <v>0</v>
      </c>
      <c r="AP39" s="14">
        <v>0</v>
      </c>
      <c r="AQ39" s="14">
        <v>0</v>
      </c>
      <c r="AR39" s="13">
        <f t="shared" si="9"/>
        <v>2453</v>
      </c>
      <c r="AS39" s="14">
        <v>2453</v>
      </c>
      <c r="AT39" s="14">
        <v>0</v>
      </c>
      <c r="AU39" s="14">
        <v>0</v>
      </c>
      <c r="AV39" s="14">
        <v>0</v>
      </c>
      <c r="AW39" s="14">
        <v>0</v>
      </c>
      <c r="AX39" s="13">
        <f t="shared" si="10"/>
        <v>0</v>
      </c>
      <c r="AY39" s="14">
        <v>0</v>
      </c>
      <c r="AZ39" s="14">
        <v>0</v>
      </c>
      <c r="BA39" s="13">
        <f t="shared" si="11"/>
        <v>0</v>
      </c>
      <c r="BB39" s="14">
        <v>0</v>
      </c>
      <c r="BC39" s="14">
        <v>0</v>
      </c>
      <c r="BD39" s="13">
        <f t="shared" si="12"/>
        <v>0</v>
      </c>
      <c r="BE39" s="14">
        <v>0</v>
      </c>
      <c r="BF39" s="14">
        <v>0</v>
      </c>
      <c r="BG39" s="13">
        <f t="shared" si="13"/>
        <v>0</v>
      </c>
      <c r="BH39" s="14">
        <v>0</v>
      </c>
      <c r="BI39" s="14">
        <v>0</v>
      </c>
      <c r="BJ39" s="13">
        <f t="shared" si="14"/>
        <v>0</v>
      </c>
      <c r="BK39" s="14">
        <v>0</v>
      </c>
      <c r="BL39" s="14">
        <v>0</v>
      </c>
      <c r="BM39" s="13">
        <f t="shared" si="15"/>
        <v>0</v>
      </c>
      <c r="BN39" s="14">
        <v>0</v>
      </c>
      <c r="BO39" s="14">
        <v>0</v>
      </c>
      <c r="BP39" s="13">
        <f t="shared" si="16"/>
        <v>871</v>
      </c>
      <c r="BQ39" s="13">
        <f t="shared" si="17"/>
        <v>0</v>
      </c>
      <c r="BR39" s="14">
        <v>0</v>
      </c>
      <c r="BS39" s="15">
        <v>0</v>
      </c>
      <c r="BT39" s="15">
        <v>0</v>
      </c>
      <c r="BU39" s="15">
        <v>358</v>
      </c>
      <c r="BV39" s="13">
        <f t="shared" si="18"/>
        <v>13</v>
      </c>
      <c r="BW39" s="15">
        <v>13</v>
      </c>
      <c r="BX39" s="15">
        <v>0</v>
      </c>
      <c r="BY39" s="13">
        <f t="shared" si="19"/>
        <v>0</v>
      </c>
      <c r="BZ39" s="15">
        <v>0</v>
      </c>
      <c r="CA39" s="15">
        <v>0</v>
      </c>
      <c r="CB39" s="13">
        <f t="shared" si="20"/>
        <v>500</v>
      </c>
      <c r="CC39" s="15">
        <v>319</v>
      </c>
      <c r="CD39" s="15">
        <v>181</v>
      </c>
      <c r="CE39" s="13">
        <f t="shared" si="21"/>
        <v>365</v>
      </c>
      <c r="CF39" s="14">
        <v>351</v>
      </c>
      <c r="CG39" s="14">
        <v>14</v>
      </c>
      <c r="CH39" s="13">
        <f t="shared" si="22"/>
        <v>0</v>
      </c>
      <c r="CI39" s="14">
        <v>0</v>
      </c>
      <c r="CJ39" s="14">
        <v>0</v>
      </c>
      <c r="CK39" s="13">
        <f t="shared" si="23"/>
        <v>0</v>
      </c>
      <c r="CL39" s="14">
        <v>0</v>
      </c>
      <c r="CM39" s="14">
        <v>0</v>
      </c>
      <c r="CN39" s="13">
        <f t="shared" si="24"/>
        <v>130</v>
      </c>
      <c r="CO39" s="14">
        <v>116</v>
      </c>
      <c r="CP39" s="14">
        <v>14</v>
      </c>
      <c r="CQ39" s="16"/>
      <c r="CR39" s="13">
        <f t="shared" si="25"/>
        <v>71</v>
      </c>
      <c r="CS39" s="14">
        <v>41</v>
      </c>
      <c r="CT39" s="14">
        <v>30</v>
      </c>
      <c r="CU39" s="13">
        <f t="shared" si="26"/>
        <v>345</v>
      </c>
      <c r="CV39" s="13">
        <f t="shared" si="27"/>
        <v>345</v>
      </c>
      <c r="CW39" s="13">
        <f t="shared" si="27"/>
        <v>0</v>
      </c>
      <c r="CX39" s="13">
        <f t="shared" si="28"/>
        <v>0</v>
      </c>
      <c r="CY39" s="14">
        <v>0</v>
      </c>
      <c r="CZ39" s="14">
        <v>0</v>
      </c>
      <c r="DA39" s="13">
        <f t="shared" si="29"/>
        <v>345</v>
      </c>
      <c r="DB39" s="14">
        <v>345</v>
      </c>
      <c r="DC39" s="14">
        <v>0</v>
      </c>
      <c r="DD39" s="13">
        <f t="shared" si="30"/>
        <v>0</v>
      </c>
      <c r="DE39" s="14">
        <v>0</v>
      </c>
      <c r="DF39" s="14">
        <v>0</v>
      </c>
      <c r="DG39" s="17">
        <f t="shared" si="33"/>
        <v>8205</v>
      </c>
      <c r="DH39" s="17">
        <f t="shared" si="31"/>
        <v>6083</v>
      </c>
      <c r="DI39" s="17">
        <v>1387</v>
      </c>
      <c r="DJ39" s="17">
        <f t="shared" si="32"/>
        <v>2122</v>
      </c>
      <c r="DK39" s="18"/>
      <c r="DL39" s="18"/>
    </row>
    <row r="40" spans="1:116" ht="15.75" x14ac:dyDescent="0.2">
      <c r="A40" s="19" t="s">
        <v>107</v>
      </c>
      <c r="B40" s="13">
        <f t="shared" si="0"/>
        <v>12153</v>
      </c>
      <c r="C40" s="14">
        <v>0</v>
      </c>
      <c r="D40" s="14">
        <v>11857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296</v>
      </c>
      <c r="M40" s="14">
        <v>0</v>
      </c>
      <c r="N40" s="14">
        <v>0</v>
      </c>
      <c r="O40" s="13">
        <f t="shared" si="1"/>
        <v>10184</v>
      </c>
      <c r="P40" s="14">
        <v>0</v>
      </c>
      <c r="Q40" s="14">
        <v>10184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3">
        <f t="shared" si="2"/>
        <v>949</v>
      </c>
      <c r="Y40" s="13">
        <f t="shared" si="3"/>
        <v>949</v>
      </c>
      <c r="Z40" s="14">
        <v>949</v>
      </c>
      <c r="AA40" s="14">
        <v>0</v>
      </c>
      <c r="AB40" s="13">
        <f t="shared" si="4"/>
        <v>0</v>
      </c>
      <c r="AC40" s="14">
        <v>0</v>
      </c>
      <c r="AD40" s="14">
        <v>0</v>
      </c>
      <c r="AE40" s="13">
        <f t="shared" si="5"/>
        <v>0</v>
      </c>
      <c r="AF40" s="14">
        <v>0</v>
      </c>
      <c r="AG40" s="14">
        <v>0</v>
      </c>
      <c r="AH40" s="14">
        <v>0</v>
      </c>
      <c r="AI40" s="13">
        <f t="shared" si="6"/>
        <v>0</v>
      </c>
      <c r="AJ40" s="14">
        <v>0</v>
      </c>
      <c r="AK40" s="14">
        <v>0</v>
      </c>
      <c r="AL40" s="13">
        <f t="shared" si="7"/>
        <v>1138</v>
      </c>
      <c r="AM40" s="14">
        <v>1102</v>
      </c>
      <c r="AN40" s="14">
        <v>36</v>
      </c>
      <c r="AO40" s="13">
        <f t="shared" si="8"/>
        <v>641</v>
      </c>
      <c r="AP40" s="14">
        <v>422</v>
      </c>
      <c r="AQ40" s="14">
        <v>219</v>
      </c>
      <c r="AR40" s="13">
        <f t="shared" si="9"/>
        <v>1858</v>
      </c>
      <c r="AS40" s="14">
        <v>1577</v>
      </c>
      <c r="AT40" s="14">
        <v>76</v>
      </c>
      <c r="AU40" s="14">
        <v>0</v>
      </c>
      <c r="AV40" s="14">
        <v>0</v>
      </c>
      <c r="AW40" s="14">
        <v>0</v>
      </c>
      <c r="AX40" s="13">
        <f t="shared" si="10"/>
        <v>0</v>
      </c>
      <c r="AY40" s="14">
        <v>0</v>
      </c>
      <c r="AZ40" s="14">
        <v>0</v>
      </c>
      <c r="BA40" s="13">
        <f t="shared" si="11"/>
        <v>0</v>
      </c>
      <c r="BB40" s="14">
        <v>0</v>
      </c>
      <c r="BC40" s="14">
        <v>0</v>
      </c>
      <c r="BD40" s="13">
        <f t="shared" si="12"/>
        <v>142</v>
      </c>
      <c r="BE40" s="14">
        <v>142</v>
      </c>
      <c r="BF40" s="14">
        <v>0</v>
      </c>
      <c r="BG40" s="13">
        <f t="shared" si="13"/>
        <v>0</v>
      </c>
      <c r="BH40" s="14">
        <v>0</v>
      </c>
      <c r="BI40" s="14">
        <v>0</v>
      </c>
      <c r="BJ40" s="13">
        <f t="shared" si="14"/>
        <v>63</v>
      </c>
      <c r="BK40" s="14">
        <v>63</v>
      </c>
      <c r="BL40" s="14">
        <v>0</v>
      </c>
      <c r="BM40" s="13">
        <f t="shared" si="15"/>
        <v>344</v>
      </c>
      <c r="BN40" s="14">
        <v>344</v>
      </c>
      <c r="BO40" s="14">
        <v>0</v>
      </c>
      <c r="BP40" s="13">
        <f t="shared" si="16"/>
        <v>3619</v>
      </c>
      <c r="BQ40" s="13">
        <f t="shared" si="17"/>
        <v>250</v>
      </c>
      <c r="BR40" s="14">
        <v>250</v>
      </c>
      <c r="BS40" s="15">
        <v>0</v>
      </c>
      <c r="BT40" s="15">
        <v>0</v>
      </c>
      <c r="BU40" s="15">
        <v>400</v>
      </c>
      <c r="BV40" s="13">
        <f t="shared" si="18"/>
        <v>170</v>
      </c>
      <c r="BW40" s="15">
        <v>170</v>
      </c>
      <c r="BX40" s="15">
        <v>0</v>
      </c>
      <c r="BY40" s="13">
        <f t="shared" si="19"/>
        <v>0</v>
      </c>
      <c r="BZ40" s="15">
        <v>0</v>
      </c>
      <c r="CA40" s="15">
        <v>0</v>
      </c>
      <c r="CB40" s="13">
        <f t="shared" si="20"/>
        <v>2799</v>
      </c>
      <c r="CC40" s="15">
        <v>1917</v>
      </c>
      <c r="CD40" s="15">
        <v>882</v>
      </c>
      <c r="CE40" s="13">
        <f t="shared" si="21"/>
        <v>4230</v>
      </c>
      <c r="CF40" s="14">
        <v>4031</v>
      </c>
      <c r="CG40" s="14">
        <v>199</v>
      </c>
      <c r="CH40" s="13">
        <f t="shared" si="22"/>
        <v>412</v>
      </c>
      <c r="CI40" s="14">
        <v>270</v>
      </c>
      <c r="CJ40" s="14">
        <v>142</v>
      </c>
      <c r="CK40" s="13">
        <f t="shared" si="23"/>
        <v>0</v>
      </c>
      <c r="CL40" s="14">
        <v>0</v>
      </c>
      <c r="CM40" s="14">
        <v>0</v>
      </c>
      <c r="CN40" s="13">
        <f t="shared" si="24"/>
        <v>1559</v>
      </c>
      <c r="CO40" s="14">
        <v>1263</v>
      </c>
      <c r="CP40" s="14">
        <v>296</v>
      </c>
      <c r="CQ40" s="16"/>
      <c r="CR40" s="13">
        <f t="shared" si="25"/>
        <v>231</v>
      </c>
      <c r="CS40" s="14">
        <v>178</v>
      </c>
      <c r="CT40" s="14">
        <v>53</v>
      </c>
      <c r="CU40" s="13">
        <f t="shared" si="26"/>
        <v>495</v>
      </c>
      <c r="CV40" s="13">
        <f t="shared" si="27"/>
        <v>464</v>
      </c>
      <c r="CW40" s="13">
        <f t="shared" si="27"/>
        <v>31</v>
      </c>
      <c r="CX40" s="13">
        <f t="shared" si="28"/>
        <v>58</v>
      </c>
      <c r="CY40" s="14">
        <v>51</v>
      </c>
      <c r="CZ40" s="14">
        <v>7</v>
      </c>
      <c r="DA40" s="13">
        <f t="shared" si="29"/>
        <v>437</v>
      </c>
      <c r="DB40" s="14">
        <v>413</v>
      </c>
      <c r="DC40" s="14">
        <v>24</v>
      </c>
      <c r="DD40" s="13">
        <f t="shared" si="30"/>
        <v>0</v>
      </c>
      <c r="DE40" s="14">
        <v>0</v>
      </c>
      <c r="DF40" s="14">
        <v>0</v>
      </c>
      <c r="DG40" s="17">
        <f t="shared" si="33"/>
        <v>37813</v>
      </c>
      <c r="DH40" s="17">
        <f t="shared" si="31"/>
        <v>25695</v>
      </c>
      <c r="DI40" s="17">
        <v>4263</v>
      </c>
      <c r="DJ40" s="17">
        <f t="shared" si="32"/>
        <v>12118</v>
      </c>
      <c r="DK40" s="18"/>
      <c r="DL40" s="18"/>
    </row>
    <row r="41" spans="1:116" ht="15.75" x14ac:dyDescent="0.2">
      <c r="A41" s="19" t="s">
        <v>108</v>
      </c>
      <c r="B41" s="13">
        <f t="shared" si="0"/>
        <v>6584</v>
      </c>
      <c r="C41" s="14">
        <v>0</v>
      </c>
      <c r="D41" s="14">
        <v>4598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1986</v>
      </c>
      <c r="M41" s="14">
        <v>0</v>
      </c>
      <c r="N41" s="14">
        <v>0</v>
      </c>
      <c r="O41" s="13">
        <f t="shared" si="1"/>
        <v>4772</v>
      </c>
      <c r="P41" s="14">
        <v>0</v>
      </c>
      <c r="Q41" s="14">
        <v>4772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3">
        <f t="shared" si="2"/>
        <v>205</v>
      </c>
      <c r="Y41" s="13">
        <f t="shared" si="3"/>
        <v>205</v>
      </c>
      <c r="Z41" s="14">
        <v>205</v>
      </c>
      <c r="AA41" s="14">
        <v>0</v>
      </c>
      <c r="AB41" s="13">
        <f t="shared" si="4"/>
        <v>0</v>
      </c>
      <c r="AC41" s="14">
        <v>0</v>
      </c>
      <c r="AD41" s="14">
        <v>0</v>
      </c>
      <c r="AE41" s="13">
        <f t="shared" si="5"/>
        <v>0</v>
      </c>
      <c r="AF41" s="14">
        <v>0</v>
      </c>
      <c r="AG41" s="14">
        <v>0</v>
      </c>
      <c r="AH41" s="14">
        <v>0</v>
      </c>
      <c r="AI41" s="13">
        <f t="shared" si="6"/>
        <v>0</v>
      </c>
      <c r="AJ41" s="14">
        <v>0</v>
      </c>
      <c r="AK41" s="14">
        <v>0</v>
      </c>
      <c r="AL41" s="13">
        <f t="shared" si="7"/>
        <v>770</v>
      </c>
      <c r="AM41" s="14">
        <v>747</v>
      </c>
      <c r="AN41" s="14">
        <v>23</v>
      </c>
      <c r="AO41" s="13">
        <f t="shared" si="8"/>
        <v>35</v>
      </c>
      <c r="AP41" s="14">
        <v>35</v>
      </c>
      <c r="AQ41" s="14">
        <v>0</v>
      </c>
      <c r="AR41" s="13">
        <f t="shared" si="9"/>
        <v>1585</v>
      </c>
      <c r="AS41" s="14">
        <v>768</v>
      </c>
      <c r="AT41" s="14">
        <v>0</v>
      </c>
      <c r="AU41" s="14">
        <v>0</v>
      </c>
      <c r="AV41" s="14">
        <v>0</v>
      </c>
      <c r="AW41" s="14">
        <v>0</v>
      </c>
      <c r="AX41" s="13">
        <f t="shared" si="10"/>
        <v>0</v>
      </c>
      <c r="AY41" s="14">
        <v>0</v>
      </c>
      <c r="AZ41" s="14">
        <v>0</v>
      </c>
      <c r="BA41" s="13">
        <f t="shared" si="11"/>
        <v>0</v>
      </c>
      <c r="BB41" s="14">
        <v>0</v>
      </c>
      <c r="BC41" s="14">
        <v>0</v>
      </c>
      <c r="BD41" s="13">
        <f t="shared" si="12"/>
        <v>761</v>
      </c>
      <c r="BE41" s="14">
        <v>641</v>
      </c>
      <c r="BF41" s="14">
        <v>120</v>
      </c>
      <c r="BG41" s="13">
        <f t="shared" si="13"/>
        <v>0</v>
      </c>
      <c r="BH41" s="14">
        <v>0</v>
      </c>
      <c r="BI41" s="14">
        <v>0</v>
      </c>
      <c r="BJ41" s="13">
        <f t="shared" si="14"/>
        <v>56</v>
      </c>
      <c r="BK41" s="14">
        <v>56</v>
      </c>
      <c r="BL41" s="14">
        <v>0</v>
      </c>
      <c r="BM41" s="13">
        <f t="shared" si="15"/>
        <v>0</v>
      </c>
      <c r="BN41" s="14">
        <v>0</v>
      </c>
      <c r="BO41" s="14">
        <v>0</v>
      </c>
      <c r="BP41" s="13">
        <f t="shared" si="16"/>
        <v>211</v>
      </c>
      <c r="BQ41" s="13">
        <f t="shared" si="17"/>
        <v>0</v>
      </c>
      <c r="BR41" s="14">
        <v>0</v>
      </c>
      <c r="BS41" s="15">
        <v>0</v>
      </c>
      <c r="BT41" s="15">
        <v>0</v>
      </c>
      <c r="BU41" s="15">
        <v>0</v>
      </c>
      <c r="BV41" s="13">
        <f t="shared" si="18"/>
        <v>0</v>
      </c>
      <c r="BW41" s="15">
        <v>0</v>
      </c>
      <c r="BX41" s="15">
        <v>0</v>
      </c>
      <c r="BY41" s="13">
        <f t="shared" si="19"/>
        <v>0</v>
      </c>
      <c r="BZ41" s="15">
        <v>0</v>
      </c>
      <c r="CA41" s="15">
        <v>0</v>
      </c>
      <c r="CB41" s="13">
        <f t="shared" si="20"/>
        <v>211</v>
      </c>
      <c r="CC41" s="15">
        <v>211</v>
      </c>
      <c r="CD41" s="15">
        <v>0</v>
      </c>
      <c r="CE41" s="13">
        <f t="shared" si="21"/>
        <v>1117</v>
      </c>
      <c r="CF41" s="14">
        <v>1060</v>
      </c>
      <c r="CG41" s="14">
        <v>57</v>
      </c>
      <c r="CH41" s="13">
        <f t="shared" si="22"/>
        <v>954</v>
      </c>
      <c r="CI41" s="14">
        <v>667</v>
      </c>
      <c r="CJ41" s="14">
        <v>287</v>
      </c>
      <c r="CK41" s="13">
        <f t="shared" si="23"/>
        <v>0</v>
      </c>
      <c r="CL41" s="14">
        <v>0</v>
      </c>
      <c r="CM41" s="14">
        <v>0</v>
      </c>
      <c r="CN41" s="13">
        <f t="shared" si="24"/>
        <v>286</v>
      </c>
      <c r="CO41" s="14">
        <v>207</v>
      </c>
      <c r="CP41" s="14">
        <v>79</v>
      </c>
      <c r="CQ41" s="16"/>
      <c r="CR41" s="13">
        <f t="shared" si="25"/>
        <v>559</v>
      </c>
      <c r="CS41" s="14">
        <v>429</v>
      </c>
      <c r="CT41" s="14">
        <v>130</v>
      </c>
      <c r="CU41" s="13">
        <f t="shared" si="26"/>
        <v>114</v>
      </c>
      <c r="CV41" s="13">
        <f t="shared" si="27"/>
        <v>114</v>
      </c>
      <c r="CW41" s="13">
        <f t="shared" si="27"/>
        <v>0</v>
      </c>
      <c r="CX41" s="13">
        <f t="shared" si="28"/>
        <v>0</v>
      </c>
      <c r="CY41" s="14">
        <v>0</v>
      </c>
      <c r="CZ41" s="14">
        <v>0</v>
      </c>
      <c r="DA41" s="13">
        <f t="shared" si="29"/>
        <v>114</v>
      </c>
      <c r="DB41" s="14">
        <v>114</v>
      </c>
      <c r="DC41" s="14">
        <v>0</v>
      </c>
      <c r="DD41" s="13">
        <f t="shared" si="30"/>
        <v>0</v>
      </c>
      <c r="DE41" s="14">
        <v>0</v>
      </c>
      <c r="DF41" s="14">
        <v>0</v>
      </c>
      <c r="DG41" s="17">
        <f t="shared" si="33"/>
        <v>17192</v>
      </c>
      <c r="DH41" s="17">
        <f t="shared" si="31"/>
        <v>11724</v>
      </c>
      <c r="DI41" s="17">
        <v>1871</v>
      </c>
      <c r="DJ41" s="17">
        <f t="shared" si="32"/>
        <v>5468</v>
      </c>
      <c r="DK41" s="18"/>
      <c r="DL41" s="18"/>
    </row>
    <row r="42" spans="1:116" ht="15.75" x14ac:dyDescent="0.2">
      <c r="A42" s="19" t="s">
        <v>109</v>
      </c>
      <c r="B42" s="13">
        <f t="shared" si="0"/>
        <v>30742</v>
      </c>
      <c r="C42" s="14">
        <v>0</v>
      </c>
      <c r="D42" s="14">
        <v>22572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8170</v>
      </c>
      <c r="M42" s="14">
        <v>0</v>
      </c>
      <c r="N42" s="14">
        <v>0</v>
      </c>
      <c r="O42" s="13">
        <f t="shared" si="1"/>
        <v>17305</v>
      </c>
      <c r="P42" s="14">
        <v>0</v>
      </c>
      <c r="Q42" s="14">
        <v>15048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2257</v>
      </c>
      <c r="X42" s="13">
        <f t="shared" si="2"/>
        <v>90</v>
      </c>
      <c r="Y42" s="13">
        <f t="shared" si="3"/>
        <v>90</v>
      </c>
      <c r="Z42" s="14">
        <v>90</v>
      </c>
      <c r="AA42" s="14">
        <v>0</v>
      </c>
      <c r="AB42" s="13">
        <f t="shared" si="4"/>
        <v>0</v>
      </c>
      <c r="AC42" s="14">
        <v>0</v>
      </c>
      <c r="AD42" s="14">
        <v>0</v>
      </c>
      <c r="AE42" s="13">
        <f t="shared" si="5"/>
        <v>104</v>
      </c>
      <c r="AF42" s="14">
        <v>104</v>
      </c>
      <c r="AG42" s="14">
        <v>0</v>
      </c>
      <c r="AH42" s="14">
        <v>0</v>
      </c>
      <c r="AI42" s="13">
        <f t="shared" si="6"/>
        <v>0</v>
      </c>
      <c r="AJ42" s="14">
        <v>0</v>
      </c>
      <c r="AK42" s="14">
        <v>0</v>
      </c>
      <c r="AL42" s="13">
        <f t="shared" si="7"/>
        <v>149</v>
      </c>
      <c r="AM42" s="14">
        <v>23</v>
      </c>
      <c r="AN42" s="14">
        <v>126</v>
      </c>
      <c r="AO42" s="13">
        <f t="shared" si="8"/>
        <v>104</v>
      </c>
      <c r="AP42" s="14">
        <v>104</v>
      </c>
      <c r="AQ42" s="14">
        <v>0</v>
      </c>
      <c r="AR42" s="13">
        <f t="shared" si="9"/>
        <v>2613</v>
      </c>
      <c r="AS42" s="14">
        <v>2203</v>
      </c>
      <c r="AT42" s="14">
        <v>126</v>
      </c>
      <c r="AU42" s="14">
        <v>0</v>
      </c>
      <c r="AV42" s="14">
        <v>0</v>
      </c>
      <c r="AW42" s="14">
        <v>0</v>
      </c>
      <c r="AX42" s="13">
        <f t="shared" si="10"/>
        <v>0</v>
      </c>
      <c r="AY42" s="14">
        <v>0</v>
      </c>
      <c r="AZ42" s="14">
        <v>0</v>
      </c>
      <c r="BA42" s="13">
        <f t="shared" si="11"/>
        <v>0</v>
      </c>
      <c r="BB42" s="14">
        <v>0</v>
      </c>
      <c r="BC42" s="14">
        <v>0</v>
      </c>
      <c r="BD42" s="13">
        <f t="shared" si="12"/>
        <v>179</v>
      </c>
      <c r="BE42" s="14">
        <v>75</v>
      </c>
      <c r="BF42" s="14">
        <v>104</v>
      </c>
      <c r="BG42" s="13">
        <f t="shared" si="13"/>
        <v>0</v>
      </c>
      <c r="BH42" s="14">
        <v>0</v>
      </c>
      <c r="BI42" s="14">
        <v>0</v>
      </c>
      <c r="BJ42" s="13">
        <f t="shared" si="14"/>
        <v>105</v>
      </c>
      <c r="BK42" s="14">
        <v>105</v>
      </c>
      <c r="BL42" s="14">
        <v>0</v>
      </c>
      <c r="BM42" s="13">
        <f t="shared" si="15"/>
        <v>105</v>
      </c>
      <c r="BN42" s="14">
        <v>105</v>
      </c>
      <c r="BO42" s="14">
        <v>0</v>
      </c>
      <c r="BP42" s="13">
        <f t="shared" si="16"/>
        <v>3200</v>
      </c>
      <c r="BQ42" s="13">
        <f t="shared" si="17"/>
        <v>900</v>
      </c>
      <c r="BR42" s="14">
        <v>800</v>
      </c>
      <c r="BS42" s="15">
        <v>100</v>
      </c>
      <c r="BT42" s="15">
        <v>0</v>
      </c>
      <c r="BU42" s="15">
        <v>800</v>
      </c>
      <c r="BV42" s="13">
        <f t="shared" si="18"/>
        <v>0</v>
      </c>
      <c r="BW42" s="15">
        <v>0</v>
      </c>
      <c r="BX42" s="15">
        <v>0</v>
      </c>
      <c r="BY42" s="13">
        <f t="shared" si="19"/>
        <v>0</v>
      </c>
      <c r="BZ42" s="15">
        <v>0</v>
      </c>
      <c r="CA42" s="15">
        <v>0</v>
      </c>
      <c r="CB42" s="13">
        <f t="shared" si="20"/>
        <v>1500</v>
      </c>
      <c r="CC42" s="15">
        <v>1500</v>
      </c>
      <c r="CD42" s="15">
        <v>0</v>
      </c>
      <c r="CE42" s="13">
        <f t="shared" si="21"/>
        <v>4634</v>
      </c>
      <c r="CF42" s="14">
        <v>4514</v>
      </c>
      <c r="CG42" s="14">
        <v>120</v>
      </c>
      <c r="CH42" s="13">
        <f t="shared" si="22"/>
        <v>936</v>
      </c>
      <c r="CI42" s="14">
        <v>713</v>
      </c>
      <c r="CJ42" s="14">
        <v>223</v>
      </c>
      <c r="CK42" s="13">
        <f t="shared" si="23"/>
        <v>0</v>
      </c>
      <c r="CL42" s="14">
        <v>0</v>
      </c>
      <c r="CM42" s="14">
        <v>0</v>
      </c>
      <c r="CN42" s="13">
        <f t="shared" si="24"/>
        <v>595</v>
      </c>
      <c r="CO42" s="14">
        <v>342</v>
      </c>
      <c r="CP42" s="14">
        <v>253</v>
      </c>
      <c r="CQ42" s="16"/>
      <c r="CR42" s="13">
        <f t="shared" si="25"/>
        <v>1445</v>
      </c>
      <c r="CS42" s="14">
        <v>545</v>
      </c>
      <c r="CT42" s="14">
        <v>900</v>
      </c>
      <c r="CU42" s="13">
        <f t="shared" si="26"/>
        <v>3683</v>
      </c>
      <c r="CV42" s="13">
        <f t="shared" si="27"/>
        <v>2506</v>
      </c>
      <c r="CW42" s="13">
        <f t="shared" si="27"/>
        <v>1177</v>
      </c>
      <c r="CX42" s="13">
        <f t="shared" si="28"/>
        <v>280</v>
      </c>
      <c r="CY42" s="14">
        <v>280</v>
      </c>
      <c r="CZ42" s="14">
        <v>0</v>
      </c>
      <c r="DA42" s="13">
        <f t="shared" si="29"/>
        <v>1830</v>
      </c>
      <c r="DB42" s="14">
        <v>1204</v>
      </c>
      <c r="DC42" s="14">
        <v>626</v>
      </c>
      <c r="DD42" s="13">
        <f t="shared" si="30"/>
        <v>1573</v>
      </c>
      <c r="DE42" s="14">
        <v>1022</v>
      </c>
      <c r="DF42" s="14">
        <v>551</v>
      </c>
      <c r="DG42" s="17">
        <f t="shared" si="33"/>
        <v>65705</v>
      </c>
      <c r="DH42" s="17">
        <f t="shared" si="31"/>
        <v>45271</v>
      </c>
      <c r="DI42" s="17">
        <v>4883</v>
      </c>
      <c r="DJ42" s="17">
        <f t="shared" si="32"/>
        <v>20434</v>
      </c>
      <c r="DK42" s="18"/>
      <c r="DL42" s="18"/>
    </row>
    <row r="43" spans="1:116" ht="15.75" x14ac:dyDescent="0.2">
      <c r="A43" s="19" t="s">
        <v>110</v>
      </c>
      <c r="B43" s="13">
        <f t="shared" si="0"/>
        <v>2686</v>
      </c>
      <c r="C43" s="14">
        <v>0</v>
      </c>
      <c r="D43" s="14">
        <v>2232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454</v>
      </c>
      <c r="M43" s="14">
        <v>0</v>
      </c>
      <c r="N43" s="14">
        <v>0</v>
      </c>
      <c r="O43" s="13">
        <f t="shared" si="1"/>
        <v>3672</v>
      </c>
      <c r="P43" s="14">
        <v>0</v>
      </c>
      <c r="Q43" s="14">
        <v>3484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188</v>
      </c>
      <c r="X43" s="13">
        <f t="shared" si="2"/>
        <v>270</v>
      </c>
      <c r="Y43" s="13">
        <f t="shared" si="3"/>
        <v>270</v>
      </c>
      <c r="Z43" s="14">
        <v>270</v>
      </c>
      <c r="AA43" s="14">
        <v>0</v>
      </c>
      <c r="AB43" s="13">
        <f t="shared" si="4"/>
        <v>0</v>
      </c>
      <c r="AC43" s="14">
        <v>0</v>
      </c>
      <c r="AD43" s="14">
        <v>0</v>
      </c>
      <c r="AE43" s="13">
        <f t="shared" si="5"/>
        <v>601</v>
      </c>
      <c r="AF43" s="14">
        <v>601</v>
      </c>
      <c r="AG43" s="14">
        <v>0</v>
      </c>
      <c r="AH43" s="14">
        <v>0</v>
      </c>
      <c r="AI43" s="13">
        <f t="shared" si="6"/>
        <v>0</v>
      </c>
      <c r="AJ43" s="14">
        <v>0</v>
      </c>
      <c r="AK43" s="14">
        <v>0</v>
      </c>
      <c r="AL43" s="13">
        <f t="shared" si="7"/>
        <v>1343</v>
      </c>
      <c r="AM43" s="14">
        <v>1064</v>
      </c>
      <c r="AN43" s="14">
        <v>279</v>
      </c>
      <c r="AO43" s="13">
        <f t="shared" si="8"/>
        <v>0</v>
      </c>
      <c r="AP43" s="14">
        <v>0</v>
      </c>
      <c r="AQ43" s="14">
        <v>0</v>
      </c>
      <c r="AR43" s="13">
        <f t="shared" si="9"/>
        <v>1566</v>
      </c>
      <c r="AS43" s="14">
        <v>821</v>
      </c>
      <c r="AT43" s="14">
        <v>270</v>
      </c>
      <c r="AU43" s="14">
        <v>0</v>
      </c>
      <c r="AV43" s="14">
        <v>0</v>
      </c>
      <c r="AW43" s="14">
        <v>0</v>
      </c>
      <c r="AX43" s="13">
        <f t="shared" si="10"/>
        <v>0</v>
      </c>
      <c r="AY43" s="14">
        <v>0</v>
      </c>
      <c r="AZ43" s="14">
        <v>0</v>
      </c>
      <c r="BA43" s="13">
        <f t="shared" si="11"/>
        <v>0</v>
      </c>
      <c r="BB43" s="14">
        <v>0</v>
      </c>
      <c r="BC43" s="14">
        <v>0</v>
      </c>
      <c r="BD43" s="13">
        <f t="shared" si="12"/>
        <v>291</v>
      </c>
      <c r="BE43" s="14">
        <v>140</v>
      </c>
      <c r="BF43" s="14">
        <v>151</v>
      </c>
      <c r="BG43" s="13">
        <f t="shared" si="13"/>
        <v>0</v>
      </c>
      <c r="BH43" s="14">
        <v>0</v>
      </c>
      <c r="BI43" s="14">
        <v>0</v>
      </c>
      <c r="BJ43" s="13">
        <f t="shared" si="14"/>
        <v>184</v>
      </c>
      <c r="BK43" s="14">
        <v>184</v>
      </c>
      <c r="BL43" s="14">
        <v>0</v>
      </c>
      <c r="BM43" s="13">
        <f t="shared" si="15"/>
        <v>0</v>
      </c>
      <c r="BN43" s="14">
        <v>0</v>
      </c>
      <c r="BO43" s="14">
        <v>0</v>
      </c>
      <c r="BP43" s="13">
        <f t="shared" si="16"/>
        <v>2254</v>
      </c>
      <c r="BQ43" s="13">
        <f t="shared" si="17"/>
        <v>0</v>
      </c>
      <c r="BR43" s="14">
        <v>0</v>
      </c>
      <c r="BS43" s="15">
        <v>0</v>
      </c>
      <c r="BT43" s="15">
        <v>805</v>
      </c>
      <c r="BU43" s="15">
        <v>1044</v>
      </c>
      <c r="BV43" s="13">
        <f t="shared" si="18"/>
        <v>405</v>
      </c>
      <c r="BW43" s="15">
        <v>405</v>
      </c>
      <c r="BX43" s="15">
        <v>0</v>
      </c>
      <c r="BY43" s="13">
        <f t="shared" si="19"/>
        <v>0</v>
      </c>
      <c r="BZ43" s="15">
        <v>0</v>
      </c>
      <c r="CA43" s="15">
        <v>0</v>
      </c>
      <c r="CB43" s="13">
        <f t="shared" si="20"/>
        <v>0</v>
      </c>
      <c r="CC43" s="15">
        <v>0</v>
      </c>
      <c r="CD43" s="15">
        <v>0</v>
      </c>
      <c r="CE43" s="13">
        <f t="shared" si="21"/>
        <v>2065</v>
      </c>
      <c r="CF43" s="14">
        <v>2054</v>
      </c>
      <c r="CG43" s="14">
        <v>11</v>
      </c>
      <c r="CH43" s="13">
        <f t="shared" si="22"/>
        <v>801</v>
      </c>
      <c r="CI43" s="14">
        <v>446</v>
      </c>
      <c r="CJ43" s="14">
        <v>355</v>
      </c>
      <c r="CK43" s="13">
        <f t="shared" si="23"/>
        <v>0</v>
      </c>
      <c r="CL43" s="14">
        <v>0</v>
      </c>
      <c r="CM43" s="14">
        <v>0</v>
      </c>
      <c r="CN43" s="13">
        <f t="shared" si="24"/>
        <v>864</v>
      </c>
      <c r="CO43" s="14">
        <v>540</v>
      </c>
      <c r="CP43" s="14">
        <v>324</v>
      </c>
      <c r="CQ43" s="16"/>
      <c r="CR43" s="13">
        <f t="shared" si="25"/>
        <v>606</v>
      </c>
      <c r="CS43" s="14">
        <v>411</v>
      </c>
      <c r="CT43" s="14">
        <v>195</v>
      </c>
      <c r="CU43" s="13">
        <f t="shared" si="26"/>
        <v>0</v>
      </c>
      <c r="CV43" s="13">
        <f t="shared" si="27"/>
        <v>0</v>
      </c>
      <c r="CW43" s="13">
        <f t="shared" si="27"/>
        <v>0</v>
      </c>
      <c r="CX43" s="13">
        <f t="shared" si="28"/>
        <v>0</v>
      </c>
      <c r="CY43" s="14">
        <v>0</v>
      </c>
      <c r="CZ43" s="14">
        <v>0</v>
      </c>
      <c r="DA43" s="13">
        <f t="shared" si="29"/>
        <v>0</v>
      </c>
      <c r="DB43" s="14">
        <v>0</v>
      </c>
      <c r="DC43" s="14">
        <v>0</v>
      </c>
      <c r="DD43" s="13">
        <f t="shared" si="30"/>
        <v>0</v>
      </c>
      <c r="DE43" s="14">
        <v>0</v>
      </c>
      <c r="DF43" s="14">
        <v>0</v>
      </c>
      <c r="DG43" s="17">
        <f t="shared" si="33"/>
        <v>16728</v>
      </c>
      <c r="DH43" s="17">
        <f t="shared" si="31"/>
        <v>10666</v>
      </c>
      <c r="DI43" s="17">
        <v>849</v>
      </c>
      <c r="DJ43" s="17">
        <f t="shared" si="32"/>
        <v>6062</v>
      </c>
      <c r="DK43" s="18"/>
      <c r="DL43" s="18"/>
    </row>
    <row r="44" spans="1:116" ht="15.75" x14ac:dyDescent="0.2">
      <c r="A44" s="19" t="s">
        <v>111</v>
      </c>
      <c r="B44" s="13">
        <f t="shared" si="0"/>
        <v>3787</v>
      </c>
      <c r="C44" s="14">
        <v>0</v>
      </c>
      <c r="D44" s="14">
        <v>3787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3">
        <f t="shared" si="1"/>
        <v>3789</v>
      </c>
      <c r="P44" s="14">
        <v>0</v>
      </c>
      <c r="Q44" s="14">
        <v>3789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3">
        <f t="shared" si="2"/>
        <v>0</v>
      </c>
      <c r="Y44" s="13">
        <f t="shared" si="3"/>
        <v>0</v>
      </c>
      <c r="Z44" s="14">
        <v>0</v>
      </c>
      <c r="AA44" s="14">
        <v>0</v>
      </c>
      <c r="AB44" s="13">
        <f t="shared" si="4"/>
        <v>0</v>
      </c>
      <c r="AC44" s="14">
        <v>0</v>
      </c>
      <c r="AD44" s="14">
        <v>0</v>
      </c>
      <c r="AE44" s="13">
        <f t="shared" si="5"/>
        <v>820</v>
      </c>
      <c r="AF44" s="14">
        <v>820</v>
      </c>
      <c r="AG44" s="14">
        <v>0</v>
      </c>
      <c r="AH44" s="14">
        <v>0</v>
      </c>
      <c r="AI44" s="13">
        <f t="shared" si="6"/>
        <v>0</v>
      </c>
      <c r="AJ44" s="14">
        <v>0</v>
      </c>
      <c r="AK44" s="14">
        <v>0</v>
      </c>
      <c r="AL44" s="13">
        <f t="shared" si="7"/>
        <v>820</v>
      </c>
      <c r="AM44" s="14">
        <v>820</v>
      </c>
      <c r="AN44" s="14">
        <v>0</v>
      </c>
      <c r="AO44" s="13">
        <f t="shared" si="8"/>
        <v>0</v>
      </c>
      <c r="AP44" s="14">
        <v>0</v>
      </c>
      <c r="AQ44" s="14">
        <v>0</v>
      </c>
      <c r="AR44" s="13">
        <f t="shared" si="9"/>
        <v>1199</v>
      </c>
      <c r="AS44" s="14">
        <v>820</v>
      </c>
      <c r="AT44" s="14">
        <v>0</v>
      </c>
      <c r="AU44" s="14">
        <v>0</v>
      </c>
      <c r="AV44" s="14">
        <v>0</v>
      </c>
      <c r="AW44" s="14">
        <v>0</v>
      </c>
      <c r="AX44" s="13">
        <f t="shared" si="10"/>
        <v>0</v>
      </c>
      <c r="AY44" s="14">
        <v>0</v>
      </c>
      <c r="AZ44" s="14">
        <v>0</v>
      </c>
      <c r="BA44" s="13">
        <f t="shared" si="11"/>
        <v>0</v>
      </c>
      <c r="BB44" s="14">
        <v>0</v>
      </c>
      <c r="BC44" s="14">
        <v>0</v>
      </c>
      <c r="BD44" s="13">
        <f t="shared" si="12"/>
        <v>0</v>
      </c>
      <c r="BE44" s="14">
        <v>0</v>
      </c>
      <c r="BF44" s="14">
        <v>0</v>
      </c>
      <c r="BG44" s="13">
        <f t="shared" si="13"/>
        <v>0</v>
      </c>
      <c r="BH44" s="14">
        <v>0</v>
      </c>
      <c r="BI44" s="14">
        <v>0</v>
      </c>
      <c r="BJ44" s="13">
        <f t="shared" si="14"/>
        <v>379</v>
      </c>
      <c r="BK44" s="14">
        <v>379</v>
      </c>
      <c r="BL44" s="14">
        <v>0</v>
      </c>
      <c r="BM44" s="13">
        <f t="shared" si="15"/>
        <v>0</v>
      </c>
      <c r="BN44" s="14">
        <v>0</v>
      </c>
      <c r="BO44" s="14">
        <v>0</v>
      </c>
      <c r="BP44" s="13">
        <f t="shared" si="16"/>
        <v>2320</v>
      </c>
      <c r="BQ44" s="13">
        <f t="shared" si="17"/>
        <v>1700</v>
      </c>
      <c r="BR44" s="14">
        <v>1570</v>
      </c>
      <c r="BS44" s="15">
        <v>130</v>
      </c>
      <c r="BT44" s="15">
        <v>0</v>
      </c>
      <c r="BU44" s="15">
        <v>0</v>
      </c>
      <c r="BV44" s="13">
        <f t="shared" si="18"/>
        <v>0</v>
      </c>
      <c r="BW44" s="15">
        <v>0</v>
      </c>
      <c r="BX44" s="15">
        <v>0</v>
      </c>
      <c r="BY44" s="13">
        <f t="shared" si="19"/>
        <v>0</v>
      </c>
      <c r="BZ44" s="15">
        <v>0</v>
      </c>
      <c r="CA44" s="15">
        <v>0</v>
      </c>
      <c r="CB44" s="13">
        <f t="shared" si="20"/>
        <v>620</v>
      </c>
      <c r="CC44" s="15">
        <v>600</v>
      </c>
      <c r="CD44" s="15">
        <v>20</v>
      </c>
      <c r="CE44" s="13">
        <f t="shared" si="21"/>
        <v>1312</v>
      </c>
      <c r="CF44" s="14">
        <v>1287</v>
      </c>
      <c r="CG44" s="14">
        <v>25</v>
      </c>
      <c r="CH44" s="13">
        <f t="shared" si="22"/>
        <v>0</v>
      </c>
      <c r="CI44" s="14">
        <v>0</v>
      </c>
      <c r="CJ44" s="14">
        <v>0</v>
      </c>
      <c r="CK44" s="13">
        <f t="shared" si="23"/>
        <v>0</v>
      </c>
      <c r="CL44" s="14">
        <v>0</v>
      </c>
      <c r="CM44" s="14">
        <v>0</v>
      </c>
      <c r="CN44" s="13">
        <f t="shared" si="24"/>
        <v>833</v>
      </c>
      <c r="CO44" s="14">
        <v>757</v>
      </c>
      <c r="CP44" s="14">
        <v>76</v>
      </c>
      <c r="CQ44" s="16"/>
      <c r="CR44" s="13">
        <f t="shared" si="25"/>
        <v>253</v>
      </c>
      <c r="CS44" s="14">
        <v>177</v>
      </c>
      <c r="CT44" s="14">
        <v>76</v>
      </c>
      <c r="CU44" s="13">
        <f t="shared" si="26"/>
        <v>2941</v>
      </c>
      <c r="CV44" s="13">
        <f t="shared" si="27"/>
        <v>1048</v>
      </c>
      <c r="CW44" s="13">
        <f t="shared" si="27"/>
        <v>1893</v>
      </c>
      <c r="CX44" s="13">
        <f t="shared" si="28"/>
        <v>0</v>
      </c>
      <c r="CY44" s="14">
        <v>0</v>
      </c>
      <c r="CZ44" s="14">
        <v>0</v>
      </c>
      <c r="DA44" s="13">
        <f t="shared" si="29"/>
        <v>2941</v>
      </c>
      <c r="DB44" s="14">
        <v>1048</v>
      </c>
      <c r="DC44" s="14">
        <v>1893</v>
      </c>
      <c r="DD44" s="13">
        <f t="shared" si="30"/>
        <v>0</v>
      </c>
      <c r="DE44" s="14">
        <v>0</v>
      </c>
      <c r="DF44" s="14">
        <v>0</v>
      </c>
      <c r="DG44" s="17">
        <f t="shared" si="33"/>
        <v>18074</v>
      </c>
      <c r="DH44" s="17">
        <f t="shared" si="31"/>
        <v>12065</v>
      </c>
      <c r="DI44" s="17">
        <v>2447</v>
      </c>
      <c r="DJ44" s="17">
        <f t="shared" si="32"/>
        <v>6009</v>
      </c>
      <c r="DK44" s="18"/>
      <c r="DL44" s="18"/>
    </row>
    <row r="45" spans="1:116" ht="15.75" x14ac:dyDescent="0.2">
      <c r="A45" s="19" t="s">
        <v>112</v>
      </c>
      <c r="B45" s="13">
        <f t="shared" si="0"/>
        <v>13782</v>
      </c>
      <c r="C45" s="14">
        <v>0</v>
      </c>
      <c r="D45" s="14">
        <v>11662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2120</v>
      </c>
      <c r="M45" s="14">
        <v>0</v>
      </c>
      <c r="N45" s="14">
        <v>0</v>
      </c>
      <c r="O45" s="13">
        <f t="shared" si="1"/>
        <v>6893</v>
      </c>
      <c r="P45" s="14">
        <v>0</v>
      </c>
      <c r="Q45" s="14">
        <v>6363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530</v>
      </c>
      <c r="X45" s="13">
        <f t="shared" si="2"/>
        <v>757</v>
      </c>
      <c r="Y45" s="13">
        <f t="shared" si="3"/>
        <v>757</v>
      </c>
      <c r="Z45" s="14">
        <v>757</v>
      </c>
      <c r="AA45" s="14">
        <v>0</v>
      </c>
      <c r="AB45" s="13">
        <f t="shared" si="4"/>
        <v>0</v>
      </c>
      <c r="AC45" s="14">
        <v>0</v>
      </c>
      <c r="AD45" s="14">
        <v>0</v>
      </c>
      <c r="AE45" s="13">
        <f t="shared" si="5"/>
        <v>454</v>
      </c>
      <c r="AF45" s="14">
        <v>454</v>
      </c>
      <c r="AG45" s="14">
        <v>0</v>
      </c>
      <c r="AH45" s="14">
        <v>0</v>
      </c>
      <c r="AI45" s="13">
        <f t="shared" si="6"/>
        <v>0</v>
      </c>
      <c r="AJ45" s="14">
        <v>0</v>
      </c>
      <c r="AK45" s="14">
        <v>0</v>
      </c>
      <c r="AL45" s="13">
        <f t="shared" si="7"/>
        <v>1515</v>
      </c>
      <c r="AM45" s="14">
        <v>1515</v>
      </c>
      <c r="AN45" s="14">
        <v>0</v>
      </c>
      <c r="AO45" s="13">
        <f t="shared" si="8"/>
        <v>0</v>
      </c>
      <c r="AP45" s="14">
        <v>0</v>
      </c>
      <c r="AQ45" s="14">
        <v>0</v>
      </c>
      <c r="AR45" s="13">
        <f t="shared" si="9"/>
        <v>2877</v>
      </c>
      <c r="AS45" s="14">
        <v>1818</v>
      </c>
      <c r="AT45" s="14">
        <v>454</v>
      </c>
      <c r="AU45" s="14">
        <v>0</v>
      </c>
      <c r="AV45" s="14">
        <v>0</v>
      </c>
      <c r="AW45" s="14">
        <v>0</v>
      </c>
      <c r="AX45" s="13">
        <f t="shared" si="10"/>
        <v>0</v>
      </c>
      <c r="AY45" s="14">
        <v>0</v>
      </c>
      <c r="AZ45" s="14">
        <v>0</v>
      </c>
      <c r="BA45" s="13">
        <f t="shared" si="11"/>
        <v>0</v>
      </c>
      <c r="BB45" s="14">
        <v>0</v>
      </c>
      <c r="BC45" s="14">
        <v>0</v>
      </c>
      <c r="BD45" s="13">
        <f t="shared" si="12"/>
        <v>151</v>
      </c>
      <c r="BE45" s="14">
        <v>151</v>
      </c>
      <c r="BF45" s="14">
        <v>0</v>
      </c>
      <c r="BG45" s="13">
        <f t="shared" si="13"/>
        <v>0</v>
      </c>
      <c r="BH45" s="14">
        <v>0</v>
      </c>
      <c r="BI45" s="14">
        <v>0</v>
      </c>
      <c r="BJ45" s="13">
        <f t="shared" si="14"/>
        <v>454</v>
      </c>
      <c r="BK45" s="14">
        <v>454</v>
      </c>
      <c r="BL45" s="14">
        <v>0</v>
      </c>
      <c r="BM45" s="13">
        <f t="shared" si="15"/>
        <v>0</v>
      </c>
      <c r="BN45" s="14">
        <v>0</v>
      </c>
      <c r="BO45" s="14">
        <v>0</v>
      </c>
      <c r="BP45" s="13">
        <f t="shared" si="16"/>
        <v>5750</v>
      </c>
      <c r="BQ45" s="13">
        <f t="shared" si="17"/>
        <v>2420</v>
      </c>
      <c r="BR45" s="14">
        <v>2420</v>
      </c>
      <c r="BS45" s="15">
        <v>0</v>
      </c>
      <c r="BT45" s="15">
        <v>0</v>
      </c>
      <c r="BU45" s="15">
        <v>0</v>
      </c>
      <c r="BV45" s="13">
        <f t="shared" si="18"/>
        <v>0</v>
      </c>
      <c r="BW45" s="15">
        <v>0</v>
      </c>
      <c r="BX45" s="15">
        <v>0</v>
      </c>
      <c r="BY45" s="13">
        <f t="shared" si="19"/>
        <v>0</v>
      </c>
      <c r="BZ45" s="15">
        <v>0</v>
      </c>
      <c r="CA45" s="15">
        <v>0</v>
      </c>
      <c r="CB45" s="13">
        <f t="shared" si="20"/>
        <v>3330</v>
      </c>
      <c r="CC45" s="15">
        <v>3330</v>
      </c>
      <c r="CD45" s="15">
        <v>0</v>
      </c>
      <c r="CE45" s="13">
        <f t="shared" si="21"/>
        <v>2272</v>
      </c>
      <c r="CF45" s="14">
        <v>2272</v>
      </c>
      <c r="CG45" s="14">
        <v>0</v>
      </c>
      <c r="CH45" s="13">
        <f t="shared" si="22"/>
        <v>136</v>
      </c>
      <c r="CI45" s="14">
        <v>91</v>
      </c>
      <c r="CJ45" s="14">
        <v>45</v>
      </c>
      <c r="CK45" s="13">
        <f t="shared" si="23"/>
        <v>0</v>
      </c>
      <c r="CL45" s="14">
        <v>0</v>
      </c>
      <c r="CM45" s="14">
        <v>0</v>
      </c>
      <c r="CN45" s="13">
        <f t="shared" si="24"/>
        <v>1817</v>
      </c>
      <c r="CO45" s="14">
        <v>1363</v>
      </c>
      <c r="CP45" s="14">
        <v>454</v>
      </c>
      <c r="CQ45" s="16"/>
      <c r="CR45" s="13">
        <f t="shared" si="25"/>
        <v>1054</v>
      </c>
      <c r="CS45" s="14">
        <v>860</v>
      </c>
      <c r="CT45" s="14">
        <v>194</v>
      </c>
      <c r="CU45" s="13">
        <f t="shared" si="26"/>
        <v>8254</v>
      </c>
      <c r="CV45" s="13">
        <f t="shared" si="27"/>
        <v>5452</v>
      </c>
      <c r="CW45" s="13">
        <f t="shared" si="27"/>
        <v>2802</v>
      </c>
      <c r="CX45" s="13">
        <f t="shared" si="28"/>
        <v>681</v>
      </c>
      <c r="CY45" s="14">
        <v>454</v>
      </c>
      <c r="CZ45" s="14">
        <v>227</v>
      </c>
      <c r="DA45" s="13">
        <f t="shared" si="29"/>
        <v>7573</v>
      </c>
      <c r="DB45" s="14">
        <v>4998</v>
      </c>
      <c r="DC45" s="14">
        <v>2575</v>
      </c>
      <c r="DD45" s="13">
        <f t="shared" si="30"/>
        <v>0</v>
      </c>
      <c r="DE45" s="14">
        <v>0</v>
      </c>
      <c r="DF45" s="14">
        <v>0</v>
      </c>
      <c r="DG45" s="17">
        <f t="shared" si="33"/>
        <v>45561</v>
      </c>
      <c r="DH45" s="17">
        <f t="shared" si="31"/>
        <v>34719</v>
      </c>
      <c r="DI45" s="17">
        <v>2853</v>
      </c>
      <c r="DJ45" s="17">
        <f t="shared" si="32"/>
        <v>10842</v>
      </c>
      <c r="DK45" s="18"/>
      <c r="DL45" s="18"/>
    </row>
    <row r="46" spans="1:116" ht="15.75" x14ac:dyDescent="0.2">
      <c r="A46" s="19" t="s">
        <v>113</v>
      </c>
      <c r="B46" s="13">
        <f t="shared" si="0"/>
        <v>4735</v>
      </c>
      <c r="C46" s="14">
        <v>0</v>
      </c>
      <c r="D46" s="14">
        <v>3438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1297</v>
      </c>
      <c r="M46" s="14">
        <v>0</v>
      </c>
      <c r="N46" s="14">
        <v>0</v>
      </c>
      <c r="O46" s="13">
        <f t="shared" si="1"/>
        <v>2802</v>
      </c>
      <c r="P46" s="14">
        <v>0</v>
      </c>
      <c r="Q46" s="14">
        <v>2802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3">
        <f t="shared" si="2"/>
        <v>0</v>
      </c>
      <c r="Y46" s="13">
        <f t="shared" si="3"/>
        <v>0</v>
      </c>
      <c r="Z46" s="14">
        <v>0</v>
      </c>
      <c r="AA46" s="14">
        <v>0</v>
      </c>
      <c r="AB46" s="13">
        <f t="shared" si="4"/>
        <v>0</v>
      </c>
      <c r="AC46" s="14">
        <v>0</v>
      </c>
      <c r="AD46" s="14">
        <v>0</v>
      </c>
      <c r="AE46" s="13">
        <f t="shared" si="5"/>
        <v>168</v>
      </c>
      <c r="AF46" s="14">
        <v>168</v>
      </c>
      <c r="AG46" s="14">
        <v>0</v>
      </c>
      <c r="AH46" s="14">
        <v>0</v>
      </c>
      <c r="AI46" s="13">
        <f t="shared" si="6"/>
        <v>0</v>
      </c>
      <c r="AJ46" s="14">
        <v>0</v>
      </c>
      <c r="AK46" s="14">
        <v>0</v>
      </c>
      <c r="AL46" s="13">
        <f t="shared" si="7"/>
        <v>169</v>
      </c>
      <c r="AM46" s="14">
        <v>115</v>
      </c>
      <c r="AN46" s="14">
        <v>54</v>
      </c>
      <c r="AO46" s="13">
        <f t="shared" si="8"/>
        <v>65</v>
      </c>
      <c r="AP46" s="14">
        <v>54</v>
      </c>
      <c r="AQ46" s="14">
        <v>11</v>
      </c>
      <c r="AR46" s="13">
        <f t="shared" si="9"/>
        <v>1196</v>
      </c>
      <c r="AS46" s="14">
        <v>238</v>
      </c>
      <c r="AT46" s="14">
        <v>0</v>
      </c>
      <c r="AU46" s="14">
        <v>0</v>
      </c>
      <c r="AV46" s="14">
        <v>0</v>
      </c>
      <c r="AW46" s="14">
        <v>0</v>
      </c>
      <c r="AX46" s="13">
        <f t="shared" si="10"/>
        <v>0</v>
      </c>
      <c r="AY46" s="14">
        <v>0</v>
      </c>
      <c r="AZ46" s="14">
        <v>0</v>
      </c>
      <c r="BA46" s="13">
        <f t="shared" si="11"/>
        <v>0</v>
      </c>
      <c r="BB46" s="14">
        <v>0</v>
      </c>
      <c r="BC46" s="14">
        <v>0</v>
      </c>
      <c r="BD46" s="13">
        <f t="shared" si="12"/>
        <v>0</v>
      </c>
      <c r="BE46" s="14">
        <v>0</v>
      </c>
      <c r="BF46" s="14">
        <v>0</v>
      </c>
      <c r="BG46" s="13">
        <f t="shared" si="13"/>
        <v>0</v>
      </c>
      <c r="BH46" s="14">
        <v>0</v>
      </c>
      <c r="BI46" s="14">
        <v>0</v>
      </c>
      <c r="BJ46" s="13">
        <f t="shared" si="14"/>
        <v>958</v>
      </c>
      <c r="BK46" s="14">
        <v>958</v>
      </c>
      <c r="BL46" s="14">
        <v>0</v>
      </c>
      <c r="BM46" s="13">
        <f t="shared" si="15"/>
        <v>0</v>
      </c>
      <c r="BN46" s="14">
        <v>0</v>
      </c>
      <c r="BO46" s="14">
        <v>0</v>
      </c>
      <c r="BP46" s="13">
        <f t="shared" si="16"/>
        <v>1193</v>
      </c>
      <c r="BQ46" s="13">
        <f t="shared" si="17"/>
        <v>165</v>
      </c>
      <c r="BR46" s="14">
        <v>165</v>
      </c>
      <c r="BS46" s="15">
        <v>0</v>
      </c>
      <c r="BT46" s="15">
        <v>0</v>
      </c>
      <c r="BU46" s="15">
        <v>0</v>
      </c>
      <c r="BV46" s="13">
        <f t="shared" si="18"/>
        <v>0</v>
      </c>
      <c r="BW46" s="15">
        <v>0</v>
      </c>
      <c r="BX46" s="15">
        <v>0</v>
      </c>
      <c r="BY46" s="13">
        <f t="shared" si="19"/>
        <v>0</v>
      </c>
      <c r="BZ46" s="15">
        <v>0</v>
      </c>
      <c r="CA46" s="15">
        <v>0</v>
      </c>
      <c r="CB46" s="13">
        <f t="shared" si="20"/>
        <v>1028</v>
      </c>
      <c r="CC46" s="15">
        <v>993</v>
      </c>
      <c r="CD46" s="15">
        <v>35</v>
      </c>
      <c r="CE46" s="13">
        <f t="shared" si="21"/>
        <v>421</v>
      </c>
      <c r="CF46" s="14">
        <v>419</v>
      </c>
      <c r="CG46" s="14">
        <v>2</v>
      </c>
      <c r="CH46" s="13">
        <f t="shared" si="22"/>
        <v>64</v>
      </c>
      <c r="CI46" s="14">
        <v>54</v>
      </c>
      <c r="CJ46" s="14">
        <v>10</v>
      </c>
      <c r="CK46" s="13">
        <f t="shared" si="23"/>
        <v>0</v>
      </c>
      <c r="CL46" s="14">
        <v>0</v>
      </c>
      <c r="CM46" s="14">
        <v>0</v>
      </c>
      <c r="CN46" s="13">
        <f t="shared" si="24"/>
        <v>64</v>
      </c>
      <c r="CO46" s="14">
        <v>32</v>
      </c>
      <c r="CP46" s="14">
        <v>32</v>
      </c>
      <c r="CQ46" s="16"/>
      <c r="CR46" s="13">
        <f t="shared" si="25"/>
        <v>108</v>
      </c>
      <c r="CS46" s="14">
        <v>54</v>
      </c>
      <c r="CT46" s="14">
        <v>54</v>
      </c>
      <c r="CU46" s="13">
        <f t="shared" si="26"/>
        <v>183</v>
      </c>
      <c r="CV46" s="13">
        <f t="shared" si="27"/>
        <v>168</v>
      </c>
      <c r="CW46" s="13">
        <f t="shared" si="27"/>
        <v>15</v>
      </c>
      <c r="CX46" s="13">
        <f t="shared" si="28"/>
        <v>34</v>
      </c>
      <c r="CY46" s="14">
        <v>30</v>
      </c>
      <c r="CZ46" s="14">
        <v>4</v>
      </c>
      <c r="DA46" s="13">
        <f t="shared" si="29"/>
        <v>149</v>
      </c>
      <c r="DB46" s="14">
        <v>138</v>
      </c>
      <c r="DC46" s="14">
        <v>11</v>
      </c>
      <c r="DD46" s="13">
        <f t="shared" si="30"/>
        <v>0</v>
      </c>
      <c r="DE46" s="14">
        <v>0</v>
      </c>
      <c r="DF46" s="14">
        <v>0</v>
      </c>
      <c r="DG46" s="17">
        <f t="shared" si="33"/>
        <v>11168</v>
      </c>
      <c r="DH46" s="17">
        <f t="shared" si="31"/>
        <v>8153</v>
      </c>
      <c r="DI46" s="17">
        <v>1150</v>
      </c>
      <c r="DJ46" s="17">
        <f t="shared" si="32"/>
        <v>3015</v>
      </c>
      <c r="DK46" s="18"/>
      <c r="DL46" s="18"/>
    </row>
    <row r="47" spans="1:116" ht="15.75" x14ac:dyDescent="0.2">
      <c r="A47" s="19" t="s">
        <v>114</v>
      </c>
      <c r="B47" s="13">
        <f t="shared" si="0"/>
        <v>10527</v>
      </c>
      <c r="C47" s="14">
        <v>0</v>
      </c>
      <c r="D47" s="14">
        <v>5319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5208</v>
      </c>
      <c r="M47" s="14">
        <v>0</v>
      </c>
      <c r="N47" s="14">
        <v>0</v>
      </c>
      <c r="O47" s="13">
        <f t="shared" si="1"/>
        <v>4329</v>
      </c>
      <c r="P47" s="14">
        <v>0</v>
      </c>
      <c r="Q47" s="14">
        <v>4329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3">
        <f t="shared" si="2"/>
        <v>0</v>
      </c>
      <c r="Y47" s="13">
        <f t="shared" si="3"/>
        <v>0</v>
      </c>
      <c r="Z47" s="14">
        <v>0</v>
      </c>
      <c r="AA47" s="14">
        <v>0</v>
      </c>
      <c r="AB47" s="13">
        <f t="shared" si="4"/>
        <v>0</v>
      </c>
      <c r="AC47" s="14">
        <v>0</v>
      </c>
      <c r="AD47" s="14">
        <v>0</v>
      </c>
      <c r="AE47" s="13">
        <f t="shared" si="5"/>
        <v>0</v>
      </c>
      <c r="AF47" s="14">
        <v>0</v>
      </c>
      <c r="AG47" s="14">
        <v>0</v>
      </c>
      <c r="AH47" s="14">
        <v>0</v>
      </c>
      <c r="AI47" s="13">
        <f t="shared" si="6"/>
        <v>0</v>
      </c>
      <c r="AJ47" s="14">
        <v>0</v>
      </c>
      <c r="AK47" s="14">
        <v>0</v>
      </c>
      <c r="AL47" s="13">
        <f t="shared" si="7"/>
        <v>2275</v>
      </c>
      <c r="AM47" s="14">
        <v>1744</v>
      </c>
      <c r="AN47" s="14">
        <v>531</v>
      </c>
      <c r="AO47" s="13">
        <f t="shared" si="8"/>
        <v>1081</v>
      </c>
      <c r="AP47" s="14">
        <v>1081</v>
      </c>
      <c r="AQ47" s="14">
        <v>0</v>
      </c>
      <c r="AR47" s="13">
        <f t="shared" si="9"/>
        <v>3345</v>
      </c>
      <c r="AS47" s="14">
        <v>2163</v>
      </c>
      <c r="AT47" s="14">
        <v>615</v>
      </c>
      <c r="AU47" s="14">
        <v>0</v>
      </c>
      <c r="AV47" s="14">
        <v>0</v>
      </c>
      <c r="AW47" s="14">
        <v>0</v>
      </c>
      <c r="AX47" s="13">
        <f t="shared" si="10"/>
        <v>0</v>
      </c>
      <c r="AY47" s="14">
        <v>0</v>
      </c>
      <c r="AZ47" s="14">
        <v>0</v>
      </c>
      <c r="BA47" s="13">
        <f t="shared" si="11"/>
        <v>0</v>
      </c>
      <c r="BB47" s="14">
        <v>0</v>
      </c>
      <c r="BC47" s="14">
        <v>0</v>
      </c>
      <c r="BD47" s="13">
        <f t="shared" si="12"/>
        <v>0</v>
      </c>
      <c r="BE47" s="14">
        <v>0</v>
      </c>
      <c r="BF47" s="14">
        <v>0</v>
      </c>
      <c r="BG47" s="13">
        <f t="shared" si="13"/>
        <v>0</v>
      </c>
      <c r="BH47" s="14">
        <v>0</v>
      </c>
      <c r="BI47" s="14">
        <v>0</v>
      </c>
      <c r="BJ47" s="13">
        <f t="shared" si="14"/>
        <v>567</v>
      </c>
      <c r="BK47" s="14">
        <v>534</v>
      </c>
      <c r="BL47" s="14">
        <v>33</v>
      </c>
      <c r="BM47" s="13">
        <f t="shared" si="15"/>
        <v>0</v>
      </c>
      <c r="BN47" s="14">
        <v>0</v>
      </c>
      <c r="BO47" s="14">
        <v>0</v>
      </c>
      <c r="BP47" s="13">
        <f t="shared" si="16"/>
        <v>1474</v>
      </c>
      <c r="BQ47" s="13">
        <f t="shared" si="17"/>
        <v>479</v>
      </c>
      <c r="BR47" s="14">
        <v>309</v>
      </c>
      <c r="BS47" s="15">
        <v>170</v>
      </c>
      <c r="BT47" s="15">
        <v>149</v>
      </c>
      <c r="BU47" s="15">
        <v>229</v>
      </c>
      <c r="BV47" s="13">
        <f t="shared" si="18"/>
        <v>319</v>
      </c>
      <c r="BW47" s="15">
        <v>319</v>
      </c>
      <c r="BX47" s="15">
        <v>0</v>
      </c>
      <c r="BY47" s="13">
        <f t="shared" si="19"/>
        <v>0</v>
      </c>
      <c r="BZ47" s="15">
        <v>0</v>
      </c>
      <c r="CA47" s="15">
        <v>0</v>
      </c>
      <c r="CB47" s="13">
        <f t="shared" si="20"/>
        <v>298</v>
      </c>
      <c r="CC47" s="15">
        <v>298</v>
      </c>
      <c r="CD47" s="15">
        <v>0</v>
      </c>
      <c r="CE47" s="13">
        <f t="shared" si="21"/>
        <v>3052</v>
      </c>
      <c r="CF47" s="14">
        <v>2141</v>
      </c>
      <c r="CG47" s="14">
        <v>911</v>
      </c>
      <c r="CH47" s="13">
        <f t="shared" si="22"/>
        <v>1978</v>
      </c>
      <c r="CI47" s="14">
        <v>1485</v>
      </c>
      <c r="CJ47" s="14">
        <v>493</v>
      </c>
      <c r="CK47" s="13">
        <f t="shared" si="23"/>
        <v>0</v>
      </c>
      <c r="CL47" s="14">
        <v>0</v>
      </c>
      <c r="CM47" s="14">
        <v>0</v>
      </c>
      <c r="CN47" s="13">
        <f t="shared" si="24"/>
        <v>1341</v>
      </c>
      <c r="CO47" s="14">
        <v>843</v>
      </c>
      <c r="CP47" s="14">
        <v>498</v>
      </c>
      <c r="CQ47" s="16"/>
      <c r="CR47" s="13">
        <f t="shared" si="25"/>
        <v>679</v>
      </c>
      <c r="CS47" s="14">
        <v>679</v>
      </c>
      <c r="CT47" s="14">
        <v>0</v>
      </c>
      <c r="CU47" s="13">
        <f t="shared" si="26"/>
        <v>647</v>
      </c>
      <c r="CV47" s="13">
        <f t="shared" si="27"/>
        <v>647</v>
      </c>
      <c r="CW47" s="13">
        <f t="shared" si="27"/>
        <v>0</v>
      </c>
      <c r="CX47" s="13">
        <f t="shared" si="28"/>
        <v>144</v>
      </c>
      <c r="CY47" s="14">
        <v>144</v>
      </c>
      <c r="CZ47" s="14">
        <v>0</v>
      </c>
      <c r="DA47" s="13">
        <f t="shared" si="29"/>
        <v>503</v>
      </c>
      <c r="DB47" s="14">
        <v>503</v>
      </c>
      <c r="DC47" s="14">
        <v>0</v>
      </c>
      <c r="DD47" s="13">
        <f t="shared" si="30"/>
        <v>0</v>
      </c>
      <c r="DE47" s="14">
        <v>0</v>
      </c>
      <c r="DF47" s="14">
        <v>0</v>
      </c>
      <c r="DG47" s="17">
        <f t="shared" si="33"/>
        <v>30728</v>
      </c>
      <c r="DH47" s="17">
        <f t="shared" si="31"/>
        <v>22999</v>
      </c>
      <c r="DI47" s="17">
        <v>1687</v>
      </c>
      <c r="DJ47" s="17">
        <f t="shared" si="32"/>
        <v>7729</v>
      </c>
      <c r="DK47" s="18"/>
      <c r="DL47" s="18"/>
    </row>
    <row r="48" spans="1:116" ht="15.75" x14ac:dyDescent="0.2">
      <c r="A48" s="19" t="s">
        <v>115</v>
      </c>
      <c r="B48" s="13">
        <f t="shared" si="0"/>
        <v>7606</v>
      </c>
      <c r="C48" s="14">
        <v>0</v>
      </c>
      <c r="D48" s="14">
        <v>6230</v>
      </c>
      <c r="E48" s="14">
        <v>1376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3">
        <f t="shared" si="1"/>
        <v>3530</v>
      </c>
      <c r="P48" s="14">
        <v>0</v>
      </c>
      <c r="Q48" s="14">
        <v>3530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3">
        <f t="shared" si="2"/>
        <v>0</v>
      </c>
      <c r="Y48" s="13">
        <f t="shared" si="3"/>
        <v>0</v>
      </c>
      <c r="Z48" s="14">
        <v>0</v>
      </c>
      <c r="AA48" s="14">
        <v>0</v>
      </c>
      <c r="AB48" s="13">
        <f t="shared" si="4"/>
        <v>0</v>
      </c>
      <c r="AC48" s="14">
        <v>0</v>
      </c>
      <c r="AD48" s="14">
        <v>0</v>
      </c>
      <c r="AE48" s="13">
        <f t="shared" si="5"/>
        <v>1855</v>
      </c>
      <c r="AF48" s="14">
        <v>1855</v>
      </c>
      <c r="AG48" s="14">
        <v>0</v>
      </c>
      <c r="AH48" s="14">
        <v>0</v>
      </c>
      <c r="AI48" s="13">
        <f t="shared" si="6"/>
        <v>0</v>
      </c>
      <c r="AJ48" s="14">
        <v>0</v>
      </c>
      <c r="AK48" s="14">
        <v>0</v>
      </c>
      <c r="AL48" s="13">
        <f t="shared" si="7"/>
        <v>388</v>
      </c>
      <c r="AM48" s="14">
        <v>360</v>
      </c>
      <c r="AN48" s="14">
        <v>28</v>
      </c>
      <c r="AO48" s="13">
        <f t="shared" si="8"/>
        <v>0</v>
      </c>
      <c r="AP48" s="14">
        <v>0</v>
      </c>
      <c r="AQ48" s="14">
        <v>0</v>
      </c>
      <c r="AR48" s="13">
        <f t="shared" si="9"/>
        <v>2229</v>
      </c>
      <c r="AS48" s="14">
        <v>249</v>
      </c>
      <c r="AT48" s="14">
        <v>21</v>
      </c>
      <c r="AU48" s="14">
        <v>0</v>
      </c>
      <c r="AV48" s="14">
        <v>0</v>
      </c>
      <c r="AW48" s="14">
        <v>0</v>
      </c>
      <c r="AX48" s="13">
        <f t="shared" si="10"/>
        <v>0</v>
      </c>
      <c r="AY48" s="14">
        <v>0</v>
      </c>
      <c r="AZ48" s="14">
        <v>0</v>
      </c>
      <c r="BA48" s="13">
        <f t="shared" si="11"/>
        <v>0</v>
      </c>
      <c r="BB48" s="14">
        <v>0</v>
      </c>
      <c r="BC48" s="14">
        <v>0</v>
      </c>
      <c r="BD48" s="13">
        <f t="shared" si="12"/>
        <v>0</v>
      </c>
      <c r="BE48" s="14">
        <v>0</v>
      </c>
      <c r="BF48" s="14">
        <v>0</v>
      </c>
      <c r="BG48" s="13">
        <f t="shared" si="13"/>
        <v>0</v>
      </c>
      <c r="BH48" s="14">
        <v>0</v>
      </c>
      <c r="BI48" s="14">
        <v>0</v>
      </c>
      <c r="BJ48" s="13">
        <f t="shared" si="14"/>
        <v>1959</v>
      </c>
      <c r="BK48" s="14">
        <v>1959</v>
      </c>
      <c r="BL48" s="14">
        <v>0</v>
      </c>
      <c r="BM48" s="13">
        <f t="shared" si="15"/>
        <v>0</v>
      </c>
      <c r="BN48" s="14">
        <v>0</v>
      </c>
      <c r="BO48" s="14">
        <v>0</v>
      </c>
      <c r="BP48" s="13">
        <f t="shared" si="16"/>
        <v>1160</v>
      </c>
      <c r="BQ48" s="13">
        <f t="shared" si="17"/>
        <v>230</v>
      </c>
      <c r="BR48" s="14">
        <v>150</v>
      </c>
      <c r="BS48" s="15">
        <v>80</v>
      </c>
      <c r="BT48" s="15">
        <v>120</v>
      </c>
      <c r="BU48" s="15">
        <v>120</v>
      </c>
      <c r="BV48" s="13">
        <f t="shared" si="18"/>
        <v>0</v>
      </c>
      <c r="BW48" s="15">
        <v>0</v>
      </c>
      <c r="BX48" s="15">
        <v>0</v>
      </c>
      <c r="BY48" s="13">
        <f t="shared" si="19"/>
        <v>0</v>
      </c>
      <c r="BZ48" s="15">
        <v>0</v>
      </c>
      <c r="CA48" s="15">
        <v>0</v>
      </c>
      <c r="CB48" s="13">
        <f t="shared" si="20"/>
        <v>690</v>
      </c>
      <c r="CC48" s="15">
        <v>380</v>
      </c>
      <c r="CD48" s="15">
        <v>310</v>
      </c>
      <c r="CE48" s="13">
        <f t="shared" si="21"/>
        <v>783</v>
      </c>
      <c r="CF48" s="14">
        <v>775</v>
      </c>
      <c r="CG48" s="14">
        <v>8</v>
      </c>
      <c r="CH48" s="13">
        <f t="shared" si="22"/>
        <v>844</v>
      </c>
      <c r="CI48" s="14">
        <v>678</v>
      </c>
      <c r="CJ48" s="14">
        <v>166</v>
      </c>
      <c r="CK48" s="13">
        <f t="shared" si="23"/>
        <v>0</v>
      </c>
      <c r="CL48" s="14">
        <v>0</v>
      </c>
      <c r="CM48" s="14">
        <v>0</v>
      </c>
      <c r="CN48" s="13">
        <f t="shared" si="24"/>
        <v>443</v>
      </c>
      <c r="CO48" s="14">
        <v>415</v>
      </c>
      <c r="CP48" s="14">
        <v>28</v>
      </c>
      <c r="CQ48" s="16"/>
      <c r="CR48" s="13">
        <f t="shared" si="25"/>
        <v>519</v>
      </c>
      <c r="CS48" s="14">
        <v>353</v>
      </c>
      <c r="CT48" s="14">
        <v>166</v>
      </c>
      <c r="CU48" s="13">
        <f t="shared" si="26"/>
        <v>332</v>
      </c>
      <c r="CV48" s="13">
        <f t="shared" si="27"/>
        <v>221</v>
      </c>
      <c r="CW48" s="13">
        <f t="shared" si="27"/>
        <v>111</v>
      </c>
      <c r="CX48" s="13">
        <f t="shared" si="28"/>
        <v>0</v>
      </c>
      <c r="CY48" s="14">
        <v>0</v>
      </c>
      <c r="CZ48" s="14">
        <v>0</v>
      </c>
      <c r="DA48" s="13">
        <f t="shared" si="29"/>
        <v>332</v>
      </c>
      <c r="DB48" s="14">
        <v>221</v>
      </c>
      <c r="DC48" s="14">
        <v>111</v>
      </c>
      <c r="DD48" s="13">
        <f t="shared" si="30"/>
        <v>0</v>
      </c>
      <c r="DE48" s="14">
        <v>0</v>
      </c>
      <c r="DF48" s="14">
        <v>0</v>
      </c>
      <c r="DG48" s="17">
        <f t="shared" si="33"/>
        <v>19689</v>
      </c>
      <c r="DH48" s="17">
        <f t="shared" si="31"/>
        <v>15121</v>
      </c>
      <c r="DI48" s="17">
        <v>2395</v>
      </c>
      <c r="DJ48" s="17">
        <f t="shared" si="32"/>
        <v>4568</v>
      </c>
      <c r="DK48" s="18"/>
      <c r="DL48" s="18"/>
    </row>
    <row r="49" spans="1:116" ht="31.5" x14ac:dyDescent="0.2">
      <c r="A49" s="19" t="s">
        <v>116</v>
      </c>
      <c r="B49" s="13">
        <f t="shared" si="0"/>
        <v>11374</v>
      </c>
      <c r="C49" s="14">
        <v>487</v>
      </c>
      <c r="D49" s="14">
        <v>9822</v>
      </c>
      <c r="E49" s="14">
        <v>0</v>
      </c>
      <c r="F49" s="14">
        <v>0</v>
      </c>
      <c r="G49" s="14">
        <v>0</v>
      </c>
      <c r="H49" s="14">
        <v>877</v>
      </c>
      <c r="I49" s="14">
        <v>91</v>
      </c>
      <c r="J49" s="14">
        <v>97</v>
      </c>
      <c r="K49" s="14">
        <v>0</v>
      </c>
      <c r="L49" s="14">
        <v>0</v>
      </c>
      <c r="M49" s="14">
        <v>0</v>
      </c>
      <c r="N49" s="14">
        <v>0</v>
      </c>
      <c r="O49" s="13">
        <f t="shared" si="1"/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3">
        <f t="shared" si="2"/>
        <v>2035</v>
      </c>
      <c r="Y49" s="13">
        <f t="shared" si="3"/>
        <v>1938</v>
      </c>
      <c r="Z49" s="14">
        <v>1938</v>
      </c>
      <c r="AA49" s="14">
        <v>0</v>
      </c>
      <c r="AB49" s="13">
        <f t="shared" si="4"/>
        <v>97</v>
      </c>
      <c r="AC49" s="14">
        <v>97</v>
      </c>
      <c r="AD49" s="14">
        <v>0</v>
      </c>
      <c r="AE49" s="13">
        <f t="shared" si="5"/>
        <v>3010</v>
      </c>
      <c r="AF49" s="14">
        <v>3010</v>
      </c>
      <c r="AG49" s="14">
        <v>0</v>
      </c>
      <c r="AH49" s="14">
        <v>0</v>
      </c>
      <c r="AI49" s="13">
        <f t="shared" si="6"/>
        <v>19</v>
      </c>
      <c r="AJ49" s="14">
        <v>19</v>
      </c>
      <c r="AK49" s="14">
        <v>0</v>
      </c>
      <c r="AL49" s="13">
        <f t="shared" si="7"/>
        <v>77</v>
      </c>
      <c r="AM49" s="14">
        <v>77</v>
      </c>
      <c r="AN49" s="14">
        <v>0</v>
      </c>
      <c r="AO49" s="13">
        <f t="shared" si="8"/>
        <v>58</v>
      </c>
      <c r="AP49" s="14">
        <v>58</v>
      </c>
      <c r="AQ49" s="14">
        <v>0</v>
      </c>
      <c r="AR49" s="13">
        <f t="shared" si="9"/>
        <v>2534</v>
      </c>
      <c r="AS49" s="14">
        <v>292</v>
      </c>
      <c r="AT49" s="14">
        <v>0</v>
      </c>
      <c r="AU49" s="14">
        <v>0</v>
      </c>
      <c r="AV49" s="14">
        <v>23</v>
      </c>
      <c r="AW49" s="14">
        <v>23</v>
      </c>
      <c r="AX49" s="13">
        <f t="shared" si="10"/>
        <v>0</v>
      </c>
      <c r="AY49" s="14">
        <v>0</v>
      </c>
      <c r="AZ49" s="14">
        <v>0</v>
      </c>
      <c r="BA49" s="13">
        <f t="shared" si="11"/>
        <v>97</v>
      </c>
      <c r="BB49" s="14">
        <v>97</v>
      </c>
      <c r="BC49" s="14">
        <v>0</v>
      </c>
      <c r="BD49" s="13">
        <f t="shared" si="12"/>
        <v>292</v>
      </c>
      <c r="BE49" s="14">
        <v>292</v>
      </c>
      <c r="BF49" s="14">
        <v>0</v>
      </c>
      <c r="BG49" s="13">
        <f t="shared" si="13"/>
        <v>671</v>
      </c>
      <c r="BH49" s="14">
        <v>671</v>
      </c>
      <c r="BI49" s="14">
        <v>0</v>
      </c>
      <c r="BJ49" s="13">
        <f t="shared" si="14"/>
        <v>1136</v>
      </c>
      <c r="BK49" s="14">
        <v>1136</v>
      </c>
      <c r="BL49" s="14">
        <v>0</v>
      </c>
      <c r="BM49" s="13">
        <f t="shared" si="15"/>
        <v>146</v>
      </c>
      <c r="BN49" s="14">
        <v>146</v>
      </c>
      <c r="BO49" s="14">
        <v>0</v>
      </c>
      <c r="BP49" s="13">
        <f t="shared" si="16"/>
        <v>1123</v>
      </c>
      <c r="BQ49" s="13">
        <f t="shared" si="17"/>
        <v>0</v>
      </c>
      <c r="BR49" s="21">
        <v>0</v>
      </c>
      <c r="BS49" s="20">
        <v>0</v>
      </c>
      <c r="BT49" s="20">
        <v>0</v>
      </c>
      <c r="BU49" s="20">
        <v>0</v>
      </c>
      <c r="BV49" s="13">
        <f t="shared" si="18"/>
        <v>0</v>
      </c>
      <c r="BW49" s="20">
        <v>0</v>
      </c>
      <c r="BX49" s="20">
        <v>0</v>
      </c>
      <c r="BY49" s="13">
        <f t="shared" si="19"/>
        <v>0</v>
      </c>
      <c r="BZ49" s="20">
        <v>0</v>
      </c>
      <c r="CA49" s="20">
        <v>0</v>
      </c>
      <c r="CB49" s="13">
        <f t="shared" si="20"/>
        <v>1123</v>
      </c>
      <c r="CC49" s="20">
        <v>1123</v>
      </c>
      <c r="CD49" s="20">
        <v>0</v>
      </c>
      <c r="CE49" s="13">
        <f t="shared" si="21"/>
        <v>11690</v>
      </c>
      <c r="CF49" s="14">
        <v>11671</v>
      </c>
      <c r="CG49" s="14">
        <v>19</v>
      </c>
      <c r="CH49" s="13">
        <f t="shared" si="22"/>
        <v>1364</v>
      </c>
      <c r="CI49" s="14">
        <v>1364</v>
      </c>
      <c r="CJ49" s="14">
        <v>0</v>
      </c>
      <c r="CK49" s="13">
        <f t="shared" si="23"/>
        <v>0</v>
      </c>
      <c r="CL49" s="14">
        <v>0</v>
      </c>
      <c r="CM49" s="14">
        <v>0</v>
      </c>
      <c r="CN49" s="13">
        <f t="shared" si="24"/>
        <v>100</v>
      </c>
      <c r="CO49" s="14">
        <v>100</v>
      </c>
      <c r="CP49" s="14">
        <v>0</v>
      </c>
      <c r="CQ49" s="16"/>
      <c r="CR49" s="13">
        <f t="shared" si="25"/>
        <v>0</v>
      </c>
      <c r="CS49" s="14">
        <v>0</v>
      </c>
      <c r="CT49" s="14">
        <v>0</v>
      </c>
      <c r="CU49" s="13">
        <f t="shared" si="26"/>
        <v>0</v>
      </c>
      <c r="CV49" s="13">
        <f t="shared" si="27"/>
        <v>0</v>
      </c>
      <c r="CW49" s="13">
        <f t="shared" si="27"/>
        <v>0</v>
      </c>
      <c r="CX49" s="13">
        <f t="shared" si="28"/>
        <v>0</v>
      </c>
      <c r="CY49" s="14">
        <v>0</v>
      </c>
      <c r="CZ49" s="14">
        <v>0</v>
      </c>
      <c r="DA49" s="13">
        <f t="shared" si="29"/>
        <v>0</v>
      </c>
      <c r="DB49" s="14">
        <v>0</v>
      </c>
      <c r="DC49" s="14">
        <v>0</v>
      </c>
      <c r="DD49" s="13">
        <f t="shared" si="30"/>
        <v>0</v>
      </c>
      <c r="DE49" s="14">
        <v>0</v>
      </c>
      <c r="DF49" s="14">
        <v>0</v>
      </c>
      <c r="DG49" s="17">
        <f t="shared" si="33"/>
        <v>33530</v>
      </c>
      <c r="DH49" s="17">
        <f t="shared" si="31"/>
        <v>33511</v>
      </c>
      <c r="DI49" s="17">
        <v>5281</v>
      </c>
      <c r="DJ49" s="17">
        <f t="shared" si="32"/>
        <v>19</v>
      </c>
      <c r="DK49" s="18"/>
      <c r="DL49" s="18"/>
    </row>
    <row r="50" spans="1:116" ht="15.75" x14ac:dyDescent="0.2">
      <c r="A50" s="19" t="s">
        <v>117</v>
      </c>
      <c r="B50" s="13">
        <f t="shared" si="0"/>
        <v>42398</v>
      </c>
      <c r="C50" s="14">
        <v>0</v>
      </c>
      <c r="D50" s="14">
        <v>37610</v>
      </c>
      <c r="E50" s="14">
        <v>0</v>
      </c>
      <c r="F50" s="14">
        <v>0</v>
      </c>
      <c r="G50" s="14">
        <v>0</v>
      </c>
      <c r="H50" s="14">
        <v>584</v>
      </c>
      <c r="I50" s="14">
        <v>1140</v>
      </c>
      <c r="J50" s="14">
        <v>0</v>
      </c>
      <c r="K50" s="14">
        <v>0</v>
      </c>
      <c r="L50" s="14">
        <v>3064</v>
      </c>
      <c r="M50" s="14">
        <v>0</v>
      </c>
      <c r="N50" s="14">
        <v>0</v>
      </c>
      <c r="O50" s="13">
        <f t="shared" si="1"/>
        <v>29217</v>
      </c>
      <c r="P50" s="14">
        <v>0</v>
      </c>
      <c r="Q50" s="14">
        <v>28818</v>
      </c>
      <c r="R50" s="14">
        <v>0</v>
      </c>
      <c r="S50" s="14">
        <v>57</v>
      </c>
      <c r="T50" s="14">
        <v>0</v>
      </c>
      <c r="U50" s="14">
        <v>0</v>
      </c>
      <c r="V50" s="14">
        <v>0</v>
      </c>
      <c r="W50" s="14">
        <v>342</v>
      </c>
      <c r="X50" s="13">
        <f t="shared" si="2"/>
        <v>2902</v>
      </c>
      <c r="Y50" s="13">
        <f t="shared" si="3"/>
        <v>2902</v>
      </c>
      <c r="Z50" s="14">
        <v>2651</v>
      </c>
      <c r="AA50" s="14">
        <v>251</v>
      </c>
      <c r="AB50" s="13">
        <f t="shared" si="4"/>
        <v>0</v>
      </c>
      <c r="AC50" s="14">
        <v>0</v>
      </c>
      <c r="AD50" s="14">
        <v>0</v>
      </c>
      <c r="AE50" s="13">
        <f t="shared" si="5"/>
        <v>3078</v>
      </c>
      <c r="AF50" s="14">
        <v>1710</v>
      </c>
      <c r="AG50" s="14">
        <v>1368</v>
      </c>
      <c r="AH50" s="14">
        <v>0</v>
      </c>
      <c r="AI50" s="13">
        <f t="shared" si="6"/>
        <v>0</v>
      </c>
      <c r="AJ50" s="14">
        <v>0</v>
      </c>
      <c r="AK50" s="14">
        <v>0</v>
      </c>
      <c r="AL50" s="13">
        <f t="shared" si="7"/>
        <v>2022</v>
      </c>
      <c r="AM50" s="14">
        <v>1368</v>
      </c>
      <c r="AN50" s="14">
        <v>654</v>
      </c>
      <c r="AO50" s="13">
        <f t="shared" si="8"/>
        <v>650</v>
      </c>
      <c r="AP50" s="14">
        <v>650</v>
      </c>
      <c r="AQ50" s="14">
        <v>0</v>
      </c>
      <c r="AR50" s="13">
        <f t="shared" si="9"/>
        <v>5585</v>
      </c>
      <c r="AS50" s="14">
        <v>4103</v>
      </c>
      <c r="AT50" s="14">
        <v>456</v>
      </c>
      <c r="AU50" s="14">
        <v>0</v>
      </c>
      <c r="AV50" s="14">
        <v>0</v>
      </c>
      <c r="AW50" s="14">
        <v>0</v>
      </c>
      <c r="AX50" s="13">
        <f t="shared" si="10"/>
        <v>0</v>
      </c>
      <c r="AY50" s="14">
        <v>0</v>
      </c>
      <c r="AZ50" s="14">
        <v>0</v>
      </c>
      <c r="BA50" s="13">
        <f t="shared" si="11"/>
        <v>0</v>
      </c>
      <c r="BB50" s="14">
        <v>0</v>
      </c>
      <c r="BC50" s="14">
        <v>0</v>
      </c>
      <c r="BD50" s="13">
        <f t="shared" si="12"/>
        <v>570</v>
      </c>
      <c r="BE50" s="14">
        <v>228</v>
      </c>
      <c r="BF50" s="14">
        <v>342</v>
      </c>
      <c r="BG50" s="13">
        <f t="shared" si="13"/>
        <v>0</v>
      </c>
      <c r="BH50" s="14">
        <v>0</v>
      </c>
      <c r="BI50" s="14">
        <v>0</v>
      </c>
      <c r="BJ50" s="13">
        <f t="shared" si="14"/>
        <v>456</v>
      </c>
      <c r="BK50" s="14">
        <v>456</v>
      </c>
      <c r="BL50" s="14">
        <v>0</v>
      </c>
      <c r="BM50" s="13">
        <f t="shared" si="15"/>
        <v>2165</v>
      </c>
      <c r="BN50" s="14">
        <v>1937</v>
      </c>
      <c r="BO50" s="14">
        <v>228</v>
      </c>
      <c r="BP50" s="13">
        <f t="shared" si="16"/>
        <v>3610</v>
      </c>
      <c r="BQ50" s="13">
        <f t="shared" si="17"/>
        <v>0</v>
      </c>
      <c r="BR50" s="14">
        <v>0</v>
      </c>
      <c r="BS50" s="15">
        <v>0</v>
      </c>
      <c r="BT50" s="15">
        <v>350</v>
      </c>
      <c r="BU50" s="15">
        <v>1789</v>
      </c>
      <c r="BV50" s="13">
        <f t="shared" si="18"/>
        <v>0</v>
      </c>
      <c r="BW50" s="15">
        <v>0</v>
      </c>
      <c r="BX50" s="15">
        <v>0</v>
      </c>
      <c r="BY50" s="13">
        <f t="shared" si="19"/>
        <v>0</v>
      </c>
      <c r="BZ50" s="15">
        <v>0</v>
      </c>
      <c r="CA50" s="15">
        <v>0</v>
      </c>
      <c r="CB50" s="13">
        <f t="shared" si="20"/>
        <v>1471</v>
      </c>
      <c r="CC50" s="15">
        <v>1230</v>
      </c>
      <c r="CD50" s="15">
        <v>241</v>
      </c>
      <c r="CE50" s="13">
        <f t="shared" si="21"/>
        <v>14720</v>
      </c>
      <c r="CF50" s="14">
        <v>14246</v>
      </c>
      <c r="CG50" s="14">
        <v>474</v>
      </c>
      <c r="CH50" s="13">
        <f t="shared" si="22"/>
        <v>3875</v>
      </c>
      <c r="CI50" s="14">
        <v>2849</v>
      </c>
      <c r="CJ50" s="14">
        <v>1026</v>
      </c>
      <c r="CK50" s="13">
        <f t="shared" si="23"/>
        <v>0</v>
      </c>
      <c r="CL50" s="14">
        <v>0</v>
      </c>
      <c r="CM50" s="14">
        <v>0</v>
      </c>
      <c r="CN50" s="13">
        <f t="shared" si="24"/>
        <v>6804</v>
      </c>
      <c r="CO50" s="14">
        <v>5676</v>
      </c>
      <c r="CP50" s="14">
        <v>1128</v>
      </c>
      <c r="CQ50" s="16"/>
      <c r="CR50" s="13">
        <f t="shared" si="25"/>
        <v>0</v>
      </c>
      <c r="CS50" s="14">
        <v>0</v>
      </c>
      <c r="CT50" s="14">
        <v>0</v>
      </c>
      <c r="CU50" s="13">
        <f t="shared" si="26"/>
        <v>6864</v>
      </c>
      <c r="CV50" s="13">
        <f t="shared" si="27"/>
        <v>5493</v>
      </c>
      <c r="CW50" s="13">
        <f t="shared" si="27"/>
        <v>1371</v>
      </c>
      <c r="CX50" s="13">
        <f t="shared" si="28"/>
        <v>756</v>
      </c>
      <c r="CY50" s="14">
        <v>604</v>
      </c>
      <c r="CZ50" s="14">
        <v>152</v>
      </c>
      <c r="DA50" s="13">
        <f t="shared" si="29"/>
        <v>6108</v>
      </c>
      <c r="DB50" s="14">
        <v>4889</v>
      </c>
      <c r="DC50" s="14">
        <v>1219</v>
      </c>
      <c r="DD50" s="13">
        <f t="shared" si="30"/>
        <v>0</v>
      </c>
      <c r="DE50" s="14">
        <v>0</v>
      </c>
      <c r="DF50" s="14">
        <v>0</v>
      </c>
      <c r="DG50" s="17">
        <f t="shared" si="33"/>
        <v>123890</v>
      </c>
      <c r="DH50" s="17">
        <f t="shared" si="31"/>
        <v>86784</v>
      </c>
      <c r="DI50" s="17">
        <v>9098</v>
      </c>
      <c r="DJ50" s="17">
        <f t="shared" si="32"/>
        <v>37106</v>
      </c>
      <c r="DK50" s="18"/>
      <c r="DL50" s="18"/>
    </row>
    <row r="51" spans="1:116" s="4" customFormat="1" ht="15.75" x14ac:dyDescent="0.2">
      <c r="A51" s="19" t="s">
        <v>118</v>
      </c>
      <c r="B51" s="13">
        <f t="shared" si="0"/>
        <v>33306</v>
      </c>
      <c r="C51" s="14">
        <v>0</v>
      </c>
      <c r="D51" s="14">
        <v>29073</v>
      </c>
      <c r="E51" s="14">
        <v>0</v>
      </c>
      <c r="F51" s="14">
        <v>0</v>
      </c>
      <c r="G51" s="14">
        <v>0</v>
      </c>
      <c r="H51" s="14">
        <v>577</v>
      </c>
      <c r="I51" s="14">
        <v>202</v>
      </c>
      <c r="J51" s="14">
        <v>0</v>
      </c>
      <c r="K51" s="14">
        <v>0</v>
      </c>
      <c r="L51" s="14">
        <v>3444</v>
      </c>
      <c r="M51" s="14">
        <v>10</v>
      </c>
      <c r="N51" s="14">
        <v>0</v>
      </c>
      <c r="O51" s="13">
        <f t="shared" si="1"/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3">
        <f t="shared" si="2"/>
        <v>1216</v>
      </c>
      <c r="Y51" s="13">
        <f t="shared" si="3"/>
        <v>1216</v>
      </c>
      <c r="Z51" s="14">
        <v>1216</v>
      </c>
      <c r="AA51" s="14">
        <v>0</v>
      </c>
      <c r="AB51" s="13">
        <f t="shared" si="4"/>
        <v>0</v>
      </c>
      <c r="AC51" s="14">
        <v>0</v>
      </c>
      <c r="AD51" s="14">
        <v>0</v>
      </c>
      <c r="AE51" s="13">
        <f t="shared" si="5"/>
        <v>1520</v>
      </c>
      <c r="AF51" s="14">
        <v>1520</v>
      </c>
      <c r="AG51" s="14">
        <v>0</v>
      </c>
      <c r="AH51" s="14">
        <v>0</v>
      </c>
      <c r="AI51" s="13">
        <f t="shared" si="6"/>
        <v>0</v>
      </c>
      <c r="AJ51" s="14">
        <v>0</v>
      </c>
      <c r="AK51" s="14">
        <v>0</v>
      </c>
      <c r="AL51" s="13">
        <f t="shared" si="7"/>
        <v>1013</v>
      </c>
      <c r="AM51" s="14">
        <v>1013</v>
      </c>
      <c r="AN51" s="14">
        <v>0</v>
      </c>
      <c r="AO51" s="13">
        <f t="shared" si="8"/>
        <v>912</v>
      </c>
      <c r="AP51" s="14">
        <v>912</v>
      </c>
      <c r="AQ51" s="14">
        <v>0</v>
      </c>
      <c r="AR51" s="13">
        <f t="shared" si="9"/>
        <v>6787</v>
      </c>
      <c r="AS51" s="14">
        <v>2026</v>
      </c>
      <c r="AT51" s="14">
        <v>0</v>
      </c>
      <c r="AU51" s="14">
        <v>0</v>
      </c>
      <c r="AV51" s="14">
        <v>0</v>
      </c>
      <c r="AW51" s="14">
        <v>0</v>
      </c>
      <c r="AX51" s="13">
        <f t="shared" si="10"/>
        <v>0</v>
      </c>
      <c r="AY51" s="14">
        <v>0</v>
      </c>
      <c r="AZ51" s="14">
        <v>0</v>
      </c>
      <c r="BA51" s="13">
        <f t="shared" si="11"/>
        <v>0</v>
      </c>
      <c r="BB51" s="14">
        <v>0</v>
      </c>
      <c r="BC51" s="14">
        <v>0</v>
      </c>
      <c r="BD51" s="13">
        <f t="shared" si="12"/>
        <v>4052</v>
      </c>
      <c r="BE51" s="14">
        <v>4052</v>
      </c>
      <c r="BF51" s="14">
        <v>0</v>
      </c>
      <c r="BG51" s="13">
        <f t="shared" si="13"/>
        <v>0</v>
      </c>
      <c r="BH51" s="14">
        <v>0</v>
      </c>
      <c r="BI51" s="14">
        <v>0</v>
      </c>
      <c r="BJ51" s="13">
        <f t="shared" si="14"/>
        <v>709</v>
      </c>
      <c r="BK51" s="14">
        <v>709</v>
      </c>
      <c r="BL51" s="14">
        <v>0</v>
      </c>
      <c r="BM51" s="13">
        <f t="shared" si="15"/>
        <v>1865</v>
      </c>
      <c r="BN51" s="14">
        <v>1865</v>
      </c>
      <c r="BO51" s="14">
        <v>0</v>
      </c>
      <c r="BP51" s="13">
        <f t="shared" si="16"/>
        <v>0</v>
      </c>
      <c r="BQ51" s="13">
        <f t="shared" si="17"/>
        <v>0</v>
      </c>
      <c r="BR51" s="14">
        <v>0</v>
      </c>
      <c r="BS51" s="14">
        <v>0</v>
      </c>
      <c r="BT51" s="14">
        <v>0</v>
      </c>
      <c r="BU51" s="14">
        <v>0</v>
      </c>
      <c r="BV51" s="13">
        <f t="shared" si="18"/>
        <v>0</v>
      </c>
      <c r="BW51" s="14">
        <v>0</v>
      </c>
      <c r="BX51" s="14">
        <v>0</v>
      </c>
      <c r="BY51" s="13">
        <f t="shared" si="19"/>
        <v>0</v>
      </c>
      <c r="BZ51" s="14">
        <v>0</v>
      </c>
      <c r="CA51" s="14">
        <v>0</v>
      </c>
      <c r="CB51" s="13">
        <f t="shared" si="20"/>
        <v>0</v>
      </c>
      <c r="CC51" s="14">
        <v>0</v>
      </c>
      <c r="CD51" s="14">
        <v>0</v>
      </c>
      <c r="CE51" s="13">
        <f t="shared" si="21"/>
        <v>0</v>
      </c>
      <c r="CF51" s="14">
        <v>0</v>
      </c>
      <c r="CG51" s="14">
        <v>0</v>
      </c>
      <c r="CH51" s="13">
        <f t="shared" si="22"/>
        <v>1003</v>
      </c>
      <c r="CI51" s="14">
        <v>1003</v>
      </c>
      <c r="CJ51" s="14">
        <v>0</v>
      </c>
      <c r="CK51" s="13">
        <f t="shared" si="23"/>
        <v>0</v>
      </c>
      <c r="CL51" s="14">
        <v>0</v>
      </c>
      <c r="CM51" s="14">
        <v>0</v>
      </c>
      <c r="CN51" s="13">
        <f t="shared" si="24"/>
        <v>61</v>
      </c>
      <c r="CO51" s="14">
        <v>61</v>
      </c>
      <c r="CP51" s="14">
        <v>0</v>
      </c>
      <c r="CQ51" s="16"/>
      <c r="CR51" s="13">
        <f t="shared" si="25"/>
        <v>41</v>
      </c>
      <c r="CS51" s="14">
        <v>41</v>
      </c>
      <c r="CT51" s="14">
        <v>0</v>
      </c>
      <c r="CU51" s="13">
        <f t="shared" si="26"/>
        <v>5101</v>
      </c>
      <c r="CV51" s="13">
        <f t="shared" si="27"/>
        <v>5101</v>
      </c>
      <c r="CW51" s="13">
        <f t="shared" si="27"/>
        <v>0</v>
      </c>
      <c r="CX51" s="13">
        <f t="shared" si="28"/>
        <v>0</v>
      </c>
      <c r="CY51" s="14">
        <v>0</v>
      </c>
      <c r="CZ51" s="14">
        <v>0</v>
      </c>
      <c r="DA51" s="13">
        <f t="shared" si="29"/>
        <v>0</v>
      </c>
      <c r="DB51" s="14">
        <v>0</v>
      </c>
      <c r="DC51" s="14">
        <v>0</v>
      </c>
      <c r="DD51" s="13">
        <f t="shared" si="30"/>
        <v>5101</v>
      </c>
      <c r="DE51" s="14">
        <v>5101</v>
      </c>
      <c r="DF51" s="14">
        <v>0</v>
      </c>
      <c r="DG51" s="17">
        <f t="shared" si="33"/>
        <v>52825</v>
      </c>
      <c r="DH51" s="17">
        <f t="shared" si="31"/>
        <v>52825</v>
      </c>
      <c r="DI51" s="17">
        <v>8231</v>
      </c>
      <c r="DJ51" s="17">
        <f t="shared" si="32"/>
        <v>0</v>
      </c>
      <c r="DK51" s="18"/>
      <c r="DL51" s="18"/>
    </row>
    <row r="52" spans="1:116" ht="15.75" x14ac:dyDescent="0.2">
      <c r="A52" s="19" t="s">
        <v>119</v>
      </c>
      <c r="B52" s="13">
        <f t="shared" si="0"/>
        <v>24793</v>
      </c>
      <c r="C52" s="14">
        <v>1301</v>
      </c>
      <c r="D52" s="14">
        <v>20875</v>
      </c>
      <c r="E52" s="14">
        <v>0</v>
      </c>
      <c r="F52" s="14">
        <v>0</v>
      </c>
      <c r="G52" s="14">
        <v>0</v>
      </c>
      <c r="H52" s="14">
        <v>0</v>
      </c>
      <c r="I52" s="14">
        <v>690</v>
      </c>
      <c r="J52" s="14">
        <v>0</v>
      </c>
      <c r="K52" s="14">
        <v>0</v>
      </c>
      <c r="L52" s="14">
        <v>1927</v>
      </c>
      <c r="M52" s="14">
        <v>0</v>
      </c>
      <c r="N52" s="14">
        <v>0</v>
      </c>
      <c r="O52" s="13">
        <f t="shared" si="1"/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3">
        <f t="shared" si="2"/>
        <v>1675</v>
      </c>
      <c r="Y52" s="13">
        <f t="shared" si="3"/>
        <v>1675</v>
      </c>
      <c r="Z52" s="14">
        <v>1675</v>
      </c>
      <c r="AA52" s="14">
        <v>0</v>
      </c>
      <c r="AB52" s="13">
        <f t="shared" si="4"/>
        <v>0</v>
      </c>
      <c r="AC52" s="14">
        <v>0</v>
      </c>
      <c r="AD52" s="14">
        <v>0</v>
      </c>
      <c r="AE52" s="13">
        <f t="shared" si="5"/>
        <v>2228</v>
      </c>
      <c r="AF52" s="14">
        <v>2228</v>
      </c>
      <c r="AG52" s="14">
        <v>0</v>
      </c>
      <c r="AH52" s="14">
        <v>0</v>
      </c>
      <c r="AI52" s="13">
        <f t="shared" si="6"/>
        <v>0</v>
      </c>
      <c r="AJ52" s="14">
        <v>0</v>
      </c>
      <c r="AK52" s="14">
        <v>0</v>
      </c>
      <c r="AL52" s="13">
        <f t="shared" si="7"/>
        <v>3641</v>
      </c>
      <c r="AM52" s="14">
        <v>3641</v>
      </c>
      <c r="AN52" s="14">
        <v>0</v>
      </c>
      <c r="AO52" s="13">
        <f t="shared" si="8"/>
        <v>1576</v>
      </c>
      <c r="AP52" s="14">
        <v>1576</v>
      </c>
      <c r="AQ52" s="14">
        <v>0</v>
      </c>
      <c r="AR52" s="13">
        <f t="shared" si="9"/>
        <v>15805</v>
      </c>
      <c r="AS52" s="14">
        <v>10216</v>
      </c>
      <c r="AT52" s="14">
        <v>0</v>
      </c>
      <c r="AU52" s="14">
        <v>0</v>
      </c>
      <c r="AV52" s="14">
        <v>0</v>
      </c>
      <c r="AW52" s="14">
        <v>0</v>
      </c>
      <c r="AX52" s="13">
        <f t="shared" si="10"/>
        <v>214</v>
      </c>
      <c r="AY52" s="14">
        <v>214</v>
      </c>
      <c r="AZ52" s="14">
        <v>0</v>
      </c>
      <c r="BA52" s="13">
        <f t="shared" si="11"/>
        <v>0</v>
      </c>
      <c r="BB52" s="14">
        <v>0</v>
      </c>
      <c r="BC52" s="14">
        <v>0</v>
      </c>
      <c r="BD52" s="13">
        <f t="shared" si="12"/>
        <v>4415</v>
      </c>
      <c r="BE52" s="14">
        <v>4415</v>
      </c>
      <c r="BF52" s="14">
        <v>0</v>
      </c>
      <c r="BG52" s="13">
        <f t="shared" si="13"/>
        <v>0</v>
      </c>
      <c r="BH52" s="14">
        <v>0</v>
      </c>
      <c r="BI52" s="14">
        <v>0</v>
      </c>
      <c r="BJ52" s="13">
        <f t="shared" si="14"/>
        <v>960</v>
      </c>
      <c r="BK52" s="14">
        <v>960</v>
      </c>
      <c r="BL52" s="14">
        <v>0</v>
      </c>
      <c r="BM52" s="13">
        <f t="shared" si="15"/>
        <v>1418</v>
      </c>
      <c r="BN52" s="14">
        <v>1418</v>
      </c>
      <c r="BO52" s="14">
        <v>0</v>
      </c>
      <c r="BP52" s="13">
        <f t="shared" si="16"/>
        <v>837</v>
      </c>
      <c r="BQ52" s="13">
        <f t="shared" si="17"/>
        <v>0</v>
      </c>
      <c r="BR52" s="14">
        <v>0</v>
      </c>
      <c r="BS52" s="15">
        <v>0</v>
      </c>
      <c r="BT52" s="15">
        <v>0</v>
      </c>
      <c r="BU52" s="15">
        <v>837</v>
      </c>
      <c r="BV52" s="13">
        <f t="shared" si="18"/>
        <v>0</v>
      </c>
      <c r="BW52" s="15">
        <v>0</v>
      </c>
      <c r="BX52" s="15">
        <v>0</v>
      </c>
      <c r="BY52" s="13">
        <f t="shared" si="19"/>
        <v>0</v>
      </c>
      <c r="BZ52" s="15">
        <v>0</v>
      </c>
      <c r="CA52" s="15">
        <v>0</v>
      </c>
      <c r="CB52" s="13">
        <f t="shared" si="20"/>
        <v>0</v>
      </c>
      <c r="CC52" s="15">
        <v>0</v>
      </c>
      <c r="CD52" s="15">
        <v>0</v>
      </c>
      <c r="CE52" s="13">
        <f t="shared" si="21"/>
        <v>6241</v>
      </c>
      <c r="CF52" s="14">
        <v>6241</v>
      </c>
      <c r="CG52" s="14">
        <v>0</v>
      </c>
      <c r="CH52" s="13">
        <f t="shared" si="22"/>
        <v>3974</v>
      </c>
      <c r="CI52" s="14">
        <v>3974</v>
      </c>
      <c r="CJ52" s="14">
        <v>0</v>
      </c>
      <c r="CK52" s="13">
        <f t="shared" si="23"/>
        <v>0</v>
      </c>
      <c r="CL52" s="14">
        <v>0</v>
      </c>
      <c r="CM52" s="14">
        <v>0</v>
      </c>
      <c r="CN52" s="13">
        <f t="shared" si="24"/>
        <v>4109</v>
      </c>
      <c r="CO52" s="14">
        <v>4109</v>
      </c>
      <c r="CP52" s="14">
        <v>0</v>
      </c>
      <c r="CQ52" s="16"/>
      <c r="CR52" s="13">
        <f t="shared" si="25"/>
        <v>0</v>
      </c>
      <c r="CS52" s="14">
        <v>0</v>
      </c>
      <c r="CT52" s="14">
        <v>0</v>
      </c>
      <c r="CU52" s="13">
        <f t="shared" si="26"/>
        <v>0</v>
      </c>
      <c r="CV52" s="13">
        <f t="shared" si="27"/>
        <v>0</v>
      </c>
      <c r="CW52" s="13">
        <f t="shared" si="27"/>
        <v>0</v>
      </c>
      <c r="CX52" s="13">
        <f t="shared" si="28"/>
        <v>0</v>
      </c>
      <c r="CY52" s="14">
        <v>0</v>
      </c>
      <c r="CZ52" s="14">
        <v>0</v>
      </c>
      <c r="DA52" s="13">
        <f t="shared" si="29"/>
        <v>0</v>
      </c>
      <c r="DB52" s="14">
        <v>0</v>
      </c>
      <c r="DC52" s="14">
        <v>0</v>
      </c>
      <c r="DD52" s="13">
        <f t="shared" si="30"/>
        <v>0</v>
      </c>
      <c r="DE52" s="14">
        <v>0</v>
      </c>
      <c r="DF52" s="14">
        <v>0</v>
      </c>
      <c r="DG52" s="17">
        <f t="shared" si="33"/>
        <v>66297</v>
      </c>
      <c r="DH52" s="17">
        <f t="shared" si="31"/>
        <v>66297</v>
      </c>
      <c r="DI52" s="17">
        <v>4427</v>
      </c>
      <c r="DJ52" s="17">
        <f t="shared" si="32"/>
        <v>0</v>
      </c>
      <c r="DK52" s="18"/>
      <c r="DL52" s="18"/>
    </row>
    <row r="53" spans="1:116" ht="15.75" x14ac:dyDescent="0.2">
      <c r="A53" s="19" t="s">
        <v>120</v>
      </c>
      <c r="B53" s="13">
        <f t="shared" si="0"/>
        <v>50970</v>
      </c>
      <c r="C53" s="14">
        <v>0</v>
      </c>
      <c r="D53" s="14">
        <v>47550</v>
      </c>
      <c r="E53" s="14">
        <v>0</v>
      </c>
      <c r="F53" s="14">
        <v>0</v>
      </c>
      <c r="G53" s="14">
        <v>0</v>
      </c>
      <c r="H53" s="14">
        <v>536</v>
      </c>
      <c r="I53" s="14">
        <v>2884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3">
        <f t="shared" si="1"/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3">
        <f t="shared" si="2"/>
        <v>5415</v>
      </c>
      <c r="Y53" s="13">
        <f t="shared" si="3"/>
        <v>3388</v>
      </c>
      <c r="Z53" s="14">
        <v>3388</v>
      </c>
      <c r="AA53" s="14">
        <v>0</v>
      </c>
      <c r="AB53" s="13">
        <f t="shared" si="4"/>
        <v>2027</v>
      </c>
      <c r="AC53" s="14">
        <v>2027</v>
      </c>
      <c r="AD53" s="14">
        <v>0</v>
      </c>
      <c r="AE53" s="13">
        <f t="shared" si="5"/>
        <v>3909</v>
      </c>
      <c r="AF53" s="14">
        <v>3909</v>
      </c>
      <c r="AG53" s="14">
        <v>0</v>
      </c>
      <c r="AH53" s="14">
        <v>0</v>
      </c>
      <c r="AI53" s="13">
        <f t="shared" si="6"/>
        <v>0</v>
      </c>
      <c r="AJ53" s="14">
        <v>0</v>
      </c>
      <c r="AK53" s="14">
        <v>0</v>
      </c>
      <c r="AL53" s="13">
        <f t="shared" si="7"/>
        <v>6469</v>
      </c>
      <c r="AM53" s="14">
        <v>6469</v>
      </c>
      <c r="AN53" s="14">
        <v>0</v>
      </c>
      <c r="AO53" s="13">
        <f t="shared" si="8"/>
        <v>1413</v>
      </c>
      <c r="AP53" s="14">
        <v>1413</v>
      </c>
      <c r="AQ53" s="14">
        <v>0</v>
      </c>
      <c r="AR53" s="13">
        <f t="shared" si="9"/>
        <v>10227</v>
      </c>
      <c r="AS53" s="14">
        <v>4360</v>
      </c>
      <c r="AT53" s="14">
        <v>0</v>
      </c>
      <c r="AU53" s="14">
        <v>0</v>
      </c>
      <c r="AV53" s="14">
        <v>753</v>
      </c>
      <c r="AW53" s="14">
        <v>0</v>
      </c>
      <c r="AX53" s="13">
        <f t="shared" si="10"/>
        <v>0</v>
      </c>
      <c r="AY53" s="14">
        <v>0</v>
      </c>
      <c r="AZ53" s="14">
        <v>0</v>
      </c>
      <c r="BA53" s="13">
        <f t="shared" si="11"/>
        <v>0</v>
      </c>
      <c r="BB53" s="14">
        <v>0</v>
      </c>
      <c r="BC53" s="14">
        <v>0</v>
      </c>
      <c r="BD53" s="13">
        <f t="shared" si="12"/>
        <v>2042</v>
      </c>
      <c r="BE53" s="14">
        <v>2042</v>
      </c>
      <c r="BF53" s="14">
        <v>0</v>
      </c>
      <c r="BG53" s="13">
        <f t="shared" si="13"/>
        <v>0</v>
      </c>
      <c r="BH53" s="14">
        <v>0</v>
      </c>
      <c r="BI53" s="14">
        <v>0</v>
      </c>
      <c r="BJ53" s="13">
        <f t="shared" si="14"/>
        <v>3072</v>
      </c>
      <c r="BK53" s="14">
        <v>3072</v>
      </c>
      <c r="BL53" s="14">
        <v>0</v>
      </c>
      <c r="BM53" s="13">
        <f t="shared" si="15"/>
        <v>3996</v>
      </c>
      <c r="BN53" s="14">
        <v>3996</v>
      </c>
      <c r="BO53" s="14">
        <v>0</v>
      </c>
      <c r="BP53" s="13">
        <f t="shared" si="16"/>
        <v>0</v>
      </c>
      <c r="BQ53" s="13">
        <f t="shared" si="17"/>
        <v>0</v>
      </c>
      <c r="BR53" s="14">
        <v>0</v>
      </c>
      <c r="BS53" s="14">
        <v>0</v>
      </c>
      <c r="BT53" s="14">
        <v>0</v>
      </c>
      <c r="BU53" s="14">
        <v>0</v>
      </c>
      <c r="BV53" s="13">
        <f t="shared" si="18"/>
        <v>0</v>
      </c>
      <c r="BW53" s="14">
        <v>0</v>
      </c>
      <c r="BX53" s="14">
        <v>0</v>
      </c>
      <c r="BY53" s="13">
        <f t="shared" si="19"/>
        <v>0</v>
      </c>
      <c r="BZ53" s="14">
        <v>0</v>
      </c>
      <c r="CA53" s="14">
        <v>0</v>
      </c>
      <c r="CB53" s="13">
        <f t="shared" si="20"/>
        <v>0</v>
      </c>
      <c r="CC53" s="14">
        <v>0</v>
      </c>
      <c r="CD53" s="14">
        <v>0</v>
      </c>
      <c r="CE53" s="13">
        <f t="shared" si="21"/>
        <v>0</v>
      </c>
      <c r="CF53" s="14">
        <v>0</v>
      </c>
      <c r="CG53" s="14">
        <v>0</v>
      </c>
      <c r="CH53" s="13">
        <f t="shared" si="22"/>
        <v>3685</v>
      </c>
      <c r="CI53" s="14">
        <v>3685</v>
      </c>
      <c r="CJ53" s="14">
        <v>0</v>
      </c>
      <c r="CK53" s="13">
        <f t="shared" si="23"/>
        <v>0</v>
      </c>
      <c r="CL53" s="14">
        <v>0</v>
      </c>
      <c r="CM53" s="14">
        <v>0</v>
      </c>
      <c r="CN53" s="13">
        <f t="shared" si="24"/>
        <v>4958</v>
      </c>
      <c r="CO53" s="14">
        <v>4958</v>
      </c>
      <c r="CP53" s="14">
        <v>0</v>
      </c>
      <c r="CQ53" s="16"/>
      <c r="CR53" s="13">
        <f t="shared" si="25"/>
        <v>0</v>
      </c>
      <c r="CS53" s="14">
        <v>0</v>
      </c>
      <c r="CT53" s="14">
        <v>0</v>
      </c>
      <c r="CU53" s="13">
        <f t="shared" si="26"/>
        <v>2026</v>
      </c>
      <c r="CV53" s="13">
        <f t="shared" si="27"/>
        <v>2026</v>
      </c>
      <c r="CW53" s="13">
        <f t="shared" si="27"/>
        <v>0</v>
      </c>
      <c r="CX53" s="13">
        <f t="shared" si="28"/>
        <v>0</v>
      </c>
      <c r="CY53" s="14">
        <v>0</v>
      </c>
      <c r="CZ53" s="14">
        <v>0</v>
      </c>
      <c r="DA53" s="13">
        <f t="shared" si="29"/>
        <v>2026</v>
      </c>
      <c r="DB53" s="14">
        <v>2026</v>
      </c>
      <c r="DC53" s="14">
        <v>0</v>
      </c>
      <c r="DD53" s="13">
        <f t="shared" si="30"/>
        <v>0</v>
      </c>
      <c r="DE53" s="14">
        <v>0</v>
      </c>
      <c r="DF53" s="14">
        <v>0</v>
      </c>
      <c r="DG53" s="17">
        <f t="shared" si="33"/>
        <v>93068</v>
      </c>
      <c r="DH53" s="17">
        <f t="shared" si="31"/>
        <v>93068</v>
      </c>
      <c r="DI53" s="17">
        <v>8124</v>
      </c>
      <c r="DJ53" s="17">
        <f t="shared" si="32"/>
        <v>0</v>
      </c>
      <c r="DK53" s="18"/>
      <c r="DL53" s="18"/>
    </row>
    <row r="54" spans="1:116" ht="15.75" x14ac:dyDescent="0.2">
      <c r="A54" s="19" t="s">
        <v>121</v>
      </c>
      <c r="B54" s="13">
        <f t="shared" si="0"/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3">
        <f t="shared" si="1"/>
        <v>71996</v>
      </c>
      <c r="P54" s="14">
        <v>0</v>
      </c>
      <c r="Q54" s="14">
        <v>68353</v>
      </c>
      <c r="R54" s="14">
        <v>374</v>
      </c>
      <c r="S54" s="14">
        <v>2302</v>
      </c>
      <c r="T54" s="14">
        <v>967</v>
      </c>
      <c r="U54" s="14">
        <v>0</v>
      </c>
      <c r="V54" s="14">
        <v>0</v>
      </c>
      <c r="W54" s="14">
        <v>0</v>
      </c>
      <c r="X54" s="13">
        <f t="shared" si="2"/>
        <v>644</v>
      </c>
      <c r="Y54" s="13">
        <f t="shared" si="3"/>
        <v>644</v>
      </c>
      <c r="Z54" s="14">
        <v>0</v>
      </c>
      <c r="AA54" s="14">
        <v>644</v>
      </c>
      <c r="AB54" s="13">
        <f t="shared" si="4"/>
        <v>0</v>
      </c>
      <c r="AC54" s="14">
        <v>0</v>
      </c>
      <c r="AD54" s="14">
        <v>0</v>
      </c>
      <c r="AE54" s="13">
        <f t="shared" si="5"/>
        <v>1843</v>
      </c>
      <c r="AF54" s="14">
        <v>0</v>
      </c>
      <c r="AG54" s="14">
        <v>1843</v>
      </c>
      <c r="AH54" s="14">
        <v>0</v>
      </c>
      <c r="AI54" s="13">
        <f t="shared" si="6"/>
        <v>0</v>
      </c>
      <c r="AJ54" s="14">
        <v>0</v>
      </c>
      <c r="AK54" s="14">
        <v>0</v>
      </c>
      <c r="AL54" s="13">
        <f t="shared" si="7"/>
        <v>1870</v>
      </c>
      <c r="AM54" s="14">
        <v>0</v>
      </c>
      <c r="AN54" s="14">
        <v>1870</v>
      </c>
      <c r="AO54" s="13">
        <f t="shared" si="8"/>
        <v>216</v>
      </c>
      <c r="AP54" s="14">
        <v>0</v>
      </c>
      <c r="AQ54" s="14">
        <v>216</v>
      </c>
      <c r="AR54" s="13">
        <f t="shared" si="9"/>
        <v>2496</v>
      </c>
      <c r="AS54" s="14">
        <v>0</v>
      </c>
      <c r="AT54" s="14">
        <v>1013</v>
      </c>
      <c r="AU54" s="14">
        <v>0</v>
      </c>
      <c r="AV54" s="14">
        <v>0</v>
      </c>
      <c r="AW54" s="14">
        <v>0</v>
      </c>
      <c r="AX54" s="13">
        <f t="shared" si="10"/>
        <v>0</v>
      </c>
      <c r="AY54" s="14">
        <v>0</v>
      </c>
      <c r="AZ54" s="14">
        <v>0</v>
      </c>
      <c r="BA54" s="13">
        <f t="shared" si="11"/>
        <v>0</v>
      </c>
      <c r="BB54" s="14">
        <v>0</v>
      </c>
      <c r="BC54" s="14">
        <v>0</v>
      </c>
      <c r="BD54" s="13">
        <f t="shared" si="12"/>
        <v>1483</v>
      </c>
      <c r="BE54" s="14">
        <v>0</v>
      </c>
      <c r="BF54" s="14">
        <v>1483</v>
      </c>
      <c r="BG54" s="13">
        <f t="shared" si="13"/>
        <v>0</v>
      </c>
      <c r="BH54" s="14">
        <v>0</v>
      </c>
      <c r="BI54" s="14">
        <v>0</v>
      </c>
      <c r="BJ54" s="13">
        <f t="shared" si="14"/>
        <v>0</v>
      </c>
      <c r="BK54" s="14">
        <v>0</v>
      </c>
      <c r="BL54" s="14">
        <v>0</v>
      </c>
      <c r="BM54" s="13">
        <f t="shared" si="15"/>
        <v>539</v>
      </c>
      <c r="BN54" s="14">
        <v>0</v>
      </c>
      <c r="BO54" s="14">
        <v>539</v>
      </c>
      <c r="BP54" s="13">
        <f t="shared" si="16"/>
        <v>0</v>
      </c>
      <c r="BQ54" s="13">
        <f t="shared" si="17"/>
        <v>0</v>
      </c>
      <c r="BR54" s="14">
        <v>0</v>
      </c>
      <c r="BS54" s="14">
        <v>0</v>
      </c>
      <c r="BT54" s="14">
        <v>0</v>
      </c>
      <c r="BU54" s="14">
        <v>0</v>
      </c>
      <c r="BV54" s="13">
        <f t="shared" si="18"/>
        <v>0</v>
      </c>
      <c r="BW54" s="14">
        <v>0</v>
      </c>
      <c r="BX54" s="14">
        <v>0</v>
      </c>
      <c r="BY54" s="13">
        <f t="shared" si="19"/>
        <v>0</v>
      </c>
      <c r="BZ54" s="14">
        <v>0</v>
      </c>
      <c r="CA54" s="14">
        <v>0</v>
      </c>
      <c r="CB54" s="13">
        <f t="shared" si="20"/>
        <v>0</v>
      </c>
      <c r="CC54" s="14">
        <v>0</v>
      </c>
      <c r="CD54" s="14">
        <v>0</v>
      </c>
      <c r="CE54" s="13">
        <f t="shared" si="21"/>
        <v>1403</v>
      </c>
      <c r="CF54" s="14">
        <v>0</v>
      </c>
      <c r="CG54" s="14">
        <v>1403</v>
      </c>
      <c r="CH54" s="13">
        <f t="shared" si="22"/>
        <v>1403</v>
      </c>
      <c r="CI54" s="14">
        <v>0</v>
      </c>
      <c r="CJ54" s="14">
        <v>1403</v>
      </c>
      <c r="CK54" s="13">
        <f t="shared" si="23"/>
        <v>0</v>
      </c>
      <c r="CL54" s="14">
        <v>0</v>
      </c>
      <c r="CM54" s="14">
        <v>0</v>
      </c>
      <c r="CN54" s="13">
        <f t="shared" si="24"/>
        <v>2587</v>
      </c>
      <c r="CO54" s="14">
        <v>0</v>
      </c>
      <c r="CP54" s="14">
        <v>2587</v>
      </c>
      <c r="CQ54" s="16"/>
      <c r="CR54" s="13">
        <f t="shared" si="25"/>
        <v>0</v>
      </c>
      <c r="CS54" s="14">
        <v>0</v>
      </c>
      <c r="CT54" s="14">
        <v>0</v>
      </c>
      <c r="CU54" s="13">
        <f t="shared" si="26"/>
        <v>2806</v>
      </c>
      <c r="CV54" s="13">
        <f t="shared" si="27"/>
        <v>0</v>
      </c>
      <c r="CW54" s="13">
        <f t="shared" si="27"/>
        <v>2806</v>
      </c>
      <c r="CX54" s="13">
        <f t="shared" si="28"/>
        <v>0</v>
      </c>
      <c r="CY54" s="14">
        <v>0</v>
      </c>
      <c r="CZ54" s="14">
        <v>0</v>
      </c>
      <c r="DA54" s="13">
        <f t="shared" si="29"/>
        <v>0</v>
      </c>
      <c r="DB54" s="14">
        <v>0</v>
      </c>
      <c r="DC54" s="14">
        <v>0</v>
      </c>
      <c r="DD54" s="13">
        <f t="shared" si="30"/>
        <v>2806</v>
      </c>
      <c r="DE54" s="14">
        <v>0</v>
      </c>
      <c r="DF54" s="14">
        <v>2806</v>
      </c>
      <c r="DG54" s="17">
        <f t="shared" si="33"/>
        <v>87803</v>
      </c>
      <c r="DH54" s="17">
        <f t="shared" si="31"/>
        <v>0</v>
      </c>
      <c r="DI54" s="17">
        <v>0</v>
      </c>
      <c r="DJ54" s="17">
        <f t="shared" si="32"/>
        <v>87803</v>
      </c>
      <c r="DK54" s="18"/>
      <c r="DL54" s="18"/>
    </row>
    <row r="55" spans="1:116" ht="40.5" customHeight="1" x14ac:dyDescent="0.2">
      <c r="A55" s="19" t="s">
        <v>122</v>
      </c>
      <c r="B55" s="13">
        <f t="shared" si="0"/>
        <v>0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3">
        <f t="shared" si="1"/>
        <v>0</v>
      </c>
      <c r="P55" s="24"/>
      <c r="Q55" s="24"/>
      <c r="R55" s="24"/>
      <c r="S55" s="24"/>
      <c r="T55" s="24"/>
      <c r="U55" s="24"/>
      <c r="V55" s="24"/>
      <c r="W55" s="24"/>
      <c r="X55" s="13">
        <f t="shared" si="2"/>
        <v>0</v>
      </c>
      <c r="Y55" s="13">
        <f t="shared" si="3"/>
        <v>0</v>
      </c>
      <c r="Z55" s="24"/>
      <c r="AA55" s="24"/>
      <c r="AB55" s="13">
        <f t="shared" si="4"/>
        <v>0</v>
      </c>
      <c r="AC55" s="24"/>
      <c r="AD55" s="24"/>
      <c r="AE55" s="13">
        <f t="shared" si="5"/>
        <v>0</v>
      </c>
      <c r="AF55" s="24"/>
      <c r="AG55" s="24"/>
      <c r="AH55" s="24"/>
      <c r="AI55" s="13">
        <f t="shared" si="6"/>
        <v>0</v>
      </c>
      <c r="AJ55" s="24"/>
      <c r="AK55" s="24"/>
      <c r="AL55" s="13">
        <f t="shared" si="7"/>
        <v>0</v>
      </c>
      <c r="AM55" s="24"/>
      <c r="AN55" s="24"/>
      <c r="AO55" s="13">
        <f t="shared" si="8"/>
        <v>0</v>
      </c>
      <c r="AP55" s="24"/>
      <c r="AQ55" s="24"/>
      <c r="AR55" s="13">
        <f t="shared" si="9"/>
        <v>0</v>
      </c>
      <c r="AS55" s="25"/>
      <c r="AT55" s="25"/>
      <c r="AU55" s="25"/>
      <c r="AV55" s="25"/>
      <c r="AW55" s="25"/>
      <c r="AX55" s="13">
        <f t="shared" si="10"/>
        <v>0</v>
      </c>
      <c r="AY55" s="25"/>
      <c r="AZ55" s="25"/>
      <c r="BA55" s="13">
        <f t="shared" si="11"/>
        <v>0</v>
      </c>
      <c r="BB55" s="25"/>
      <c r="BC55" s="25"/>
      <c r="BD55" s="13">
        <f t="shared" si="12"/>
        <v>0</v>
      </c>
      <c r="BE55" s="25"/>
      <c r="BF55" s="25"/>
      <c r="BG55" s="13">
        <f t="shared" si="13"/>
        <v>0</v>
      </c>
      <c r="BH55" s="25"/>
      <c r="BI55" s="25"/>
      <c r="BJ55" s="13">
        <f t="shared" si="14"/>
        <v>0</v>
      </c>
      <c r="BK55" s="25"/>
      <c r="BL55" s="25"/>
      <c r="BM55" s="13">
        <f t="shared" si="15"/>
        <v>0</v>
      </c>
      <c r="BN55" s="24"/>
      <c r="BO55" s="24"/>
      <c r="BP55" s="13">
        <f t="shared" si="16"/>
        <v>15847</v>
      </c>
      <c r="BQ55" s="13">
        <f t="shared" si="17"/>
        <v>4935</v>
      </c>
      <c r="BR55" s="14">
        <v>2810</v>
      </c>
      <c r="BS55" s="15">
        <v>2125</v>
      </c>
      <c r="BT55" s="15">
        <v>2962</v>
      </c>
      <c r="BU55" s="15">
        <v>3900</v>
      </c>
      <c r="BV55" s="13">
        <f t="shared" si="18"/>
        <v>300</v>
      </c>
      <c r="BW55" s="15">
        <v>100</v>
      </c>
      <c r="BX55" s="15">
        <v>200</v>
      </c>
      <c r="BY55" s="13">
        <f t="shared" si="19"/>
        <v>0</v>
      </c>
      <c r="BZ55" s="15">
        <v>0</v>
      </c>
      <c r="CA55" s="15">
        <v>0</v>
      </c>
      <c r="CB55" s="13">
        <f t="shared" si="20"/>
        <v>3750</v>
      </c>
      <c r="CC55" s="15">
        <v>1950</v>
      </c>
      <c r="CD55" s="15">
        <v>1800</v>
      </c>
      <c r="CE55" s="13">
        <f t="shared" si="21"/>
        <v>0</v>
      </c>
      <c r="CF55" s="24"/>
      <c r="CG55" s="24"/>
      <c r="CH55" s="13">
        <f t="shared" si="22"/>
        <v>0</v>
      </c>
      <c r="CI55" s="24"/>
      <c r="CJ55" s="24"/>
      <c r="CK55" s="13">
        <f t="shared" si="23"/>
        <v>0</v>
      </c>
      <c r="CL55" s="24"/>
      <c r="CM55" s="24"/>
      <c r="CN55" s="13">
        <f t="shared" si="24"/>
        <v>0</v>
      </c>
      <c r="CO55" s="24"/>
      <c r="CP55" s="24"/>
      <c r="CQ55" s="26"/>
      <c r="CR55" s="13">
        <f t="shared" si="25"/>
        <v>0</v>
      </c>
      <c r="CS55" s="24"/>
      <c r="CT55" s="24"/>
      <c r="CU55" s="13">
        <f t="shared" si="26"/>
        <v>0</v>
      </c>
      <c r="CV55" s="13">
        <f t="shared" si="27"/>
        <v>0</v>
      </c>
      <c r="CW55" s="13">
        <f t="shared" si="27"/>
        <v>0</v>
      </c>
      <c r="CX55" s="13">
        <f t="shared" si="28"/>
        <v>0</v>
      </c>
      <c r="CY55" s="25"/>
      <c r="CZ55" s="25"/>
      <c r="DA55" s="13">
        <f t="shared" si="29"/>
        <v>0</v>
      </c>
      <c r="DB55" s="25"/>
      <c r="DC55" s="25"/>
      <c r="DD55" s="13">
        <f t="shared" si="30"/>
        <v>0</v>
      </c>
      <c r="DE55" s="25"/>
      <c r="DF55" s="25"/>
      <c r="DG55" s="17">
        <f t="shared" si="33"/>
        <v>15847</v>
      </c>
      <c r="DH55" s="17">
        <f t="shared" si="31"/>
        <v>8760</v>
      </c>
      <c r="DI55" s="17">
        <v>0</v>
      </c>
      <c r="DJ55" s="17">
        <f t="shared" si="32"/>
        <v>7087</v>
      </c>
      <c r="DK55" s="18"/>
      <c r="DL55" s="18"/>
    </row>
    <row r="56" spans="1:116" ht="31.5" x14ac:dyDescent="0.2">
      <c r="A56" s="19" t="s">
        <v>159</v>
      </c>
      <c r="B56" s="13">
        <f t="shared" si="0"/>
        <v>18836</v>
      </c>
      <c r="C56" s="14">
        <v>348</v>
      </c>
      <c r="D56" s="14">
        <v>16797</v>
      </c>
      <c r="E56" s="14">
        <v>0</v>
      </c>
      <c r="F56" s="14">
        <v>0</v>
      </c>
      <c r="G56" s="14">
        <v>0</v>
      </c>
      <c r="H56" s="14">
        <v>419</v>
      </c>
      <c r="I56" s="14">
        <v>784</v>
      </c>
      <c r="J56" s="14">
        <v>0</v>
      </c>
      <c r="K56" s="14">
        <v>392</v>
      </c>
      <c r="L56" s="14">
        <v>0</v>
      </c>
      <c r="M56" s="14">
        <v>96</v>
      </c>
      <c r="N56" s="14">
        <v>0</v>
      </c>
      <c r="O56" s="13">
        <f t="shared" si="1"/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3">
        <f t="shared" si="2"/>
        <v>1958</v>
      </c>
      <c r="Y56" s="13">
        <f t="shared" si="3"/>
        <v>587</v>
      </c>
      <c r="Z56" s="14">
        <v>587</v>
      </c>
      <c r="AA56" s="14">
        <v>0</v>
      </c>
      <c r="AB56" s="13">
        <f t="shared" si="4"/>
        <v>1371</v>
      </c>
      <c r="AC56" s="14">
        <v>1371</v>
      </c>
      <c r="AD56" s="14">
        <v>0</v>
      </c>
      <c r="AE56" s="13">
        <f t="shared" si="5"/>
        <v>1400</v>
      </c>
      <c r="AF56" s="14">
        <v>1400</v>
      </c>
      <c r="AG56" s="14">
        <v>0</v>
      </c>
      <c r="AH56" s="14">
        <v>0</v>
      </c>
      <c r="AI56" s="13">
        <f t="shared" si="6"/>
        <v>0</v>
      </c>
      <c r="AJ56" s="14">
        <v>0</v>
      </c>
      <c r="AK56" s="14">
        <v>0</v>
      </c>
      <c r="AL56" s="13">
        <f t="shared" si="7"/>
        <v>1642</v>
      </c>
      <c r="AM56" s="14">
        <v>1642</v>
      </c>
      <c r="AN56" s="14">
        <v>0</v>
      </c>
      <c r="AO56" s="13">
        <f t="shared" si="8"/>
        <v>126</v>
      </c>
      <c r="AP56" s="14">
        <v>126</v>
      </c>
      <c r="AQ56" s="14">
        <v>0</v>
      </c>
      <c r="AR56" s="13">
        <f t="shared" si="9"/>
        <v>8569</v>
      </c>
      <c r="AS56" s="14">
        <v>1570</v>
      </c>
      <c r="AT56" s="14">
        <v>0</v>
      </c>
      <c r="AU56" s="14">
        <v>0</v>
      </c>
      <c r="AV56" s="14">
        <v>0</v>
      </c>
      <c r="AW56" s="14">
        <v>0</v>
      </c>
      <c r="AX56" s="13">
        <f t="shared" si="10"/>
        <v>0</v>
      </c>
      <c r="AY56" s="14">
        <v>0</v>
      </c>
      <c r="AZ56" s="14">
        <v>0</v>
      </c>
      <c r="BA56" s="13">
        <f t="shared" si="11"/>
        <v>0</v>
      </c>
      <c r="BB56" s="14">
        <v>0</v>
      </c>
      <c r="BC56" s="14">
        <v>0</v>
      </c>
      <c r="BD56" s="13">
        <f t="shared" si="12"/>
        <v>0</v>
      </c>
      <c r="BE56" s="14">
        <v>0</v>
      </c>
      <c r="BF56" s="14">
        <v>0</v>
      </c>
      <c r="BG56" s="13">
        <f t="shared" si="13"/>
        <v>0</v>
      </c>
      <c r="BH56" s="14">
        <v>0</v>
      </c>
      <c r="BI56" s="14">
        <v>0</v>
      </c>
      <c r="BJ56" s="13">
        <f t="shared" si="14"/>
        <v>6999</v>
      </c>
      <c r="BK56" s="14">
        <v>6999</v>
      </c>
      <c r="BL56" s="14">
        <v>0</v>
      </c>
      <c r="BM56" s="13">
        <f t="shared" si="15"/>
        <v>1120</v>
      </c>
      <c r="BN56" s="14">
        <v>1120</v>
      </c>
      <c r="BO56" s="14">
        <v>0</v>
      </c>
      <c r="BP56" s="13">
        <f t="shared" si="16"/>
        <v>484</v>
      </c>
      <c r="BQ56" s="13">
        <f t="shared" si="17"/>
        <v>0</v>
      </c>
      <c r="BR56" s="21">
        <v>0</v>
      </c>
      <c r="BS56" s="20">
        <v>0</v>
      </c>
      <c r="BT56" s="20">
        <v>0</v>
      </c>
      <c r="BU56" s="20">
        <v>229</v>
      </c>
      <c r="BV56" s="13">
        <f t="shared" si="18"/>
        <v>255</v>
      </c>
      <c r="BW56" s="20">
        <v>255</v>
      </c>
      <c r="BX56" s="20">
        <v>0</v>
      </c>
      <c r="BY56" s="13">
        <f t="shared" si="19"/>
        <v>0</v>
      </c>
      <c r="BZ56" s="20">
        <v>0</v>
      </c>
      <c r="CA56" s="20">
        <v>0</v>
      </c>
      <c r="CB56" s="13">
        <f t="shared" si="20"/>
        <v>0</v>
      </c>
      <c r="CC56" s="20">
        <v>0</v>
      </c>
      <c r="CD56" s="20">
        <v>0</v>
      </c>
      <c r="CE56" s="13">
        <f t="shared" si="21"/>
        <v>4899</v>
      </c>
      <c r="CF56" s="14">
        <v>4899</v>
      </c>
      <c r="CG56" s="14">
        <v>0</v>
      </c>
      <c r="CH56" s="13">
        <f t="shared" si="22"/>
        <v>699</v>
      </c>
      <c r="CI56" s="14">
        <v>699</v>
      </c>
      <c r="CJ56" s="14">
        <v>0</v>
      </c>
      <c r="CK56" s="13">
        <f t="shared" si="23"/>
        <v>0</v>
      </c>
      <c r="CL56" s="14">
        <v>0</v>
      </c>
      <c r="CM56" s="14">
        <v>0</v>
      </c>
      <c r="CN56" s="13">
        <f t="shared" si="24"/>
        <v>281</v>
      </c>
      <c r="CO56" s="14">
        <v>281</v>
      </c>
      <c r="CP56" s="14">
        <v>0</v>
      </c>
      <c r="CQ56" s="16"/>
      <c r="CR56" s="13">
        <f t="shared" si="25"/>
        <v>0</v>
      </c>
      <c r="CS56" s="14">
        <v>0</v>
      </c>
      <c r="CT56" s="14">
        <v>0</v>
      </c>
      <c r="CU56" s="13">
        <f t="shared" si="26"/>
        <v>0</v>
      </c>
      <c r="CV56" s="13">
        <f t="shared" si="27"/>
        <v>0</v>
      </c>
      <c r="CW56" s="13">
        <f t="shared" si="27"/>
        <v>0</v>
      </c>
      <c r="CX56" s="13">
        <f t="shared" si="28"/>
        <v>0</v>
      </c>
      <c r="CY56" s="14">
        <v>0</v>
      </c>
      <c r="CZ56" s="14">
        <v>0</v>
      </c>
      <c r="DA56" s="13">
        <f t="shared" si="29"/>
        <v>0</v>
      </c>
      <c r="DB56" s="14">
        <v>0</v>
      </c>
      <c r="DC56" s="14">
        <v>0</v>
      </c>
      <c r="DD56" s="13">
        <f t="shared" si="30"/>
        <v>0</v>
      </c>
      <c r="DE56" s="14">
        <v>0</v>
      </c>
      <c r="DF56" s="14">
        <v>0</v>
      </c>
      <c r="DG56" s="17">
        <f t="shared" si="33"/>
        <v>40014</v>
      </c>
      <c r="DH56" s="17">
        <f t="shared" si="31"/>
        <v>40014</v>
      </c>
      <c r="DI56" s="17">
        <v>7383</v>
      </c>
      <c r="DJ56" s="17">
        <f t="shared" si="32"/>
        <v>0</v>
      </c>
      <c r="DK56" s="18"/>
      <c r="DL56" s="18"/>
    </row>
    <row r="57" spans="1:116" ht="31.5" x14ac:dyDescent="0.2">
      <c r="A57" s="19" t="s">
        <v>123</v>
      </c>
      <c r="B57" s="13">
        <f t="shared" si="0"/>
        <v>17592</v>
      </c>
      <c r="C57" s="14">
        <v>258</v>
      </c>
      <c r="D57" s="14">
        <v>16752</v>
      </c>
      <c r="E57" s="14">
        <v>0</v>
      </c>
      <c r="F57" s="14">
        <v>0</v>
      </c>
      <c r="G57" s="14">
        <v>0</v>
      </c>
      <c r="H57" s="14">
        <v>203</v>
      </c>
      <c r="I57" s="14">
        <v>379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3">
        <f t="shared" si="1"/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3">
        <f t="shared" si="2"/>
        <v>1460</v>
      </c>
      <c r="Y57" s="13">
        <f t="shared" si="3"/>
        <v>1135</v>
      </c>
      <c r="Z57" s="14">
        <v>1135</v>
      </c>
      <c r="AA57" s="14">
        <v>0</v>
      </c>
      <c r="AB57" s="13">
        <f t="shared" si="4"/>
        <v>325</v>
      </c>
      <c r="AC57" s="14">
        <v>325</v>
      </c>
      <c r="AD57" s="14">
        <v>0</v>
      </c>
      <c r="AE57" s="13">
        <f t="shared" si="5"/>
        <v>258</v>
      </c>
      <c r="AF57" s="14">
        <v>258</v>
      </c>
      <c r="AG57" s="14">
        <v>0</v>
      </c>
      <c r="AH57" s="14">
        <v>0</v>
      </c>
      <c r="AI57" s="13">
        <f t="shared" si="6"/>
        <v>0</v>
      </c>
      <c r="AJ57" s="14">
        <v>0</v>
      </c>
      <c r="AK57" s="14">
        <v>0</v>
      </c>
      <c r="AL57" s="13">
        <f t="shared" si="7"/>
        <v>474</v>
      </c>
      <c r="AM57" s="14">
        <v>474</v>
      </c>
      <c r="AN57" s="14">
        <v>0</v>
      </c>
      <c r="AO57" s="13">
        <f t="shared" si="8"/>
        <v>507</v>
      </c>
      <c r="AP57" s="14">
        <v>507</v>
      </c>
      <c r="AQ57" s="14">
        <v>0</v>
      </c>
      <c r="AR57" s="13">
        <f t="shared" si="9"/>
        <v>7619</v>
      </c>
      <c r="AS57" s="14">
        <v>1560</v>
      </c>
      <c r="AT57" s="14">
        <v>0</v>
      </c>
      <c r="AU57" s="14">
        <v>0</v>
      </c>
      <c r="AV57" s="14">
        <v>0</v>
      </c>
      <c r="AW57" s="14">
        <v>0</v>
      </c>
      <c r="AX57" s="13">
        <f t="shared" si="10"/>
        <v>0</v>
      </c>
      <c r="AY57" s="14">
        <v>0</v>
      </c>
      <c r="AZ57" s="14">
        <v>0</v>
      </c>
      <c r="BA57" s="13">
        <f t="shared" si="11"/>
        <v>0</v>
      </c>
      <c r="BB57" s="14">
        <v>0</v>
      </c>
      <c r="BC57" s="14">
        <v>0</v>
      </c>
      <c r="BD57" s="13">
        <f t="shared" si="12"/>
        <v>4261</v>
      </c>
      <c r="BE57" s="14">
        <v>4158</v>
      </c>
      <c r="BF57" s="14">
        <v>103</v>
      </c>
      <c r="BG57" s="13">
        <f t="shared" si="13"/>
        <v>0</v>
      </c>
      <c r="BH57" s="14">
        <v>0</v>
      </c>
      <c r="BI57" s="14">
        <v>0</v>
      </c>
      <c r="BJ57" s="13">
        <f t="shared" si="14"/>
        <v>1798</v>
      </c>
      <c r="BK57" s="14">
        <v>1798</v>
      </c>
      <c r="BL57" s="14">
        <v>0</v>
      </c>
      <c r="BM57" s="13">
        <f t="shared" si="15"/>
        <v>439</v>
      </c>
      <c r="BN57" s="14">
        <v>439</v>
      </c>
      <c r="BO57" s="14">
        <v>0</v>
      </c>
      <c r="BP57" s="13">
        <f t="shared" si="16"/>
        <v>0</v>
      </c>
      <c r="BQ57" s="13">
        <f t="shared" si="17"/>
        <v>0</v>
      </c>
      <c r="BR57" s="14">
        <v>0</v>
      </c>
      <c r="BS57" s="14">
        <v>0</v>
      </c>
      <c r="BT57" s="14">
        <v>0</v>
      </c>
      <c r="BU57" s="14">
        <v>0</v>
      </c>
      <c r="BV57" s="13">
        <f t="shared" si="18"/>
        <v>0</v>
      </c>
      <c r="BW57" s="14">
        <v>0</v>
      </c>
      <c r="BX57" s="14">
        <v>0</v>
      </c>
      <c r="BY57" s="13">
        <f t="shared" si="19"/>
        <v>0</v>
      </c>
      <c r="BZ57" s="14">
        <v>0</v>
      </c>
      <c r="CA57" s="14">
        <v>0</v>
      </c>
      <c r="CB57" s="13">
        <f t="shared" si="20"/>
        <v>0</v>
      </c>
      <c r="CC57" s="14">
        <v>0</v>
      </c>
      <c r="CD57" s="14">
        <v>0</v>
      </c>
      <c r="CE57" s="13">
        <f t="shared" si="21"/>
        <v>3367</v>
      </c>
      <c r="CF57" s="14">
        <v>3367</v>
      </c>
      <c r="CG57" s="14">
        <v>0</v>
      </c>
      <c r="CH57" s="13">
        <f t="shared" si="22"/>
        <v>878</v>
      </c>
      <c r="CI57" s="14">
        <v>878</v>
      </c>
      <c r="CJ57" s="14">
        <v>0</v>
      </c>
      <c r="CK57" s="13">
        <f t="shared" si="23"/>
        <v>0</v>
      </c>
      <c r="CL57" s="14">
        <v>0</v>
      </c>
      <c r="CM57" s="14">
        <v>0</v>
      </c>
      <c r="CN57" s="13">
        <f t="shared" si="24"/>
        <v>1013</v>
      </c>
      <c r="CO57" s="14">
        <v>1013</v>
      </c>
      <c r="CP57" s="14">
        <v>0</v>
      </c>
      <c r="CQ57" s="16"/>
      <c r="CR57" s="13">
        <f t="shared" si="25"/>
        <v>0</v>
      </c>
      <c r="CS57" s="14">
        <v>0</v>
      </c>
      <c r="CT57" s="14">
        <v>0</v>
      </c>
      <c r="CU57" s="13">
        <f t="shared" si="26"/>
        <v>0</v>
      </c>
      <c r="CV57" s="13">
        <f t="shared" si="27"/>
        <v>0</v>
      </c>
      <c r="CW57" s="13">
        <f t="shared" si="27"/>
        <v>0</v>
      </c>
      <c r="CX57" s="13">
        <f t="shared" si="28"/>
        <v>0</v>
      </c>
      <c r="CY57" s="14">
        <v>0</v>
      </c>
      <c r="CZ57" s="14">
        <v>0</v>
      </c>
      <c r="DA57" s="13">
        <f t="shared" si="29"/>
        <v>0</v>
      </c>
      <c r="DB57" s="14">
        <v>0</v>
      </c>
      <c r="DC57" s="14">
        <v>0</v>
      </c>
      <c r="DD57" s="13">
        <f t="shared" si="30"/>
        <v>0</v>
      </c>
      <c r="DE57" s="14">
        <v>0</v>
      </c>
      <c r="DF57" s="14">
        <v>0</v>
      </c>
      <c r="DG57" s="17">
        <f t="shared" si="33"/>
        <v>33607</v>
      </c>
      <c r="DH57" s="17">
        <f t="shared" si="31"/>
        <v>33504</v>
      </c>
      <c r="DI57" s="17">
        <v>7125</v>
      </c>
      <c r="DJ57" s="17">
        <f t="shared" si="32"/>
        <v>103</v>
      </c>
      <c r="DK57" s="18"/>
      <c r="DL57" s="18"/>
    </row>
    <row r="58" spans="1:116" ht="15.75" x14ac:dyDescent="0.2">
      <c r="A58" s="19" t="s">
        <v>124</v>
      </c>
      <c r="B58" s="13">
        <f t="shared" si="0"/>
        <v>21063</v>
      </c>
      <c r="C58" s="14">
        <v>720</v>
      </c>
      <c r="D58" s="14">
        <v>18660</v>
      </c>
      <c r="E58" s="14">
        <v>0</v>
      </c>
      <c r="F58" s="14">
        <v>0</v>
      </c>
      <c r="G58" s="14">
        <v>0</v>
      </c>
      <c r="H58" s="14">
        <v>82</v>
      </c>
      <c r="I58" s="14">
        <v>1601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3">
        <f t="shared" si="1"/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3">
        <f t="shared" si="2"/>
        <v>771</v>
      </c>
      <c r="Y58" s="13">
        <f t="shared" si="3"/>
        <v>695</v>
      </c>
      <c r="Z58" s="14">
        <v>695</v>
      </c>
      <c r="AA58" s="14">
        <v>0</v>
      </c>
      <c r="AB58" s="13">
        <f t="shared" si="4"/>
        <v>76</v>
      </c>
      <c r="AC58" s="14">
        <v>76</v>
      </c>
      <c r="AD58" s="14">
        <v>0</v>
      </c>
      <c r="AE58" s="13">
        <f t="shared" si="5"/>
        <v>474</v>
      </c>
      <c r="AF58" s="14">
        <v>474</v>
      </c>
      <c r="AG58" s="14">
        <v>0</v>
      </c>
      <c r="AH58" s="14">
        <v>0</v>
      </c>
      <c r="AI58" s="13">
        <f t="shared" si="6"/>
        <v>0</v>
      </c>
      <c r="AJ58" s="14">
        <v>0</v>
      </c>
      <c r="AK58" s="14">
        <v>0</v>
      </c>
      <c r="AL58" s="13">
        <f t="shared" si="7"/>
        <v>2605</v>
      </c>
      <c r="AM58" s="14">
        <v>2605</v>
      </c>
      <c r="AN58" s="14">
        <v>0</v>
      </c>
      <c r="AO58" s="13">
        <f t="shared" si="8"/>
        <v>1101</v>
      </c>
      <c r="AP58" s="14">
        <v>1101</v>
      </c>
      <c r="AQ58" s="14">
        <v>0</v>
      </c>
      <c r="AR58" s="13">
        <f t="shared" si="9"/>
        <v>9660</v>
      </c>
      <c r="AS58" s="14">
        <v>0</v>
      </c>
      <c r="AT58" s="14">
        <v>0</v>
      </c>
      <c r="AU58" s="14">
        <v>0</v>
      </c>
      <c r="AV58" s="14">
        <v>120</v>
      </c>
      <c r="AW58" s="14">
        <v>0</v>
      </c>
      <c r="AX58" s="13">
        <f t="shared" si="10"/>
        <v>5254</v>
      </c>
      <c r="AY58" s="14">
        <v>5254</v>
      </c>
      <c r="AZ58" s="14">
        <v>0</v>
      </c>
      <c r="BA58" s="13">
        <f t="shared" si="11"/>
        <v>236</v>
      </c>
      <c r="BB58" s="14">
        <v>236</v>
      </c>
      <c r="BC58" s="14">
        <v>0</v>
      </c>
      <c r="BD58" s="13">
        <f t="shared" si="12"/>
        <v>877</v>
      </c>
      <c r="BE58" s="14">
        <v>877</v>
      </c>
      <c r="BF58" s="14">
        <v>0</v>
      </c>
      <c r="BG58" s="13">
        <f t="shared" si="13"/>
        <v>0</v>
      </c>
      <c r="BH58" s="14">
        <v>0</v>
      </c>
      <c r="BI58" s="14">
        <v>0</v>
      </c>
      <c r="BJ58" s="13">
        <f t="shared" si="14"/>
        <v>3173</v>
      </c>
      <c r="BK58" s="14">
        <v>3173</v>
      </c>
      <c r="BL58" s="14">
        <v>0</v>
      </c>
      <c r="BM58" s="13">
        <f t="shared" si="15"/>
        <v>1502</v>
      </c>
      <c r="BN58" s="14">
        <v>1502</v>
      </c>
      <c r="BO58" s="14">
        <v>0</v>
      </c>
      <c r="BP58" s="13">
        <f t="shared" si="16"/>
        <v>36</v>
      </c>
      <c r="BQ58" s="13">
        <f t="shared" si="17"/>
        <v>0</v>
      </c>
      <c r="BR58" s="14">
        <v>0</v>
      </c>
      <c r="BS58" s="15">
        <v>0</v>
      </c>
      <c r="BT58" s="15">
        <v>0</v>
      </c>
      <c r="BU58" s="15">
        <v>36</v>
      </c>
      <c r="BV58" s="13">
        <f t="shared" si="18"/>
        <v>0</v>
      </c>
      <c r="BW58" s="15">
        <v>0</v>
      </c>
      <c r="BX58" s="15">
        <v>0</v>
      </c>
      <c r="BY58" s="13">
        <f t="shared" si="19"/>
        <v>0</v>
      </c>
      <c r="BZ58" s="15">
        <v>0</v>
      </c>
      <c r="CA58" s="15">
        <v>0</v>
      </c>
      <c r="CB58" s="13">
        <f t="shared" si="20"/>
        <v>0</v>
      </c>
      <c r="CC58" s="15">
        <v>0</v>
      </c>
      <c r="CD58" s="15">
        <v>0</v>
      </c>
      <c r="CE58" s="13">
        <f t="shared" si="21"/>
        <v>6721</v>
      </c>
      <c r="CF58" s="14">
        <v>6694</v>
      </c>
      <c r="CG58" s="14">
        <v>27</v>
      </c>
      <c r="CH58" s="13">
        <f t="shared" si="22"/>
        <v>2484</v>
      </c>
      <c r="CI58" s="14">
        <v>2484</v>
      </c>
      <c r="CJ58" s="14">
        <v>0</v>
      </c>
      <c r="CK58" s="13">
        <f t="shared" si="23"/>
        <v>0</v>
      </c>
      <c r="CL58" s="14">
        <v>0</v>
      </c>
      <c r="CM58" s="14">
        <v>0</v>
      </c>
      <c r="CN58" s="13">
        <f t="shared" si="24"/>
        <v>527</v>
      </c>
      <c r="CO58" s="14">
        <v>527</v>
      </c>
      <c r="CP58" s="14">
        <v>0</v>
      </c>
      <c r="CQ58" s="16"/>
      <c r="CR58" s="13">
        <f t="shared" si="25"/>
        <v>0</v>
      </c>
      <c r="CS58" s="14">
        <v>0</v>
      </c>
      <c r="CT58" s="14">
        <v>0</v>
      </c>
      <c r="CU58" s="13">
        <f t="shared" si="26"/>
        <v>0</v>
      </c>
      <c r="CV58" s="13">
        <f t="shared" si="27"/>
        <v>0</v>
      </c>
      <c r="CW58" s="13">
        <f t="shared" si="27"/>
        <v>0</v>
      </c>
      <c r="CX58" s="13">
        <f t="shared" si="28"/>
        <v>0</v>
      </c>
      <c r="CY58" s="14">
        <v>0</v>
      </c>
      <c r="CZ58" s="14">
        <v>0</v>
      </c>
      <c r="DA58" s="13">
        <f t="shared" si="29"/>
        <v>0</v>
      </c>
      <c r="DB58" s="14">
        <v>0</v>
      </c>
      <c r="DC58" s="14">
        <v>0</v>
      </c>
      <c r="DD58" s="13">
        <f t="shared" si="30"/>
        <v>0</v>
      </c>
      <c r="DE58" s="14">
        <v>0</v>
      </c>
      <c r="DF58" s="14">
        <v>0</v>
      </c>
      <c r="DG58" s="17">
        <f t="shared" si="33"/>
        <v>46944</v>
      </c>
      <c r="DH58" s="17">
        <f t="shared" si="31"/>
        <v>46917</v>
      </c>
      <c r="DI58" s="17">
        <v>8149</v>
      </c>
      <c r="DJ58" s="17">
        <f t="shared" si="32"/>
        <v>27</v>
      </c>
      <c r="DK58" s="18"/>
      <c r="DL58" s="18"/>
    </row>
    <row r="59" spans="1:116" ht="31.5" x14ac:dyDescent="0.2">
      <c r="A59" s="19" t="s">
        <v>125</v>
      </c>
      <c r="B59" s="13">
        <f t="shared" si="0"/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3">
        <f t="shared" si="1"/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3">
        <f t="shared" si="2"/>
        <v>0</v>
      </c>
      <c r="Y59" s="13">
        <f t="shared" si="3"/>
        <v>0</v>
      </c>
      <c r="Z59" s="14">
        <v>0</v>
      </c>
      <c r="AA59" s="14">
        <v>0</v>
      </c>
      <c r="AB59" s="13">
        <f t="shared" si="4"/>
        <v>0</v>
      </c>
      <c r="AC59" s="14">
        <v>0</v>
      </c>
      <c r="AD59" s="14">
        <v>0</v>
      </c>
      <c r="AE59" s="13">
        <f t="shared" si="5"/>
        <v>0</v>
      </c>
      <c r="AF59" s="14">
        <v>0</v>
      </c>
      <c r="AG59" s="14">
        <v>0</v>
      </c>
      <c r="AH59" s="14">
        <v>0</v>
      </c>
      <c r="AI59" s="13">
        <f t="shared" si="6"/>
        <v>0</v>
      </c>
      <c r="AJ59" s="14">
        <v>0</v>
      </c>
      <c r="AK59" s="14">
        <v>0</v>
      </c>
      <c r="AL59" s="13">
        <f t="shared" si="7"/>
        <v>0</v>
      </c>
      <c r="AM59" s="14">
        <v>0</v>
      </c>
      <c r="AN59" s="14">
        <v>0</v>
      </c>
      <c r="AO59" s="13">
        <f t="shared" si="8"/>
        <v>0</v>
      </c>
      <c r="AP59" s="14">
        <v>0</v>
      </c>
      <c r="AQ59" s="14">
        <v>0</v>
      </c>
      <c r="AR59" s="13">
        <f t="shared" si="9"/>
        <v>6775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3">
        <f t="shared" si="10"/>
        <v>0</v>
      </c>
      <c r="AY59" s="14">
        <v>0</v>
      </c>
      <c r="AZ59" s="14">
        <v>0</v>
      </c>
      <c r="BA59" s="13">
        <f t="shared" si="11"/>
        <v>0</v>
      </c>
      <c r="BB59" s="14">
        <v>0</v>
      </c>
      <c r="BC59" s="14">
        <v>0</v>
      </c>
      <c r="BD59" s="13">
        <f t="shared" si="12"/>
        <v>6775</v>
      </c>
      <c r="BE59" s="14">
        <v>6641</v>
      </c>
      <c r="BF59" s="14">
        <v>134</v>
      </c>
      <c r="BG59" s="13">
        <f t="shared" si="13"/>
        <v>0</v>
      </c>
      <c r="BH59" s="14">
        <v>0</v>
      </c>
      <c r="BI59" s="14">
        <v>0</v>
      </c>
      <c r="BJ59" s="13">
        <f t="shared" si="14"/>
        <v>0</v>
      </c>
      <c r="BK59" s="14">
        <v>0</v>
      </c>
      <c r="BL59" s="14">
        <v>0</v>
      </c>
      <c r="BM59" s="13">
        <f t="shared" si="15"/>
        <v>0</v>
      </c>
      <c r="BN59" s="14">
        <v>0</v>
      </c>
      <c r="BO59" s="14">
        <v>0</v>
      </c>
      <c r="BP59" s="13">
        <f t="shared" si="16"/>
        <v>0</v>
      </c>
      <c r="BQ59" s="13">
        <f t="shared" si="17"/>
        <v>0</v>
      </c>
      <c r="BR59" s="14">
        <v>0</v>
      </c>
      <c r="BS59" s="14">
        <v>0</v>
      </c>
      <c r="BT59" s="14">
        <v>0</v>
      </c>
      <c r="BU59" s="14">
        <v>0</v>
      </c>
      <c r="BV59" s="13">
        <f t="shared" si="18"/>
        <v>0</v>
      </c>
      <c r="BW59" s="14">
        <v>0</v>
      </c>
      <c r="BX59" s="14">
        <v>0</v>
      </c>
      <c r="BY59" s="13">
        <f t="shared" si="19"/>
        <v>0</v>
      </c>
      <c r="BZ59" s="14">
        <v>0</v>
      </c>
      <c r="CA59" s="14">
        <v>0</v>
      </c>
      <c r="CB59" s="13">
        <f t="shared" si="20"/>
        <v>0</v>
      </c>
      <c r="CC59" s="14">
        <v>0</v>
      </c>
      <c r="CD59" s="14">
        <v>0</v>
      </c>
      <c r="CE59" s="13">
        <f t="shared" si="21"/>
        <v>0</v>
      </c>
      <c r="CF59" s="14">
        <v>0</v>
      </c>
      <c r="CG59" s="14">
        <v>0</v>
      </c>
      <c r="CH59" s="13">
        <f t="shared" si="22"/>
        <v>65</v>
      </c>
      <c r="CI59" s="14">
        <v>65</v>
      </c>
      <c r="CJ59" s="14">
        <v>0</v>
      </c>
      <c r="CK59" s="13">
        <f t="shared" si="23"/>
        <v>0</v>
      </c>
      <c r="CL59" s="14">
        <v>0</v>
      </c>
      <c r="CM59" s="14">
        <v>0</v>
      </c>
      <c r="CN59" s="13">
        <f t="shared" si="24"/>
        <v>352</v>
      </c>
      <c r="CO59" s="14">
        <v>342</v>
      </c>
      <c r="CP59" s="14">
        <v>10</v>
      </c>
      <c r="CQ59" s="16"/>
      <c r="CR59" s="13">
        <f t="shared" si="25"/>
        <v>0</v>
      </c>
      <c r="CS59" s="14">
        <v>0</v>
      </c>
      <c r="CT59" s="14">
        <v>0</v>
      </c>
      <c r="CU59" s="13">
        <f t="shared" si="26"/>
        <v>0</v>
      </c>
      <c r="CV59" s="13">
        <f t="shared" si="27"/>
        <v>0</v>
      </c>
      <c r="CW59" s="13">
        <f t="shared" si="27"/>
        <v>0</v>
      </c>
      <c r="CX59" s="13">
        <f t="shared" si="28"/>
        <v>0</v>
      </c>
      <c r="CY59" s="14">
        <v>0</v>
      </c>
      <c r="CZ59" s="14">
        <v>0</v>
      </c>
      <c r="DA59" s="13">
        <f t="shared" si="29"/>
        <v>0</v>
      </c>
      <c r="DB59" s="14">
        <v>0</v>
      </c>
      <c r="DC59" s="14">
        <v>0</v>
      </c>
      <c r="DD59" s="13">
        <f t="shared" si="30"/>
        <v>0</v>
      </c>
      <c r="DE59" s="14">
        <v>0</v>
      </c>
      <c r="DF59" s="14">
        <v>0</v>
      </c>
      <c r="DG59" s="17">
        <f t="shared" si="33"/>
        <v>7192</v>
      </c>
      <c r="DH59" s="17">
        <f t="shared" si="31"/>
        <v>7048</v>
      </c>
      <c r="DI59" s="17">
        <v>0</v>
      </c>
      <c r="DJ59" s="17">
        <f t="shared" si="32"/>
        <v>144</v>
      </c>
      <c r="DK59" s="18"/>
      <c r="DL59" s="18"/>
    </row>
    <row r="60" spans="1:116" ht="15.75" x14ac:dyDescent="0.2">
      <c r="A60" s="19" t="s">
        <v>126</v>
      </c>
      <c r="B60" s="13">
        <f t="shared" si="0"/>
        <v>20431</v>
      </c>
      <c r="C60" s="14">
        <v>0</v>
      </c>
      <c r="D60" s="14">
        <v>18887</v>
      </c>
      <c r="E60" s="14">
        <v>0</v>
      </c>
      <c r="F60" s="14">
        <v>0</v>
      </c>
      <c r="G60" s="14">
        <v>0</v>
      </c>
      <c r="H60" s="14">
        <v>460</v>
      </c>
      <c r="I60" s="14">
        <v>1084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3">
        <f t="shared" si="1"/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3">
        <f t="shared" si="2"/>
        <v>2843</v>
      </c>
      <c r="Y60" s="13">
        <f t="shared" si="3"/>
        <v>1661</v>
      </c>
      <c r="Z60" s="14">
        <v>1661</v>
      </c>
      <c r="AA60" s="14">
        <v>0</v>
      </c>
      <c r="AB60" s="13">
        <f t="shared" si="4"/>
        <v>1182</v>
      </c>
      <c r="AC60" s="14">
        <v>1182</v>
      </c>
      <c r="AD60" s="14">
        <v>0</v>
      </c>
      <c r="AE60" s="13">
        <f t="shared" si="5"/>
        <v>3097</v>
      </c>
      <c r="AF60" s="14">
        <v>3097</v>
      </c>
      <c r="AG60" s="14">
        <v>0</v>
      </c>
      <c r="AH60" s="14">
        <v>0</v>
      </c>
      <c r="AI60" s="13">
        <f t="shared" si="6"/>
        <v>0</v>
      </c>
      <c r="AJ60" s="14">
        <v>0</v>
      </c>
      <c r="AK60" s="14">
        <v>0</v>
      </c>
      <c r="AL60" s="13">
        <f t="shared" si="7"/>
        <v>1415</v>
      </c>
      <c r="AM60" s="14">
        <v>1415</v>
      </c>
      <c r="AN60" s="14">
        <v>0</v>
      </c>
      <c r="AO60" s="13">
        <f t="shared" si="8"/>
        <v>354</v>
      </c>
      <c r="AP60" s="14">
        <v>354</v>
      </c>
      <c r="AQ60" s="14">
        <v>0</v>
      </c>
      <c r="AR60" s="13">
        <f t="shared" si="9"/>
        <v>2939</v>
      </c>
      <c r="AS60" s="14">
        <v>1061</v>
      </c>
      <c r="AT60" s="14">
        <v>0</v>
      </c>
      <c r="AU60" s="14">
        <v>0</v>
      </c>
      <c r="AV60" s="14">
        <v>0</v>
      </c>
      <c r="AW60" s="14">
        <v>0</v>
      </c>
      <c r="AX60" s="13">
        <f t="shared" si="10"/>
        <v>0</v>
      </c>
      <c r="AY60" s="14">
        <v>0</v>
      </c>
      <c r="AZ60" s="14">
        <v>0</v>
      </c>
      <c r="BA60" s="13">
        <f t="shared" si="11"/>
        <v>0</v>
      </c>
      <c r="BB60" s="14">
        <v>0</v>
      </c>
      <c r="BC60" s="14">
        <v>0</v>
      </c>
      <c r="BD60" s="13">
        <f t="shared" si="12"/>
        <v>18</v>
      </c>
      <c r="BE60" s="14">
        <v>18</v>
      </c>
      <c r="BF60" s="14">
        <v>0</v>
      </c>
      <c r="BG60" s="13">
        <f t="shared" si="13"/>
        <v>0</v>
      </c>
      <c r="BH60" s="14">
        <v>0</v>
      </c>
      <c r="BI60" s="14">
        <v>0</v>
      </c>
      <c r="BJ60" s="13">
        <f t="shared" si="14"/>
        <v>1860</v>
      </c>
      <c r="BK60" s="14">
        <v>1860</v>
      </c>
      <c r="BL60" s="14">
        <v>0</v>
      </c>
      <c r="BM60" s="13">
        <f t="shared" si="15"/>
        <v>531</v>
      </c>
      <c r="BN60" s="14">
        <v>531</v>
      </c>
      <c r="BO60" s="14">
        <v>0</v>
      </c>
      <c r="BP60" s="13">
        <f t="shared" si="16"/>
        <v>0</v>
      </c>
      <c r="BQ60" s="13">
        <f t="shared" si="17"/>
        <v>0</v>
      </c>
      <c r="BR60" s="14">
        <v>0</v>
      </c>
      <c r="BS60" s="14">
        <v>0</v>
      </c>
      <c r="BT60" s="14">
        <v>0</v>
      </c>
      <c r="BU60" s="14">
        <v>0</v>
      </c>
      <c r="BV60" s="13">
        <f t="shared" si="18"/>
        <v>0</v>
      </c>
      <c r="BW60" s="14">
        <v>0</v>
      </c>
      <c r="BX60" s="14">
        <v>0</v>
      </c>
      <c r="BY60" s="13">
        <f t="shared" si="19"/>
        <v>0</v>
      </c>
      <c r="BZ60" s="14">
        <v>0</v>
      </c>
      <c r="CA60" s="14">
        <v>0</v>
      </c>
      <c r="CB60" s="13">
        <f t="shared" si="20"/>
        <v>0</v>
      </c>
      <c r="CC60" s="14">
        <v>0</v>
      </c>
      <c r="CD60" s="14">
        <v>0</v>
      </c>
      <c r="CE60" s="13">
        <f t="shared" si="21"/>
        <v>4549</v>
      </c>
      <c r="CF60" s="14">
        <v>4549</v>
      </c>
      <c r="CG60" s="14">
        <v>0</v>
      </c>
      <c r="CH60" s="13">
        <f t="shared" si="22"/>
        <v>1079</v>
      </c>
      <c r="CI60" s="14">
        <v>1079</v>
      </c>
      <c r="CJ60" s="14">
        <v>0</v>
      </c>
      <c r="CK60" s="13">
        <f t="shared" si="23"/>
        <v>0</v>
      </c>
      <c r="CL60" s="14">
        <v>0</v>
      </c>
      <c r="CM60" s="14">
        <v>0</v>
      </c>
      <c r="CN60" s="13">
        <f t="shared" si="24"/>
        <v>1266</v>
      </c>
      <c r="CO60" s="14">
        <v>1266</v>
      </c>
      <c r="CP60" s="14">
        <v>0</v>
      </c>
      <c r="CQ60" s="16"/>
      <c r="CR60" s="13">
        <f t="shared" si="25"/>
        <v>0</v>
      </c>
      <c r="CS60" s="14">
        <v>0</v>
      </c>
      <c r="CT60" s="14">
        <v>0</v>
      </c>
      <c r="CU60" s="13">
        <f t="shared" si="26"/>
        <v>0</v>
      </c>
      <c r="CV60" s="13">
        <f t="shared" si="27"/>
        <v>0</v>
      </c>
      <c r="CW60" s="13">
        <f t="shared" si="27"/>
        <v>0</v>
      </c>
      <c r="CX60" s="13">
        <f t="shared" si="28"/>
        <v>0</v>
      </c>
      <c r="CY60" s="14">
        <v>0</v>
      </c>
      <c r="CZ60" s="14">
        <v>0</v>
      </c>
      <c r="DA60" s="13">
        <f t="shared" si="29"/>
        <v>0</v>
      </c>
      <c r="DB60" s="14">
        <v>0</v>
      </c>
      <c r="DC60" s="14">
        <v>0</v>
      </c>
      <c r="DD60" s="13">
        <f t="shared" si="30"/>
        <v>0</v>
      </c>
      <c r="DE60" s="14">
        <v>0</v>
      </c>
      <c r="DF60" s="14">
        <v>0</v>
      </c>
      <c r="DG60" s="17">
        <f t="shared" si="33"/>
        <v>38504</v>
      </c>
      <c r="DH60" s="17">
        <f t="shared" si="31"/>
        <v>38504</v>
      </c>
      <c r="DI60" s="17">
        <v>4456</v>
      </c>
      <c r="DJ60" s="17">
        <f t="shared" si="32"/>
        <v>0</v>
      </c>
      <c r="DK60" s="18"/>
      <c r="DL60" s="18"/>
    </row>
    <row r="61" spans="1:116" ht="15.75" x14ac:dyDescent="0.2">
      <c r="A61" s="19" t="s">
        <v>127</v>
      </c>
      <c r="B61" s="13">
        <f t="shared" si="0"/>
        <v>15362</v>
      </c>
      <c r="C61" s="14">
        <v>50</v>
      </c>
      <c r="D61" s="14">
        <v>15005</v>
      </c>
      <c r="E61" s="14">
        <v>0</v>
      </c>
      <c r="F61" s="14">
        <v>0</v>
      </c>
      <c r="G61" s="14">
        <v>0</v>
      </c>
      <c r="H61" s="14">
        <v>0</v>
      </c>
      <c r="I61" s="14">
        <v>307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3">
        <f t="shared" si="1"/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3">
        <f t="shared" si="2"/>
        <v>1917</v>
      </c>
      <c r="Y61" s="13">
        <f t="shared" si="3"/>
        <v>1150</v>
      </c>
      <c r="Z61" s="14">
        <v>1150</v>
      </c>
      <c r="AA61" s="14">
        <v>0</v>
      </c>
      <c r="AB61" s="13">
        <f t="shared" si="4"/>
        <v>767</v>
      </c>
      <c r="AC61" s="14">
        <v>767</v>
      </c>
      <c r="AD61" s="14">
        <v>0</v>
      </c>
      <c r="AE61" s="13">
        <f t="shared" si="5"/>
        <v>2300</v>
      </c>
      <c r="AF61" s="14">
        <v>2300</v>
      </c>
      <c r="AG61" s="14">
        <v>0</v>
      </c>
      <c r="AH61" s="14">
        <v>0</v>
      </c>
      <c r="AI61" s="13">
        <f t="shared" si="6"/>
        <v>0</v>
      </c>
      <c r="AJ61" s="14">
        <v>0</v>
      </c>
      <c r="AK61" s="14">
        <v>0</v>
      </c>
      <c r="AL61" s="13">
        <f t="shared" si="7"/>
        <v>1533</v>
      </c>
      <c r="AM61" s="14">
        <v>1533</v>
      </c>
      <c r="AN61" s="14">
        <v>0</v>
      </c>
      <c r="AO61" s="13">
        <f t="shared" si="8"/>
        <v>230</v>
      </c>
      <c r="AP61" s="14">
        <v>230</v>
      </c>
      <c r="AQ61" s="14">
        <v>0</v>
      </c>
      <c r="AR61" s="13">
        <f t="shared" si="9"/>
        <v>4053</v>
      </c>
      <c r="AS61" s="14">
        <v>1533</v>
      </c>
      <c r="AT61" s="14">
        <v>0</v>
      </c>
      <c r="AU61" s="14">
        <v>0</v>
      </c>
      <c r="AV61" s="14">
        <v>0</v>
      </c>
      <c r="AW61" s="14">
        <v>0</v>
      </c>
      <c r="AX61" s="13">
        <f t="shared" si="10"/>
        <v>0</v>
      </c>
      <c r="AY61" s="14">
        <v>0</v>
      </c>
      <c r="AZ61" s="14">
        <v>0</v>
      </c>
      <c r="BA61" s="13">
        <f t="shared" si="11"/>
        <v>0</v>
      </c>
      <c r="BB61" s="14">
        <v>0</v>
      </c>
      <c r="BC61" s="14">
        <v>0</v>
      </c>
      <c r="BD61" s="13">
        <f t="shared" si="12"/>
        <v>834</v>
      </c>
      <c r="BE61" s="14">
        <v>834</v>
      </c>
      <c r="BF61" s="14">
        <v>0</v>
      </c>
      <c r="BG61" s="13">
        <f t="shared" si="13"/>
        <v>0</v>
      </c>
      <c r="BH61" s="14">
        <v>0</v>
      </c>
      <c r="BI61" s="14">
        <v>0</v>
      </c>
      <c r="BJ61" s="13">
        <f t="shared" si="14"/>
        <v>1686</v>
      </c>
      <c r="BK61" s="14">
        <v>1686</v>
      </c>
      <c r="BL61" s="14">
        <v>0</v>
      </c>
      <c r="BM61" s="13">
        <f t="shared" si="15"/>
        <v>558</v>
      </c>
      <c r="BN61" s="14">
        <v>558</v>
      </c>
      <c r="BO61" s="14">
        <v>0</v>
      </c>
      <c r="BP61" s="13">
        <f t="shared" si="16"/>
        <v>0</v>
      </c>
      <c r="BQ61" s="13">
        <f t="shared" si="17"/>
        <v>0</v>
      </c>
      <c r="BR61" s="14">
        <v>0</v>
      </c>
      <c r="BS61" s="15">
        <v>0</v>
      </c>
      <c r="BT61" s="15">
        <v>0</v>
      </c>
      <c r="BU61" s="15">
        <v>0</v>
      </c>
      <c r="BV61" s="13">
        <f t="shared" si="18"/>
        <v>0</v>
      </c>
      <c r="BW61" s="15">
        <v>0</v>
      </c>
      <c r="BX61" s="15">
        <v>0</v>
      </c>
      <c r="BY61" s="13">
        <f t="shared" si="19"/>
        <v>0</v>
      </c>
      <c r="BZ61" s="15">
        <v>0</v>
      </c>
      <c r="CA61" s="15">
        <v>0</v>
      </c>
      <c r="CB61" s="13">
        <f t="shared" si="20"/>
        <v>0</v>
      </c>
      <c r="CC61" s="15">
        <v>0</v>
      </c>
      <c r="CD61" s="15">
        <v>0</v>
      </c>
      <c r="CE61" s="13">
        <f t="shared" si="21"/>
        <v>3833</v>
      </c>
      <c r="CF61" s="14">
        <v>3833</v>
      </c>
      <c r="CG61" s="14">
        <v>0</v>
      </c>
      <c r="CH61" s="13">
        <f t="shared" si="22"/>
        <v>767</v>
      </c>
      <c r="CI61" s="14">
        <v>767</v>
      </c>
      <c r="CJ61" s="14">
        <v>0</v>
      </c>
      <c r="CK61" s="13">
        <f t="shared" si="23"/>
        <v>0</v>
      </c>
      <c r="CL61" s="14">
        <v>0</v>
      </c>
      <c r="CM61" s="14">
        <v>0</v>
      </c>
      <c r="CN61" s="13">
        <f t="shared" si="24"/>
        <v>613</v>
      </c>
      <c r="CO61" s="14">
        <v>613</v>
      </c>
      <c r="CP61" s="14">
        <v>0</v>
      </c>
      <c r="CQ61" s="16"/>
      <c r="CR61" s="13">
        <f t="shared" si="25"/>
        <v>0</v>
      </c>
      <c r="CS61" s="14">
        <v>0</v>
      </c>
      <c r="CT61" s="14">
        <v>0</v>
      </c>
      <c r="CU61" s="13">
        <f t="shared" si="26"/>
        <v>0</v>
      </c>
      <c r="CV61" s="13">
        <f t="shared" si="27"/>
        <v>0</v>
      </c>
      <c r="CW61" s="13">
        <f t="shared" si="27"/>
        <v>0</v>
      </c>
      <c r="CX61" s="13">
        <f t="shared" si="28"/>
        <v>0</v>
      </c>
      <c r="CY61" s="14">
        <v>0</v>
      </c>
      <c r="CZ61" s="14">
        <v>0</v>
      </c>
      <c r="DA61" s="13">
        <f t="shared" si="29"/>
        <v>0</v>
      </c>
      <c r="DB61" s="14">
        <v>0</v>
      </c>
      <c r="DC61" s="14">
        <v>0</v>
      </c>
      <c r="DD61" s="13">
        <f t="shared" si="30"/>
        <v>0</v>
      </c>
      <c r="DE61" s="14">
        <v>0</v>
      </c>
      <c r="DF61" s="14">
        <v>0</v>
      </c>
      <c r="DG61" s="17">
        <f t="shared" si="33"/>
        <v>31166</v>
      </c>
      <c r="DH61" s="17">
        <f t="shared" si="31"/>
        <v>31166</v>
      </c>
      <c r="DI61" s="17">
        <v>6130</v>
      </c>
      <c r="DJ61" s="17">
        <f t="shared" si="32"/>
        <v>0</v>
      </c>
      <c r="DK61" s="18"/>
      <c r="DL61" s="18"/>
    </row>
    <row r="62" spans="1:116" ht="31.5" x14ac:dyDescent="0.2">
      <c r="A62" s="19" t="s">
        <v>128</v>
      </c>
      <c r="B62" s="13">
        <f t="shared" si="0"/>
        <v>15995</v>
      </c>
      <c r="C62" s="14">
        <v>13181</v>
      </c>
      <c r="D62" s="14">
        <v>0</v>
      </c>
      <c r="E62" s="14">
        <v>0</v>
      </c>
      <c r="F62" s="14">
        <v>0</v>
      </c>
      <c r="G62" s="14">
        <v>0</v>
      </c>
      <c r="H62" s="14">
        <v>244</v>
      </c>
      <c r="I62" s="14">
        <v>74</v>
      </c>
      <c r="J62" s="14">
        <v>0</v>
      </c>
      <c r="K62" s="14">
        <v>0</v>
      </c>
      <c r="L62" s="14">
        <v>2202</v>
      </c>
      <c r="M62" s="14">
        <v>294</v>
      </c>
      <c r="N62" s="14">
        <v>0</v>
      </c>
      <c r="O62" s="13">
        <f t="shared" si="1"/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3">
        <f t="shared" si="2"/>
        <v>2408</v>
      </c>
      <c r="Y62" s="13">
        <f t="shared" si="3"/>
        <v>1958</v>
      </c>
      <c r="Z62" s="14">
        <v>1958</v>
      </c>
      <c r="AA62" s="14">
        <v>0</v>
      </c>
      <c r="AB62" s="13">
        <f t="shared" si="4"/>
        <v>450</v>
      </c>
      <c r="AC62" s="14">
        <v>450</v>
      </c>
      <c r="AD62" s="14">
        <v>0</v>
      </c>
      <c r="AE62" s="13">
        <f t="shared" si="5"/>
        <v>5732</v>
      </c>
      <c r="AF62" s="14">
        <v>5732</v>
      </c>
      <c r="AG62" s="14">
        <v>0</v>
      </c>
      <c r="AH62" s="14">
        <v>0</v>
      </c>
      <c r="AI62" s="13">
        <f t="shared" si="6"/>
        <v>0</v>
      </c>
      <c r="AJ62" s="14">
        <v>0</v>
      </c>
      <c r="AK62" s="14">
        <v>0</v>
      </c>
      <c r="AL62" s="13">
        <f t="shared" si="7"/>
        <v>162</v>
      </c>
      <c r="AM62" s="14">
        <v>162</v>
      </c>
      <c r="AN62" s="14">
        <v>0</v>
      </c>
      <c r="AO62" s="13">
        <f t="shared" si="8"/>
        <v>342</v>
      </c>
      <c r="AP62" s="14">
        <v>342</v>
      </c>
      <c r="AQ62" s="14">
        <v>0</v>
      </c>
      <c r="AR62" s="13">
        <f t="shared" si="9"/>
        <v>1885</v>
      </c>
      <c r="AS62" s="14">
        <v>1639</v>
      </c>
      <c r="AT62" s="14">
        <v>0</v>
      </c>
      <c r="AU62" s="14">
        <v>0</v>
      </c>
      <c r="AV62" s="14">
        <v>0</v>
      </c>
      <c r="AW62" s="14">
        <v>0</v>
      </c>
      <c r="AX62" s="13">
        <f t="shared" si="10"/>
        <v>0</v>
      </c>
      <c r="AY62" s="14">
        <v>0</v>
      </c>
      <c r="AZ62" s="14">
        <v>0</v>
      </c>
      <c r="BA62" s="13">
        <f t="shared" si="11"/>
        <v>0</v>
      </c>
      <c r="BB62" s="14">
        <v>0</v>
      </c>
      <c r="BC62" s="14">
        <v>0</v>
      </c>
      <c r="BD62" s="13">
        <f t="shared" si="12"/>
        <v>99</v>
      </c>
      <c r="BE62" s="14">
        <v>99</v>
      </c>
      <c r="BF62" s="14">
        <v>0</v>
      </c>
      <c r="BG62" s="13">
        <f t="shared" si="13"/>
        <v>0</v>
      </c>
      <c r="BH62" s="14">
        <v>0</v>
      </c>
      <c r="BI62" s="14">
        <v>0</v>
      </c>
      <c r="BJ62" s="13">
        <f t="shared" si="14"/>
        <v>147</v>
      </c>
      <c r="BK62" s="14">
        <v>147</v>
      </c>
      <c r="BL62" s="14">
        <v>0</v>
      </c>
      <c r="BM62" s="13">
        <f t="shared" si="15"/>
        <v>99</v>
      </c>
      <c r="BN62" s="14">
        <v>99</v>
      </c>
      <c r="BO62" s="14">
        <v>0</v>
      </c>
      <c r="BP62" s="13">
        <f t="shared" si="16"/>
        <v>603</v>
      </c>
      <c r="BQ62" s="13">
        <f t="shared" si="17"/>
        <v>0</v>
      </c>
      <c r="BR62" s="14">
        <v>0</v>
      </c>
      <c r="BS62" s="15">
        <v>0</v>
      </c>
      <c r="BT62" s="15">
        <v>0</v>
      </c>
      <c r="BU62" s="15">
        <v>0</v>
      </c>
      <c r="BV62" s="13">
        <f t="shared" si="18"/>
        <v>0</v>
      </c>
      <c r="BW62" s="15">
        <v>0</v>
      </c>
      <c r="BX62" s="15">
        <v>0</v>
      </c>
      <c r="BY62" s="13">
        <f t="shared" si="19"/>
        <v>0</v>
      </c>
      <c r="BZ62" s="15">
        <v>0</v>
      </c>
      <c r="CA62" s="15">
        <v>0</v>
      </c>
      <c r="CB62" s="13">
        <f t="shared" si="20"/>
        <v>603</v>
      </c>
      <c r="CC62" s="15">
        <v>603</v>
      </c>
      <c r="CD62" s="15">
        <v>0</v>
      </c>
      <c r="CE62" s="13">
        <f t="shared" si="21"/>
        <v>4160</v>
      </c>
      <c r="CF62" s="14">
        <v>4160</v>
      </c>
      <c r="CG62" s="14">
        <v>0</v>
      </c>
      <c r="CH62" s="13">
        <f t="shared" si="22"/>
        <v>4126</v>
      </c>
      <c r="CI62" s="14">
        <v>4126</v>
      </c>
      <c r="CJ62" s="14">
        <v>0</v>
      </c>
      <c r="CK62" s="13">
        <f t="shared" si="23"/>
        <v>0</v>
      </c>
      <c r="CL62" s="14">
        <v>0</v>
      </c>
      <c r="CM62" s="14">
        <v>0</v>
      </c>
      <c r="CN62" s="13">
        <f t="shared" si="24"/>
        <v>1584</v>
      </c>
      <c r="CO62" s="14">
        <v>1584</v>
      </c>
      <c r="CP62" s="14">
        <v>0</v>
      </c>
      <c r="CQ62" s="16"/>
      <c r="CR62" s="13">
        <f t="shared" si="25"/>
        <v>0</v>
      </c>
      <c r="CS62" s="14">
        <v>0</v>
      </c>
      <c r="CT62" s="14">
        <v>0</v>
      </c>
      <c r="CU62" s="13">
        <f t="shared" si="26"/>
        <v>0</v>
      </c>
      <c r="CV62" s="13">
        <f t="shared" si="27"/>
        <v>0</v>
      </c>
      <c r="CW62" s="13">
        <f t="shared" si="27"/>
        <v>0</v>
      </c>
      <c r="CX62" s="13">
        <f t="shared" si="28"/>
        <v>0</v>
      </c>
      <c r="CY62" s="14">
        <v>0</v>
      </c>
      <c r="CZ62" s="14">
        <v>0</v>
      </c>
      <c r="DA62" s="13">
        <f t="shared" si="29"/>
        <v>0</v>
      </c>
      <c r="DB62" s="14">
        <v>0</v>
      </c>
      <c r="DC62" s="14">
        <v>0</v>
      </c>
      <c r="DD62" s="13">
        <f t="shared" si="30"/>
        <v>0</v>
      </c>
      <c r="DE62" s="14">
        <v>0</v>
      </c>
      <c r="DF62" s="14">
        <v>0</v>
      </c>
      <c r="DG62" s="17">
        <f t="shared" si="33"/>
        <v>37096</v>
      </c>
      <c r="DH62" s="17">
        <f t="shared" si="31"/>
        <v>37096</v>
      </c>
      <c r="DI62" s="17">
        <v>6704</v>
      </c>
      <c r="DJ62" s="17">
        <f t="shared" si="32"/>
        <v>0</v>
      </c>
      <c r="DK62" s="18"/>
      <c r="DL62" s="18"/>
    </row>
    <row r="63" spans="1:116" ht="15.75" x14ac:dyDescent="0.2">
      <c r="A63" s="19" t="s">
        <v>129</v>
      </c>
      <c r="B63" s="13">
        <f t="shared" si="0"/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3">
        <f t="shared" si="1"/>
        <v>13772</v>
      </c>
      <c r="P63" s="14">
        <v>0</v>
      </c>
      <c r="Q63" s="14">
        <v>12643</v>
      </c>
      <c r="R63" s="14">
        <v>0</v>
      </c>
      <c r="S63" s="14">
        <v>586</v>
      </c>
      <c r="T63" s="14">
        <v>543</v>
      </c>
      <c r="U63" s="14">
        <v>0</v>
      </c>
      <c r="V63" s="14">
        <v>0</v>
      </c>
      <c r="W63" s="14">
        <v>0</v>
      </c>
      <c r="X63" s="13">
        <f t="shared" si="2"/>
        <v>435</v>
      </c>
      <c r="Y63" s="13">
        <f t="shared" si="3"/>
        <v>435</v>
      </c>
      <c r="Z63" s="14">
        <v>0</v>
      </c>
      <c r="AA63" s="14">
        <v>435</v>
      </c>
      <c r="AB63" s="13">
        <f t="shared" si="4"/>
        <v>0</v>
      </c>
      <c r="AC63" s="14">
        <v>0</v>
      </c>
      <c r="AD63" s="14">
        <v>0</v>
      </c>
      <c r="AE63" s="13">
        <f t="shared" si="5"/>
        <v>226</v>
      </c>
      <c r="AF63" s="14">
        <v>0</v>
      </c>
      <c r="AG63" s="14">
        <v>226</v>
      </c>
      <c r="AH63" s="14">
        <v>0</v>
      </c>
      <c r="AI63" s="13">
        <f t="shared" si="6"/>
        <v>188</v>
      </c>
      <c r="AJ63" s="14">
        <v>0</v>
      </c>
      <c r="AK63" s="14">
        <v>188</v>
      </c>
      <c r="AL63" s="13">
        <f t="shared" si="7"/>
        <v>349</v>
      </c>
      <c r="AM63" s="14">
        <v>0</v>
      </c>
      <c r="AN63" s="14">
        <v>349</v>
      </c>
      <c r="AO63" s="13">
        <f t="shared" si="8"/>
        <v>355</v>
      </c>
      <c r="AP63" s="14">
        <v>0</v>
      </c>
      <c r="AQ63" s="14">
        <v>355</v>
      </c>
      <c r="AR63" s="13">
        <f t="shared" si="9"/>
        <v>985</v>
      </c>
      <c r="AS63" s="14">
        <v>0</v>
      </c>
      <c r="AT63" s="14">
        <v>535</v>
      </c>
      <c r="AU63" s="14">
        <v>0</v>
      </c>
      <c r="AV63" s="14">
        <v>0</v>
      </c>
      <c r="AW63" s="14">
        <v>0</v>
      </c>
      <c r="AX63" s="13">
        <f t="shared" si="10"/>
        <v>0</v>
      </c>
      <c r="AY63" s="14">
        <v>0</v>
      </c>
      <c r="AZ63" s="14">
        <v>0</v>
      </c>
      <c r="BA63" s="13">
        <f t="shared" si="11"/>
        <v>0</v>
      </c>
      <c r="BB63" s="14">
        <v>0</v>
      </c>
      <c r="BC63" s="14">
        <v>0</v>
      </c>
      <c r="BD63" s="13">
        <f t="shared" si="12"/>
        <v>450</v>
      </c>
      <c r="BE63" s="14">
        <v>0</v>
      </c>
      <c r="BF63" s="14">
        <v>450</v>
      </c>
      <c r="BG63" s="13">
        <f t="shared" si="13"/>
        <v>0</v>
      </c>
      <c r="BH63" s="14">
        <v>0</v>
      </c>
      <c r="BI63" s="14">
        <v>0</v>
      </c>
      <c r="BJ63" s="13">
        <f t="shared" si="14"/>
        <v>0</v>
      </c>
      <c r="BK63" s="14">
        <v>0</v>
      </c>
      <c r="BL63" s="14">
        <v>0</v>
      </c>
      <c r="BM63" s="13">
        <f t="shared" si="15"/>
        <v>111</v>
      </c>
      <c r="BN63" s="14">
        <v>0</v>
      </c>
      <c r="BO63" s="14">
        <v>111</v>
      </c>
      <c r="BP63" s="13">
        <f t="shared" si="16"/>
        <v>0</v>
      </c>
      <c r="BQ63" s="13">
        <f t="shared" si="17"/>
        <v>0</v>
      </c>
      <c r="BR63" s="14">
        <v>0</v>
      </c>
      <c r="BS63" s="15">
        <v>0</v>
      </c>
      <c r="BT63" s="15">
        <v>0</v>
      </c>
      <c r="BU63" s="15">
        <v>0</v>
      </c>
      <c r="BV63" s="13">
        <f t="shared" si="18"/>
        <v>0</v>
      </c>
      <c r="BW63" s="15">
        <v>0</v>
      </c>
      <c r="BX63" s="15">
        <v>0</v>
      </c>
      <c r="BY63" s="13">
        <f t="shared" si="19"/>
        <v>0</v>
      </c>
      <c r="BZ63" s="15">
        <v>0</v>
      </c>
      <c r="CA63" s="15">
        <v>0</v>
      </c>
      <c r="CB63" s="13">
        <f t="shared" si="20"/>
        <v>0</v>
      </c>
      <c r="CC63" s="15">
        <v>0</v>
      </c>
      <c r="CD63" s="15">
        <v>0</v>
      </c>
      <c r="CE63" s="13">
        <f t="shared" si="21"/>
        <v>525</v>
      </c>
      <c r="CF63" s="14">
        <v>0</v>
      </c>
      <c r="CG63" s="14">
        <v>525</v>
      </c>
      <c r="CH63" s="13">
        <f t="shared" si="22"/>
        <v>1283</v>
      </c>
      <c r="CI63" s="14">
        <v>0</v>
      </c>
      <c r="CJ63" s="14">
        <v>1283</v>
      </c>
      <c r="CK63" s="13">
        <f t="shared" si="23"/>
        <v>0</v>
      </c>
      <c r="CL63" s="14">
        <v>0</v>
      </c>
      <c r="CM63" s="14">
        <v>0</v>
      </c>
      <c r="CN63" s="13">
        <f t="shared" si="24"/>
        <v>512</v>
      </c>
      <c r="CO63" s="14">
        <v>0</v>
      </c>
      <c r="CP63" s="14">
        <v>512</v>
      </c>
      <c r="CQ63" s="16"/>
      <c r="CR63" s="13">
        <f t="shared" si="25"/>
        <v>0</v>
      </c>
      <c r="CS63" s="14">
        <v>0</v>
      </c>
      <c r="CT63" s="14">
        <v>0</v>
      </c>
      <c r="CU63" s="13">
        <f t="shared" si="26"/>
        <v>0</v>
      </c>
      <c r="CV63" s="13">
        <f t="shared" si="27"/>
        <v>0</v>
      </c>
      <c r="CW63" s="13">
        <f t="shared" si="27"/>
        <v>0</v>
      </c>
      <c r="CX63" s="13">
        <f t="shared" si="28"/>
        <v>0</v>
      </c>
      <c r="CY63" s="14">
        <v>0</v>
      </c>
      <c r="CZ63" s="14">
        <v>0</v>
      </c>
      <c r="DA63" s="13">
        <f t="shared" si="29"/>
        <v>0</v>
      </c>
      <c r="DB63" s="14">
        <v>0</v>
      </c>
      <c r="DC63" s="14">
        <v>0</v>
      </c>
      <c r="DD63" s="13">
        <f t="shared" si="30"/>
        <v>0</v>
      </c>
      <c r="DE63" s="14">
        <v>0</v>
      </c>
      <c r="DF63" s="14">
        <v>0</v>
      </c>
      <c r="DG63" s="17">
        <f t="shared" si="33"/>
        <v>18741</v>
      </c>
      <c r="DH63" s="17">
        <f t="shared" si="31"/>
        <v>0</v>
      </c>
      <c r="DI63" s="17">
        <v>0</v>
      </c>
      <c r="DJ63" s="17">
        <f t="shared" si="32"/>
        <v>18741</v>
      </c>
      <c r="DK63" s="18"/>
      <c r="DL63" s="18"/>
    </row>
    <row r="64" spans="1:116" ht="31.5" x14ac:dyDescent="0.2">
      <c r="A64" s="19" t="s">
        <v>130</v>
      </c>
      <c r="B64" s="13">
        <f t="shared" si="0"/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3">
        <f t="shared" si="1"/>
        <v>49073</v>
      </c>
      <c r="P64" s="14">
        <v>2004</v>
      </c>
      <c r="Q64" s="14">
        <v>45524</v>
      </c>
      <c r="R64" s="14">
        <v>515</v>
      </c>
      <c r="S64" s="14">
        <v>515</v>
      </c>
      <c r="T64" s="14">
        <v>515</v>
      </c>
      <c r="U64" s="14">
        <v>0</v>
      </c>
      <c r="V64" s="14">
        <v>0</v>
      </c>
      <c r="W64" s="14">
        <v>0</v>
      </c>
      <c r="X64" s="13">
        <f t="shared" si="2"/>
        <v>904</v>
      </c>
      <c r="Y64" s="13">
        <f t="shared" si="3"/>
        <v>904</v>
      </c>
      <c r="Z64" s="14">
        <v>0</v>
      </c>
      <c r="AA64" s="14">
        <v>904</v>
      </c>
      <c r="AB64" s="13">
        <f t="shared" si="4"/>
        <v>0</v>
      </c>
      <c r="AC64" s="14">
        <v>0</v>
      </c>
      <c r="AD64" s="14">
        <v>0</v>
      </c>
      <c r="AE64" s="13">
        <f t="shared" si="5"/>
        <v>1550</v>
      </c>
      <c r="AF64" s="14">
        <v>0</v>
      </c>
      <c r="AG64" s="14">
        <v>1550</v>
      </c>
      <c r="AH64" s="14">
        <v>0</v>
      </c>
      <c r="AI64" s="13">
        <f t="shared" si="6"/>
        <v>9</v>
      </c>
      <c r="AJ64" s="14">
        <v>0</v>
      </c>
      <c r="AK64" s="14">
        <v>9</v>
      </c>
      <c r="AL64" s="13">
        <f t="shared" si="7"/>
        <v>1292</v>
      </c>
      <c r="AM64" s="14">
        <v>0</v>
      </c>
      <c r="AN64" s="14">
        <v>1292</v>
      </c>
      <c r="AO64" s="13">
        <f t="shared" si="8"/>
        <v>183</v>
      </c>
      <c r="AP64" s="14">
        <v>0</v>
      </c>
      <c r="AQ64" s="14">
        <v>183</v>
      </c>
      <c r="AR64" s="13">
        <f t="shared" si="9"/>
        <v>2584</v>
      </c>
      <c r="AS64" s="14">
        <v>0</v>
      </c>
      <c r="AT64" s="14">
        <v>1292</v>
      </c>
      <c r="AU64" s="14">
        <v>0</v>
      </c>
      <c r="AV64" s="14">
        <v>0</v>
      </c>
      <c r="AW64" s="14">
        <v>0</v>
      </c>
      <c r="AX64" s="13">
        <f t="shared" si="10"/>
        <v>0</v>
      </c>
      <c r="AY64" s="14">
        <v>0</v>
      </c>
      <c r="AZ64" s="14">
        <v>0</v>
      </c>
      <c r="BA64" s="13">
        <f t="shared" si="11"/>
        <v>0</v>
      </c>
      <c r="BB64" s="14">
        <v>0</v>
      </c>
      <c r="BC64" s="14">
        <v>0</v>
      </c>
      <c r="BD64" s="13">
        <f t="shared" si="12"/>
        <v>1292</v>
      </c>
      <c r="BE64" s="14">
        <v>0</v>
      </c>
      <c r="BF64" s="14">
        <v>1292</v>
      </c>
      <c r="BG64" s="13">
        <f t="shared" si="13"/>
        <v>0</v>
      </c>
      <c r="BH64" s="14">
        <v>0</v>
      </c>
      <c r="BI64" s="14">
        <v>0</v>
      </c>
      <c r="BJ64" s="13">
        <f t="shared" si="14"/>
        <v>0</v>
      </c>
      <c r="BK64" s="14">
        <v>0</v>
      </c>
      <c r="BL64" s="14">
        <v>0</v>
      </c>
      <c r="BM64" s="13">
        <f t="shared" si="15"/>
        <v>431</v>
      </c>
      <c r="BN64" s="14">
        <v>0</v>
      </c>
      <c r="BO64" s="14">
        <v>431</v>
      </c>
      <c r="BP64" s="13">
        <f t="shared" si="16"/>
        <v>0</v>
      </c>
      <c r="BQ64" s="13">
        <f t="shared" si="17"/>
        <v>0</v>
      </c>
      <c r="BR64" s="14">
        <v>0</v>
      </c>
      <c r="BS64" s="15">
        <v>0</v>
      </c>
      <c r="BT64" s="15">
        <v>0</v>
      </c>
      <c r="BU64" s="15">
        <v>0</v>
      </c>
      <c r="BV64" s="13">
        <f t="shared" si="18"/>
        <v>0</v>
      </c>
      <c r="BW64" s="15">
        <v>0</v>
      </c>
      <c r="BX64" s="15">
        <v>0</v>
      </c>
      <c r="BY64" s="13">
        <f t="shared" si="19"/>
        <v>0</v>
      </c>
      <c r="BZ64" s="15">
        <v>0</v>
      </c>
      <c r="CA64" s="15">
        <v>0</v>
      </c>
      <c r="CB64" s="13">
        <f t="shared" si="20"/>
        <v>0</v>
      </c>
      <c r="CC64" s="15">
        <v>0</v>
      </c>
      <c r="CD64" s="15">
        <v>0</v>
      </c>
      <c r="CE64" s="13">
        <f t="shared" si="21"/>
        <v>1389</v>
      </c>
      <c r="CF64" s="14">
        <v>0</v>
      </c>
      <c r="CG64" s="14">
        <v>1389</v>
      </c>
      <c r="CH64" s="13">
        <f t="shared" si="22"/>
        <v>2580</v>
      </c>
      <c r="CI64" s="14">
        <v>0</v>
      </c>
      <c r="CJ64" s="14">
        <v>2580</v>
      </c>
      <c r="CK64" s="13">
        <f t="shared" si="23"/>
        <v>0</v>
      </c>
      <c r="CL64" s="14">
        <v>0</v>
      </c>
      <c r="CM64" s="14">
        <v>0</v>
      </c>
      <c r="CN64" s="13">
        <f t="shared" si="24"/>
        <v>1292</v>
      </c>
      <c r="CO64" s="14">
        <v>0</v>
      </c>
      <c r="CP64" s="14">
        <v>1292</v>
      </c>
      <c r="CQ64" s="16"/>
      <c r="CR64" s="13">
        <f t="shared" si="25"/>
        <v>0</v>
      </c>
      <c r="CS64" s="14">
        <v>0</v>
      </c>
      <c r="CT64" s="14">
        <v>0</v>
      </c>
      <c r="CU64" s="13">
        <f t="shared" si="26"/>
        <v>0</v>
      </c>
      <c r="CV64" s="13">
        <f t="shared" si="27"/>
        <v>0</v>
      </c>
      <c r="CW64" s="13">
        <f t="shared" si="27"/>
        <v>0</v>
      </c>
      <c r="CX64" s="13">
        <f t="shared" si="28"/>
        <v>0</v>
      </c>
      <c r="CY64" s="14">
        <v>0</v>
      </c>
      <c r="CZ64" s="14">
        <v>0</v>
      </c>
      <c r="DA64" s="13">
        <f t="shared" si="29"/>
        <v>0</v>
      </c>
      <c r="DB64" s="14">
        <v>0</v>
      </c>
      <c r="DC64" s="14">
        <v>0</v>
      </c>
      <c r="DD64" s="13">
        <f t="shared" si="30"/>
        <v>0</v>
      </c>
      <c r="DE64" s="14">
        <v>0</v>
      </c>
      <c r="DF64" s="14">
        <v>0</v>
      </c>
      <c r="DG64" s="17">
        <f t="shared" si="33"/>
        <v>61287</v>
      </c>
      <c r="DH64" s="17">
        <f t="shared" si="31"/>
        <v>0</v>
      </c>
      <c r="DI64" s="17">
        <v>0</v>
      </c>
      <c r="DJ64" s="17">
        <f t="shared" si="32"/>
        <v>61287</v>
      </c>
      <c r="DK64" s="18"/>
      <c r="DL64" s="18"/>
    </row>
    <row r="65" spans="1:116" ht="15.75" x14ac:dyDescent="0.2">
      <c r="A65" s="19" t="s">
        <v>131</v>
      </c>
      <c r="B65" s="13">
        <f t="shared" si="0"/>
        <v>61989</v>
      </c>
      <c r="C65" s="14">
        <v>11191</v>
      </c>
      <c r="D65" s="14">
        <v>41355</v>
      </c>
      <c r="E65" s="14">
        <v>0</v>
      </c>
      <c r="F65" s="14">
        <v>0</v>
      </c>
      <c r="G65" s="14">
        <v>0</v>
      </c>
      <c r="H65" s="14">
        <v>3397</v>
      </c>
      <c r="I65" s="14">
        <v>3988</v>
      </c>
      <c r="J65" s="14">
        <v>0</v>
      </c>
      <c r="K65" s="14">
        <v>1255</v>
      </c>
      <c r="L65" s="14">
        <v>14</v>
      </c>
      <c r="M65" s="14">
        <v>789</v>
      </c>
      <c r="N65" s="14">
        <v>0</v>
      </c>
      <c r="O65" s="13">
        <f t="shared" si="1"/>
        <v>22577</v>
      </c>
      <c r="P65" s="14">
        <v>2642</v>
      </c>
      <c r="Q65" s="14">
        <v>17724</v>
      </c>
      <c r="R65" s="14">
        <v>738</v>
      </c>
      <c r="S65" s="14">
        <v>1326</v>
      </c>
      <c r="T65" s="14">
        <v>147</v>
      </c>
      <c r="U65" s="14">
        <v>0</v>
      </c>
      <c r="V65" s="14">
        <v>0</v>
      </c>
      <c r="W65" s="14">
        <v>0</v>
      </c>
      <c r="X65" s="13">
        <f t="shared" si="2"/>
        <v>6203</v>
      </c>
      <c r="Y65" s="13">
        <f t="shared" si="3"/>
        <v>4845</v>
      </c>
      <c r="Z65" s="14">
        <v>3530</v>
      </c>
      <c r="AA65" s="14">
        <v>1315</v>
      </c>
      <c r="AB65" s="13">
        <f t="shared" si="4"/>
        <v>1358</v>
      </c>
      <c r="AC65" s="14">
        <v>1279</v>
      </c>
      <c r="AD65" s="14">
        <v>79</v>
      </c>
      <c r="AE65" s="13">
        <f t="shared" si="5"/>
        <v>6694</v>
      </c>
      <c r="AF65" s="14">
        <v>6339</v>
      </c>
      <c r="AG65" s="14">
        <v>355</v>
      </c>
      <c r="AH65" s="14">
        <v>0</v>
      </c>
      <c r="AI65" s="13">
        <f t="shared" si="6"/>
        <v>0</v>
      </c>
      <c r="AJ65" s="14">
        <v>0</v>
      </c>
      <c r="AK65" s="14">
        <v>0</v>
      </c>
      <c r="AL65" s="13">
        <f t="shared" si="7"/>
        <v>5280</v>
      </c>
      <c r="AM65" s="14">
        <v>4919</v>
      </c>
      <c r="AN65" s="14">
        <v>361</v>
      </c>
      <c r="AO65" s="13">
        <f t="shared" si="8"/>
        <v>638</v>
      </c>
      <c r="AP65" s="14">
        <v>236</v>
      </c>
      <c r="AQ65" s="14">
        <v>402</v>
      </c>
      <c r="AR65" s="13">
        <f t="shared" si="9"/>
        <v>12010</v>
      </c>
      <c r="AS65" s="14">
        <v>4637</v>
      </c>
      <c r="AT65" s="14">
        <v>325</v>
      </c>
      <c r="AU65" s="14">
        <v>0</v>
      </c>
      <c r="AV65" s="14">
        <v>208</v>
      </c>
      <c r="AW65" s="14">
        <v>0</v>
      </c>
      <c r="AX65" s="13">
        <f t="shared" si="10"/>
        <v>0</v>
      </c>
      <c r="AY65" s="14">
        <v>0</v>
      </c>
      <c r="AZ65" s="14">
        <v>0</v>
      </c>
      <c r="BA65" s="13">
        <f t="shared" si="11"/>
        <v>44</v>
      </c>
      <c r="BB65" s="14">
        <v>44</v>
      </c>
      <c r="BC65" s="14">
        <v>0</v>
      </c>
      <c r="BD65" s="13">
        <f t="shared" si="12"/>
        <v>5290</v>
      </c>
      <c r="BE65" s="14">
        <v>3193</v>
      </c>
      <c r="BF65" s="14">
        <v>2097</v>
      </c>
      <c r="BG65" s="13">
        <f t="shared" si="13"/>
        <v>0</v>
      </c>
      <c r="BH65" s="14">
        <v>0</v>
      </c>
      <c r="BI65" s="14">
        <v>0</v>
      </c>
      <c r="BJ65" s="13">
        <f t="shared" si="14"/>
        <v>1506</v>
      </c>
      <c r="BK65" s="14">
        <v>1506</v>
      </c>
      <c r="BL65" s="14">
        <v>0</v>
      </c>
      <c r="BM65" s="13">
        <f t="shared" si="15"/>
        <v>2578</v>
      </c>
      <c r="BN65" s="14">
        <v>2351</v>
      </c>
      <c r="BO65" s="14">
        <v>227</v>
      </c>
      <c r="BP65" s="13">
        <f t="shared" si="16"/>
        <v>1278</v>
      </c>
      <c r="BQ65" s="13">
        <f t="shared" si="17"/>
        <v>0</v>
      </c>
      <c r="BR65" s="14">
        <v>0</v>
      </c>
      <c r="BS65" s="15">
        <v>0</v>
      </c>
      <c r="BT65" s="15">
        <v>426</v>
      </c>
      <c r="BU65" s="15">
        <v>0</v>
      </c>
      <c r="BV65" s="13">
        <f t="shared" si="18"/>
        <v>0</v>
      </c>
      <c r="BW65" s="15">
        <v>0</v>
      </c>
      <c r="BX65" s="15">
        <v>0</v>
      </c>
      <c r="BY65" s="13">
        <f t="shared" si="19"/>
        <v>0</v>
      </c>
      <c r="BZ65" s="15">
        <v>0</v>
      </c>
      <c r="CA65" s="15">
        <v>0</v>
      </c>
      <c r="CB65" s="13">
        <f t="shared" si="20"/>
        <v>852</v>
      </c>
      <c r="CC65" s="15">
        <v>0</v>
      </c>
      <c r="CD65" s="15">
        <v>852</v>
      </c>
      <c r="CE65" s="13">
        <f t="shared" si="21"/>
        <v>12885</v>
      </c>
      <c r="CF65" s="14">
        <v>11302</v>
      </c>
      <c r="CG65" s="14">
        <v>1583</v>
      </c>
      <c r="CH65" s="13">
        <f t="shared" si="22"/>
        <v>3270</v>
      </c>
      <c r="CI65" s="14">
        <v>2520</v>
      </c>
      <c r="CJ65" s="14">
        <v>750</v>
      </c>
      <c r="CK65" s="13">
        <f t="shared" si="23"/>
        <v>0</v>
      </c>
      <c r="CL65" s="14">
        <v>0</v>
      </c>
      <c r="CM65" s="14">
        <v>0</v>
      </c>
      <c r="CN65" s="13">
        <f t="shared" si="24"/>
        <v>5964</v>
      </c>
      <c r="CO65" s="14">
        <v>4488</v>
      </c>
      <c r="CP65" s="14">
        <v>1476</v>
      </c>
      <c r="CQ65" s="16"/>
      <c r="CR65" s="13">
        <f t="shared" si="25"/>
        <v>0</v>
      </c>
      <c r="CS65" s="14">
        <v>0</v>
      </c>
      <c r="CT65" s="14">
        <v>0</v>
      </c>
      <c r="CU65" s="13">
        <f t="shared" si="26"/>
        <v>0</v>
      </c>
      <c r="CV65" s="13">
        <f t="shared" si="27"/>
        <v>0</v>
      </c>
      <c r="CW65" s="13">
        <f t="shared" si="27"/>
        <v>0</v>
      </c>
      <c r="CX65" s="13">
        <f t="shared" si="28"/>
        <v>0</v>
      </c>
      <c r="CY65" s="14">
        <v>0</v>
      </c>
      <c r="CZ65" s="14">
        <v>0</v>
      </c>
      <c r="DA65" s="13">
        <f t="shared" si="29"/>
        <v>0</v>
      </c>
      <c r="DB65" s="14">
        <v>0</v>
      </c>
      <c r="DC65" s="14">
        <v>0</v>
      </c>
      <c r="DD65" s="13">
        <f t="shared" si="30"/>
        <v>0</v>
      </c>
      <c r="DE65" s="14">
        <v>0</v>
      </c>
      <c r="DF65" s="14">
        <v>0</v>
      </c>
      <c r="DG65" s="17">
        <f t="shared" si="33"/>
        <v>141366</v>
      </c>
      <c r="DH65" s="17">
        <f t="shared" si="31"/>
        <v>108541</v>
      </c>
      <c r="DI65" s="17">
        <v>16569</v>
      </c>
      <c r="DJ65" s="17">
        <f t="shared" si="32"/>
        <v>32825</v>
      </c>
      <c r="DK65" s="18"/>
      <c r="DL65" s="18"/>
    </row>
    <row r="66" spans="1:116" ht="15.75" x14ac:dyDescent="0.2">
      <c r="A66" s="19" t="s">
        <v>132</v>
      </c>
      <c r="B66" s="13">
        <f t="shared" si="0"/>
        <v>36029</v>
      </c>
      <c r="C66" s="14">
        <v>3916</v>
      </c>
      <c r="D66" s="14">
        <v>27366</v>
      </c>
      <c r="E66" s="14">
        <v>0</v>
      </c>
      <c r="F66" s="14">
        <v>0</v>
      </c>
      <c r="G66" s="14">
        <v>0</v>
      </c>
      <c r="H66" s="14">
        <v>1327</v>
      </c>
      <c r="I66" s="14">
        <v>3068</v>
      </c>
      <c r="J66" s="14">
        <v>0</v>
      </c>
      <c r="K66" s="14">
        <v>0</v>
      </c>
      <c r="L66" s="14">
        <v>0</v>
      </c>
      <c r="M66" s="14">
        <v>352</v>
      </c>
      <c r="N66" s="14">
        <v>0</v>
      </c>
      <c r="O66" s="13">
        <f t="shared" si="1"/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3">
        <f t="shared" si="2"/>
        <v>4343</v>
      </c>
      <c r="Y66" s="13">
        <f t="shared" si="3"/>
        <v>2530</v>
      </c>
      <c r="Z66" s="14">
        <v>2530</v>
      </c>
      <c r="AA66" s="14">
        <v>0</v>
      </c>
      <c r="AB66" s="13">
        <f t="shared" si="4"/>
        <v>1813</v>
      </c>
      <c r="AC66" s="14">
        <v>1813</v>
      </c>
      <c r="AD66" s="14">
        <v>0</v>
      </c>
      <c r="AE66" s="13">
        <f t="shared" si="5"/>
        <v>2568</v>
      </c>
      <c r="AF66" s="14">
        <v>2568</v>
      </c>
      <c r="AG66" s="14">
        <v>0</v>
      </c>
      <c r="AH66" s="14">
        <v>0</v>
      </c>
      <c r="AI66" s="13">
        <f t="shared" si="6"/>
        <v>40</v>
      </c>
      <c r="AJ66" s="14">
        <v>40</v>
      </c>
      <c r="AK66" s="14">
        <v>0</v>
      </c>
      <c r="AL66" s="13">
        <f t="shared" si="7"/>
        <v>3378</v>
      </c>
      <c r="AM66" s="14">
        <v>3378</v>
      </c>
      <c r="AN66" s="14">
        <v>0</v>
      </c>
      <c r="AO66" s="13">
        <f t="shared" si="8"/>
        <v>201</v>
      </c>
      <c r="AP66" s="14">
        <v>201</v>
      </c>
      <c r="AQ66" s="14">
        <v>0</v>
      </c>
      <c r="AR66" s="13">
        <f t="shared" si="9"/>
        <v>16119</v>
      </c>
      <c r="AS66" s="14">
        <v>4399</v>
      </c>
      <c r="AT66" s="14">
        <v>0</v>
      </c>
      <c r="AU66" s="14">
        <v>0</v>
      </c>
      <c r="AV66" s="14">
        <v>0</v>
      </c>
      <c r="AW66" s="14">
        <v>0</v>
      </c>
      <c r="AX66" s="13">
        <f t="shared" si="10"/>
        <v>4356</v>
      </c>
      <c r="AY66" s="14">
        <v>4356</v>
      </c>
      <c r="AZ66" s="14">
        <v>0</v>
      </c>
      <c r="BA66" s="13">
        <f t="shared" si="11"/>
        <v>0</v>
      </c>
      <c r="BB66" s="14">
        <v>0</v>
      </c>
      <c r="BC66" s="14">
        <v>0</v>
      </c>
      <c r="BD66" s="13">
        <f t="shared" si="12"/>
        <v>3653</v>
      </c>
      <c r="BE66" s="14">
        <v>3640</v>
      </c>
      <c r="BF66" s="14">
        <v>13</v>
      </c>
      <c r="BG66" s="13">
        <f t="shared" si="13"/>
        <v>0</v>
      </c>
      <c r="BH66" s="14">
        <v>0</v>
      </c>
      <c r="BI66" s="14">
        <v>0</v>
      </c>
      <c r="BJ66" s="13">
        <f t="shared" si="14"/>
        <v>3711</v>
      </c>
      <c r="BK66" s="14">
        <v>3711</v>
      </c>
      <c r="BL66" s="14">
        <v>0</v>
      </c>
      <c r="BM66" s="13">
        <f t="shared" si="15"/>
        <v>4425</v>
      </c>
      <c r="BN66" s="14">
        <v>4425</v>
      </c>
      <c r="BO66" s="14">
        <v>0</v>
      </c>
      <c r="BP66" s="13">
        <f t="shared" si="16"/>
        <v>0</v>
      </c>
      <c r="BQ66" s="13">
        <f t="shared" si="17"/>
        <v>0</v>
      </c>
      <c r="BR66" s="14">
        <v>0</v>
      </c>
      <c r="BS66" s="15">
        <v>0</v>
      </c>
      <c r="BT66" s="15">
        <v>0</v>
      </c>
      <c r="BU66" s="15">
        <v>0</v>
      </c>
      <c r="BV66" s="13">
        <f t="shared" si="18"/>
        <v>0</v>
      </c>
      <c r="BW66" s="15">
        <v>0</v>
      </c>
      <c r="BX66" s="15">
        <v>0</v>
      </c>
      <c r="BY66" s="13">
        <f t="shared" si="19"/>
        <v>0</v>
      </c>
      <c r="BZ66" s="15">
        <v>0</v>
      </c>
      <c r="CA66" s="15">
        <v>0</v>
      </c>
      <c r="CB66" s="13">
        <f t="shared" si="20"/>
        <v>0</v>
      </c>
      <c r="CC66" s="15">
        <v>0</v>
      </c>
      <c r="CD66" s="15">
        <v>0</v>
      </c>
      <c r="CE66" s="13">
        <f t="shared" si="21"/>
        <v>11924</v>
      </c>
      <c r="CF66" s="14">
        <v>11881</v>
      </c>
      <c r="CG66" s="14">
        <v>43</v>
      </c>
      <c r="CH66" s="13">
        <f t="shared" si="22"/>
        <v>4224</v>
      </c>
      <c r="CI66" s="14">
        <v>4224</v>
      </c>
      <c r="CJ66" s="14">
        <v>0</v>
      </c>
      <c r="CK66" s="13">
        <f t="shared" si="23"/>
        <v>0</v>
      </c>
      <c r="CL66" s="14">
        <v>0</v>
      </c>
      <c r="CM66" s="14">
        <v>0</v>
      </c>
      <c r="CN66" s="13">
        <f t="shared" si="24"/>
        <v>3396</v>
      </c>
      <c r="CO66" s="14">
        <v>3396</v>
      </c>
      <c r="CP66" s="14">
        <v>0</v>
      </c>
      <c r="CQ66" s="16"/>
      <c r="CR66" s="13">
        <f t="shared" si="25"/>
        <v>0</v>
      </c>
      <c r="CS66" s="14">
        <v>0</v>
      </c>
      <c r="CT66" s="14">
        <v>0</v>
      </c>
      <c r="CU66" s="13">
        <f t="shared" si="26"/>
        <v>0</v>
      </c>
      <c r="CV66" s="13">
        <f t="shared" si="27"/>
        <v>0</v>
      </c>
      <c r="CW66" s="13">
        <f t="shared" si="27"/>
        <v>0</v>
      </c>
      <c r="CX66" s="13">
        <f t="shared" si="28"/>
        <v>0</v>
      </c>
      <c r="CY66" s="14">
        <v>0</v>
      </c>
      <c r="CZ66" s="14">
        <v>0</v>
      </c>
      <c r="DA66" s="13">
        <f t="shared" si="29"/>
        <v>0</v>
      </c>
      <c r="DB66" s="14">
        <v>0</v>
      </c>
      <c r="DC66" s="14">
        <v>0</v>
      </c>
      <c r="DD66" s="13">
        <f t="shared" si="30"/>
        <v>0</v>
      </c>
      <c r="DE66" s="14">
        <v>0</v>
      </c>
      <c r="DF66" s="14">
        <v>0</v>
      </c>
      <c r="DG66" s="17">
        <f t="shared" si="33"/>
        <v>86647</v>
      </c>
      <c r="DH66" s="17">
        <f t="shared" si="31"/>
        <v>86591</v>
      </c>
      <c r="DI66" s="17">
        <v>16746</v>
      </c>
      <c r="DJ66" s="17">
        <f t="shared" si="32"/>
        <v>56</v>
      </c>
      <c r="DK66" s="18"/>
      <c r="DL66" s="18"/>
    </row>
    <row r="67" spans="1:116" ht="15.75" x14ac:dyDescent="0.2">
      <c r="A67" s="19" t="s">
        <v>133</v>
      </c>
      <c r="B67" s="13">
        <f t="shared" si="0"/>
        <v>40164</v>
      </c>
      <c r="C67" s="14">
        <v>0</v>
      </c>
      <c r="D67" s="14">
        <v>37433</v>
      </c>
      <c r="E67" s="14">
        <v>0</v>
      </c>
      <c r="F67" s="14">
        <v>0</v>
      </c>
      <c r="G67" s="14">
        <v>0</v>
      </c>
      <c r="H67" s="14">
        <v>535</v>
      </c>
      <c r="I67" s="14">
        <v>14</v>
      </c>
      <c r="J67" s="14">
        <v>0</v>
      </c>
      <c r="K67" s="14">
        <v>0</v>
      </c>
      <c r="L67" s="14">
        <v>2139</v>
      </c>
      <c r="M67" s="14">
        <v>43</v>
      </c>
      <c r="N67" s="14">
        <v>0</v>
      </c>
      <c r="O67" s="13">
        <f t="shared" si="1"/>
        <v>15208</v>
      </c>
      <c r="P67" s="14">
        <v>0</v>
      </c>
      <c r="Q67" s="14">
        <v>14331</v>
      </c>
      <c r="R67" s="14">
        <v>0</v>
      </c>
      <c r="S67" s="14">
        <v>770</v>
      </c>
      <c r="T67" s="14">
        <v>107</v>
      </c>
      <c r="U67" s="14">
        <v>0</v>
      </c>
      <c r="V67" s="14">
        <v>0</v>
      </c>
      <c r="W67" s="14">
        <v>0</v>
      </c>
      <c r="X67" s="13">
        <f t="shared" si="2"/>
        <v>2471</v>
      </c>
      <c r="Y67" s="13">
        <f t="shared" si="3"/>
        <v>1508</v>
      </c>
      <c r="Z67" s="14">
        <v>1497</v>
      </c>
      <c r="AA67" s="14">
        <v>11</v>
      </c>
      <c r="AB67" s="13">
        <f t="shared" si="4"/>
        <v>963</v>
      </c>
      <c r="AC67" s="14">
        <v>963</v>
      </c>
      <c r="AD67" s="14">
        <v>0</v>
      </c>
      <c r="AE67" s="13">
        <f t="shared" si="5"/>
        <v>1808</v>
      </c>
      <c r="AF67" s="14">
        <v>1551</v>
      </c>
      <c r="AG67" s="14">
        <v>257</v>
      </c>
      <c r="AH67" s="14">
        <v>0</v>
      </c>
      <c r="AI67" s="13">
        <f t="shared" si="6"/>
        <v>0</v>
      </c>
      <c r="AJ67" s="14">
        <v>0</v>
      </c>
      <c r="AK67" s="14">
        <v>0</v>
      </c>
      <c r="AL67" s="13">
        <f t="shared" si="7"/>
        <v>1422</v>
      </c>
      <c r="AM67" s="14">
        <v>1369</v>
      </c>
      <c r="AN67" s="14">
        <v>53</v>
      </c>
      <c r="AO67" s="13">
        <f t="shared" si="8"/>
        <v>374</v>
      </c>
      <c r="AP67" s="14">
        <v>321</v>
      </c>
      <c r="AQ67" s="14">
        <v>53</v>
      </c>
      <c r="AR67" s="13">
        <f t="shared" si="9"/>
        <v>2103</v>
      </c>
      <c r="AS67" s="14">
        <v>1604</v>
      </c>
      <c r="AT67" s="14">
        <v>139</v>
      </c>
      <c r="AU67" s="14">
        <v>0</v>
      </c>
      <c r="AV67" s="14">
        <v>0</v>
      </c>
      <c r="AW67" s="14">
        <v>0</v>
      </c>
      <c r="AX67" s="13">
        <f t="shared" si="10"/>
        <v>0</v>
      </c>
      <c r="AY67" s="14">
        <v>0</v>
      </c>
      <c r="AZ67" s="14">
        <v>0</v>
      </c>
      <c r="BA67" s="13">
        <f t="shared" si="11"/>
        <v>0</v>
      </c>
      <c r="BB67" s="14">
        <v>0</v>
      </c>
      <c r="BC67" s="14">
        <v>0</v>
      </c>
      <c r="BD67" s="13">
        <f t="shared" si="12"/>
        <v>28</v>
      </c>
      <c r="BE67" s="14">
        <v>0</v>
      </c>
      <c r="BF67" s="14">
        <v>28</v>
      </c>
      <c r="BG67" s="13">
        <f t="shared" si="13"/>
        <v>0</v>
      </c>
      <c r="BH67" s="14">
        <v>0</v>
      </c>
      <c r="BI67" s="14">
        <v>0</v>
      </c>
      <c r="BJ67" s="13">
        <f t="shared" si="14"/>
        <v>332</v>
      </c>
      <c r="BK67" s="14">
        <v>332</v>
      </c>
      <c r="BL67" s="14">
        <v>0</v>
      </c>
      <c r="BM67" s="13">
        <f t="shared" si="15"/>
        <v>1294</v>
      </c>
      <c r="BN67" s="14">
        <v>1283</v>
      </c>
      <c r="BO67" s="14">
        <v>11</v>
      </c>
      <c r="BP67" s="13">
        <f t="shared" si="16"/>
        <v>0</v>
      </c>
      <c r="BQ67" s="13">
        <f t="shared" si="17"/>
        <v>0</v>
      </c>
      <c r="BR67" s="14">
        <v>0</v>
      </c>
      <c r="BS67" s="14">
        <v>0</v>
      </c>
      <c r="BT67" s="14">
        <v>0</v>
      </c>
      <c r="BU67" s="14">
        <v>0</v>
      </c>
      <c r="BV67" s="13">
        <f t="shared" si="18"/>
        <v>0</v>
      </c>
      <c r="BW67" s="14">
        <v>0</v>
      </c>
      <c r="BX67" s="14">
        <v>0</v>
      </c>
      <c r="BY67" s="13">
        <f t="shared" si="19"/>
        <v>0</v>
      </c>
      <c r="BZ67" s="14">
        <v>0</v>
      </c>
      <c r="CA67" s="14">
        <v>0</v>
      </c>
      <c r="CB67" s="13">
        <f t="shared" si="20"/>
        <v>0</v>
      </c>
      <c r="CC67" s="14">
        <v>0</v>
      </c>
      <c r="CD67" s="14">
        <v>0</v>
      </c>
      <c r="CE67" s="13">
        <f t="shared" si="21"/>
        <v>4614</v>
      </c>
      <c r="CF67" s="14">
        <v>4064</v>
      </c>
      <c r="CG67" s="14">
        <v>550</v>
      </c>
      <c r="CH67" s="13">
        <f t="shared" si="22"/>
        <v>6246</v>
      </c>
      <c r="CI67" s="14">
        <v>5189</v>
      </c>
      <c r="CJ67" s="14">
        <v>1057</v>
      </c>
      <c r="CK67" s="13">
        <f t="shared" si="23"/>
        <v>0</v>
      </c>
      <c r="CL67" s="14">
        <v>0</v>
      </c>
      <c r="CM67" s="14">
        <v>0</v>
      </c>
      <c r="CN67" s="13">
        <f t="shared" si="24"/>
        <v>3310</v>
      </c>
      <c r="CO67" s="14">
        <v>2460</v>
      </c>
      <c r="CP67" s="14">
        <v>850</v>
      </c>
      <c r="CQ67" s="16"/>
      <c r="CR67" s="13">
        <f t="shared" si="25"/>
        <v>0</v>
      </c>
      <c r="CS67" s="14">
        <v>0</v>
      </c>
      <c r="CT67" s="14">
        <v>0</v>
      </c>
      <c r="CU67" s="13">
        <f t="shared" si="26"/>
        <v>0</v>
      </c>
      <c r="CV67" s="13">
        <f t="shared" si="27"/>
        <v>0</v>
      </c>
      <c r="CW67" s="13">
        <f t="shared" si="27"/>
        <v>0</v>
      </c>
      <c r="CX67" s="13">
        <f t="shared" si="28"/>
        <v>0</v>
      </c>
      <c r="CY67" s="14">
        <v>0</v>
      </c>
      <c r="CZ67" s="14">
        <v>0</v>
      </c>
      <c r="DA67" s="13">
        <f t="shared" si="29"/>
        <v>0</v>
      </c>
      <c r="DB67" s="14">
        <v>0</v>
      </c>
      <c r="DC67" s="14">
        <v>0</v>
      </c>
      <c r="DD67" s="13">
        <f t="shared" si="30"/>
        <v>0</v>
      </c>
      <c r="DE67" s="14">
        <v>0</v>
      </c>
      <c r="DF67" s="14">
        <v>0</v>
      </c>
      <c r="DG67" s="17">
        <f t="shared" si="33"/>
        <v>79014</v>
      </c>
      <c r="DH67" s="17">
        <f t="shared" si="31"/>
        <v>60797</v>
      </c>
      <c r="DI67" s="17">
        <v>8136</v>
      </c>
      <c r="DJ67" s="17">
        <f t="shared" si="32"/>
        <v>18217</v>
      </c>
      <c r="DK67" s="18"/>
      <c r="DL67" s="18"/>
    </row>
    <row r="68" spans="1:116" ht="15.75" x14ac:dyDescent="0.2">
      <c r="A68" s="19" t="s">
        <v>134</v>
      </c>
      <c r="B68" s="13">
        <f t="shared" si="0"/>
        <v>17848</v>
      </c>
      <c r="C68" s="14">
        <v>6148</v>
      </c>
      <c r="D68" s="14">
        <v>10446</v>
      </c>
      <c r="E68" s="14">
        <v>0</v>
      </c>
      <c r="F68" s="14">
        <v>0</v>
      </c>
      <c r="G68" s="14">
        <v>0</v>
      </c>
      <c r="H68" s="14">
        <v>192</v>
      </c>
      <c r="I68" s="14">
        <v>203</v>
      </c>
      <c r="J68" s="14">
        <v>0</v>
      </c>
      <c r="K68" s="14">
        <v>0</v>
      </c>
      <c r="L68" s="14">
        <v>859</v>
      </c>
      <c r="M68" s="14">
        <v>0</v>
      </c>
      <c r="N68" s="14">
        <v>0</v>
      </c>
      <c r="O68" s="13">
        <f t="shared" si="1"/>
        <v>10541</v>
      </c>
      <c r="P68" s="14">
        <v>3377</v>
      </c>
      <c r="Q68" s="14">
        <v>6877</v>
      </c>
      <c r="R68" s="14">
        <v>0</v>
      </c>
      <c r="S68" s="14">
        <v>108</v>
      </c>
      <c r="T68" s="14">
        <v>179</v>
      </c>
      <c r="U68" s="14">
        <v>0</v>
      </c>
      <c r="V68" s="14">
        <v>0</v>
      </c>
      <c r="W68" s="14">
        <v>0</v>
      </c>
      <c r="X68" s="13">
        <f t="shared" si="2"/>
        <v>1108</v>
      </c>
      <c r="Y68" s="13">
        <f t="shared" si="3"/>
        <v>989</v>
      </c>
      <c r="Z68" s="14">
        <v>953</v>
      </c>
      <c r="AA68" s="14">
        <v>36</v>
      </c>
      <c r="AB68" s="13">
        <f t="shared" si="4"/>
        <v>119</v>
      </c>
      <c r="AC68" s="14">
        <v>119</v>
      </c>
      <c r="AD68" s="14">
        <v>0</v>
      </c>
      <c r="AE68" s="13">
        <f t="shared" si="5"/>
        <v>516</v>
      </c>
      <c r="AF68" s="14">
        <v>225</v>
      </c>
      <c r="AG68" s="14">
        <v>291</v>
      </c>
      <c r="AH68" s="14">
        <v>0</v>
      </c>
      <c r="AI68" s="13">
        <f t="shared" si="6"/>
        <v>0</v>
      </c>
      <c r="AJ68" s="14">
        <v>0</v>
      </c>
      <c r="AK68" s="14">
        <v>0</v>
      </c>
      <c r="AL68" s="13">
        <f t="shared" si="7"/>
        <v>1304</v>
      </c>
      <c r="AM68" s="14">
        <v>638</v>
      </c>
      <c r="AN68" s="14">
        <v>666</v>
      </c>
      <c r="AO68" s="13">
        <f t="shared" si="8"/>
        <v>236</v>
      </c>
      <c r="AP68" s="14">
        <v>213</v>
      </c>
      <c r="AQ68" s="14">
        <v>23</v>
      </c>
      <c r="AR68" s="13">
        <f t="shared" si="9"/>
        <v>1264</v>
      </c>
      <c r="AS68" s="14">
        <v>564</v>
      </c>
      <c r="AT68" s="14">
        <v>258</v>
      </c>
      <c r="AU68" s="14">
        <v>0</v>
      </c>
      <c r="AV68" s="14">
        <v>84</v>
      </c>
      <c r="AW68" s="14">
        <v>0</v>
      </c>
      <c r="AX68" s="13">
        <f t="shared" si="10"/>
        <v>0</v>
      </c>
      <c r="AY68" s="14">
        <v>0</v>
      </c>
      <c r="AZ68" s="14">
        <v>0</v>
      </c>
      <c r="BA68" s="13">
        <f t="shared" si="11"/>
        <v>60</v>
      </c>
      <c r="BB68" s="14">
        <v>60</v>
      </c>
      <c r="BC68" s="14">
        <v>0</v>
      </c>
      <c r="BD68" s="13">
        <f t="shared" si="12"/>
        <v>238</v>
      </c>
      <c r="BE68" s="14">
        <v>119</v>
      </c>
      <c r="BF68" s="14">
        <v>119</v>
      </c>
      <c r="BG68" s="13">
        <f t="shared" si="13"/>
        <v>0</v>
      </c>
      <c r="BH68" s="14">
        <v>0</v>
      </c>
      <c r="BI68" s="14">
        <v>0</v>
      </c>
      <c r="BJ68" s="13">
        <f t="shared" si="14"/>
        <v>60</v>
      </c>
      <c r="BK68" s="14">
        <v>60</v>
      </c>
      <c r="BL68" s="14">
        <v>0</v>
      </c>
      <c r="BM68" s="13">
        <f t="shared" si="15"/>
        <v>501</v>
      </c>
      <c r="BN68" s="14">
        <v>492</v>
      </c>
      <c r="BO68" s="14">
        <v>9</v>
      </c>
      <c r="BP68" s="13">
        <f t="shared" si="16"/>
        <v>0</v>
      </c>
      <c r="BQ68" s="13">
        <f t="shared" si="17"/>
        <v>0</v>
      </c>
      <c r="BR68" s="14">
        <v>0</v>
      </c>
      <c r="BS68" s="14">
        <v>0</v>
      </c>
      <c r="BT68" s="14">
        <v>0</v>
      </c>
      <c r="BU68" s="14">
        <v>0</v>
      </c>
      <c r="BV68" s="13">
        <f t="shared" si="18"/>
        <v>0</v>
      </c>
      <c r="BW68" s="14">
        <v>0</v>
      </c>
      <c r="BX68" s="14">
        <v>0</v>
      </c>
      <c r="BY68" s="13">
        <f t="shared" si="19"/>
        <v>0</v>
      </c>
      <c r="BZ68" s="14">
        <v>0</v>
      </c>
      <c r="CA68" s="14">
        <v>0</v>
      </c>
      <c r="CB68" s="13">
        <f t="shared" si="20"/>
        <v>0</v>
      </c>
      <c r="CC68" s="14">
        <v>0</v>
      </c>
      <c r="CD68" s="14">
        <v>0</v>
      </c>
      <c r="CE68" s="13">
        <f t="shared" si="21"/>
        <v>7642</v>
      </c>
      <c r="CF68" s="14">
        <v>7162</v>
      </c>
      <c r="CG68" s="14">
        <v>480</v>
      </c>
      <c r="CH68" s="13">
        <f t="shared" si="22"/>
        <v>2818</v>
      </c>
      <c r="CI68" s="14">
        <v>2135</v>
      </c>
      <c r="CJ68" s="14">
        <v>683</v>
      </c>
      <c r="CK68" s="13">
        <f t="shared" si="23"/>
        <v>0</v>
      </c>
      <c r="CL68" s="14">
        <v>0</v>
      </c>
      <c r="CM68" s="14">
        <v>0</v>
      </c>
      <c r="CN68" s="13">
        <f t="shared" si="24"/>
        <v>690</v>
      </c>
      <c r="CO68" s="14">
        <v>353</v>
      </c>
      <c r="CP68" s="14">
        <v>337</v>
      </c>
      <c r="CQ68" s="16"/>
      <c r="CR68" s="13">
        <f t="shared" si="25"/>
        <v>0</v>
      </c>
      <c r="CS68" s="14">
        <v>0</v>
      </c>
      <c r="CT68" s="14">
        <v>0</v>
      </c>
      <c r="CU68" s="13">
        <f t="shared" si="26"/>
        <v>0</v>
      </c>
      <c r="CV68" s="13">
        <f t="shared" si="27"/>
        <v>0</v>
      </c>
      <c r="CW68" s="13">
        <f t="shared" si="27"/>
        <v>0</v>
      </c>
      <c r="CX68" s="13">
        <f t="shared" si="28"/>
        <v>0</v>
      </c>
      <c r="CY68" s="14">
        <v>0</v>
      </c>
      <c r="CZ68" s="14">
        <v>0</v>
      </c>
      <c r="DA68" s="13">
        <f t="shared" si="29"/>
        <v>0</v>
      </c>
      <c r="DB68" s="14">
        <v>0</v>
      </c>
      <c r="DC68" s="14">
        <v>0</v>
      </c>
      <c r="DD68" s="13">
        <f t="shared" si="30"/>
        <v>0</v>
      </c>
      <c r="DE68" s="14">
        <v>0</v>
      </c>
      <c r="DF68" s="14">
        <v>0</v>
      </c>
      <c r="DG68" s="17">
        <f t="shared" si="33"/>
        <v>44468</v>
      </c>
      <c r="DH68" s="17">
        <f t="shared" si="31"/>
        <v>31025</v>
      </c>
      <c r="DI68" s="17">
        <v>8279</v>
      </c>
      <c r="DJ68" s="17">
        <f t="shared" si="32"/>
        <v>13443</v>
      </c>
      <c r="DK68" s="18"/>
      <c r="DL68" s="18"/>
    </row>
    <row r="69" spans="1:116" ht="15.75" x14ac:dyDescent="0.2">
      <c r="A69" s="19" t="s">
        <v>135</v>
      </c>
      <c r="B69" s="13">
        <f t="shared" si="0"/>
        <v>24938</v>
      </c>
      <c r="C69" s="14">
        <v>0</v>
      </c>
      <c r="D69" s="14">
        <v>22894</v>
      </c>
      <c r="E69" s="14">
        <v>0</v>
      </c>
      <c r="F69" s="14">
        <v>0</v>
      </c>
      <c r="G69" s="14">
        <v>0</v>
      </c>
      <c r="H69" s="14">
        <v>226</v>
      </c>
      <c r="I69" s="14">
        <v>956</v>
      </c>
      <c r="J69" s="14">
        <v>0</v>
      </c>
      <c r="K69" s="14">
        <v>0</v>
      </c>
      <c r="L69" s="14">
        <v>862</v>
      </c>
      <c r="M69" s="14">
        <v>0</v>
      </c>
      <c r="N69" s="14">
        <v>0</v>
      </c>
      <c r="O69" s="13">
        <f t="shared" si="1"/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3">
        <f t="shared" si="2"/>
        <v>1290</v>
      </c>
      <c r="Y69" s="13">
        <f t="shared" si="3"/>
        <v>1290</v>
      </c>
      <c r="Z69" s="14">
        <v>1290</v>
      </c>
      <c r="AA69" s="14">
        <v>0</v>
      </c>
      <c r="AB69" s="13">
        <f t="shared" si="4"/>
        <v>0</v>
      </c>
      <c r="AC69" s="14">
        <v>0</v>
      </c>
      <c r="AD69" s="14">
        <v>0</v>
      </c>
      <c r="AE69" s="13">
        <f t="shared" si="5"/>
        <v>1434</v>
      </c>
      <c r="AF69" s="14">
        <v>1434</v>
      </c>
      <c r="AG69" s="14">
        <v>0</v>
      </c>
      <c r="AH69" s="14">
        <v>0</v>
      </c>
      <c r="AI69" s="13">
        <f t="shared" si="6"/>
        <v>0</v>
      </c>
      <c r="AJ69" s="14">
        <v>0</v>
      </c>
      <c r="AK69" s="14">
        <v>0</v>
      </c>
      <c r="AL69" s="13">
        <f t="shared" si="7"/>
        <v>2586</v>
      </c>
      <c r="AM69" s="14">
        <v>2586</v>
      </c>
      <c r="AN69" s="14">
        <v>0</v>
      </c>
      <c r="AO69" s="13">
        <f t="shared" si="8"/>
        <v>202</v>
      </c>
      <c r="AP69" s="14">
        <v>202</v>
      </c>
      <c r="AQ69" s="14">
        <v>0</v>
      </c>
      <c r="AR69" s="13">
        <f t="shared" si="9"/>
        <v>5322</v>
      </c>
      <c r="AS69" s="14">
        <v>2087</v>
      </c>
      <c r="AT69" s="14">
        <v>0</v>
      </c>
      <c r="AU69" s="14">
        <v>0</v>
      </c>
      <c r="AV69" s="14">
        <v>88</v>
      </c>
      <c r="AW69" s="14">
        <v>0</v>
      </c>
      <c r="AX69" s="13">
        <f t="shared" si="10"/>
        <v>0</v>
      </c>
      <c r="AY69" s="14">
        <v>0</v>
      </c>
      <c r="AZ69" s="14">
        <v>0</v>
      </c>
      <c r="BA69" s="13">
        <f t="shared" si="11"/>
        <v>0</v>
      </c>
      <c r="BB69" s="14">
        <v>0</v>
      </c>
      <c r="BC69" s="14">
        <v>0</v>
      </c>
      <c r="BD69" s="13">
        <f t="shared" si="12"/>
        <v>1713</v>
      </c>
      <c r="BE69" s="14">
        <v>1713</v>
      </c>
      <c r="BF69" s="14">
        <v>0</v>
      </c>
      <c r="BG69" s="13">
        <f t="shared" si="13"/>
        <v>0</v>
      </c>
      <c r="BH69" s="14">
        <v>0</v>
      </c>
      <c r="BI69" s="14">
        <v>0</v>
      </c>
      <c r="BJ69" s="13">
        <f t="shared" si="14"/>
        <v>1434</v>
      </c>
      <c r="BK69" s="14">
        <v>1434</v>
      </c>
      <c r="BL69" s="14">
        <v>0</v>
      </c>
      <c r="BM69" s="13">
        <f t="shared" si="15"/>
        <v>1434</v>
      </c>
      <c r="BN69" s="14">
        <v>1434</v>
      </c>
      <c r="BO69" s="14">
        <v>0</v>
      </c>
      <c r="BP69" s="13">
        <f t="shared" si="16"/>
        <v>0</v>
      </c>
      <c r="BQ69" s="13">
        <f t="shared" si="17"/>
        <v>0</v>
      </c>
      <c r="BR69" s="14">
        <v>0</v>
      </c>
      <c r="BS69" s="14">
        <v>0</v>
      </c>
      <c r="BT69" s="14">
        <v>0</v>
      </c>
      <c r="BU69" s="14">
        <v>0</v>
      </c>
      <c r="BV69" s="13">
        <f t="shared" si="18"/>
        <v>0</v>
      </c>
      <c r="BW69" s="14">
        <v>0</v>
      </c>
      <c r="BX69" s="14">
        <v>0</v>
      </c>
      <c r="BY69" s="13">
        <f t="shared" si="19"/>
        <v>0</v>
      </c>
      <c r="BZ69" s="14">
        <v>0</v>
      </c>
      <c r="CA69" s="14">
        <v>0</v>
      </c>
      <c r="CB69" s="13">
        <f t="shared" si="20"/>
        <v>0</v>
      </c>
      <c r="CC69" s="14">
        <v>0</v>
      </c>
      <c r="CD69" s="14">
        <v>0</v>
      </c>
      <c r="CE69" s="13">
        <f t="shared" si="21"/>
        <v>1724</v>
      </c>
      <c r="CF69" s="14">
        <v>1724</v>
      </c>
      <c r="CG69" s="14">
        <v>0</v>
      </c>
      <c r="CH69" s="13">
        <f t="shared" si="22"/>
        <v>1724</v>
      </c>
      <c r="CI69" s="14">
        <v>1724</v>
      </c>
      <c r="CJ69" s="14">
        <v>0</v>
      </c>
      <c r="CK69" s="13">
        <f t="shared" si="23"/>
        <v>0</v>
      </c>
      <c r="CL69" s="14">
        <v>0</v>
      </c>
      <c r="CM69" s="14">
        <v>0</v>
      </c>
      <c r="CN69" s="13">
        <f t="shared" si="24"/>
        <v>227</v>
      </c>
      <c r="CO69" s="14">
        <v>227</v>
      </c>
      <c r="CP69" s="14">
        <v>0</v>
      </c>
      <c r="CQ69" s="16"/>
      <c r="CR69" s="13">
        <f t="shared" si="25"/>
        <v>0</v>
      </c>
      <c r="CS69" s="14">
        <v>0</v>
      </c>
      <c r="CT69" s="14">
        <v>0</v>
      </c>
      <c r="CU69" s="13">
        <f t="shared" si="26"/>
        <v>0</v>
      </c>
      <c r="CV69" s="13">
        <f t="shared" si="27"/>
        <v>0</v>
      </c>
      <c r="CW69" s="13">
        <f t="shared" si="27"/>
        <v>0</v>
      </c>
      <c r="CX69" s="13">
        <f t="shared" si="28"/>
        <v>0</v>
      </c>
      <c r="CY69" s="14">
        <v>0</v>
      </c>
      <c r="CZ69" s="14">
        <v>0</v>
      </c>
      <c r="DA69" s="13">
        <f t="shared" si="29"/>
        <v>0</v>
      </c>
      <c r="DB69" s="14">
        <v>0</v>
      </c>
      <c r="DC69" s="14">
        <v>0</v>
      </c>
      <c r="DD69" s="13">
        <f t="shared" si="30"/>
        <v>0</v>
      </c>
      <c r="DE69" s="14">
        <v>0</v>
      </c>
      <c r="DF69" s="14">
        <v>0</v>
      </c>
      <c r="DG69" s="17">
        <f t="shared" si="33"/>
        <v>40881</v>
      </c>
      <c r="DH69" s="17">
        <f t="shared" si="31"/>
        <v>40881</v>
      </c>
      <c r="DI69" s="17">
        <v>7323</v>
      </c>
      <c r="DJ69" s="17">
        <f t="shared" si="32"/>
        <v>0</v>
      </c>
      <c r="DK69" s="18"/>
      <c r="DL69" s="18"/>
    </row>
    <row r="70" spans="1:116" ht="31.5" x14ac:dyDescent="0.2">
      <c r="A70" s="19" t="s">
        <v>136</v>
      </c>
      <c r="B70" s="13">
        <f t="shared" si="0"/>
        <v>76169</v>
      </c>
      <c r="C70" s="14">
        <v>12280</v>
      </c>
      <c r="D70" s="14">
        <v>62425</v>
      </c>
      <c r="E70" s="14">
        <v>0</v>
      </c>
      <c r="F70" s="14">
        <v>0</v>
      </c>
      <c r="G70" s="14">
        <v>0</v>
      </c>
      <c r="H70" s="14">
        <v>921</v>
      </c>
      <c r="I70" s="14">
        <v>543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3">
        <f t="shared" si="1"/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3">
        <f t="shared" si="2"/>
        <v>4246</v>
      </c>
      <c r="Y70" s="13">
        <f t="shared" si="3"/>
        <v>2111</v>
      </c>
      <c r="Z70" s="14">
        <v>2111</v>
      </c>
      <c r="AA70" s="14">
        <v>0</v>
      </c>
      <c r="AB70" s="13">
        <f t="shared" si="4"/>
        <v>2135</v>
      </c>
      <c r="AC70" s="14">
        <v>2135</v>
      </c>
      <c r="AD70" s="14">
        <v>0</v>
      </c>
      <c r="AE70" s="13">
        <f t="shared" si="5"/>
        <v>2696</v>
      </c>
      <c r="AF70" s="14">
        <v>2696</v>
      </c>
      <c r="AG70" s="14">
        <v>0</v>
      </c>
      <c r="AH70" s="14">
        <v>0</v>
      </c>
      <c r="AI70" s="13">
        <f t="shared" si="6"/>
        <v>0</v>
      </c>
      <c r="AJ70" s="14">
        <v>0</v>
      </c>
      <c r="AK70" s="14">
        <v>0</v>
      </c>
      <c r="AL70" s="13">
        <f t="shared" si="7"/>
        <v>2024</v>
      </c>
      <c r="AM70" s="14">
        <v>2024</v>
      </c>
      <c r="AN70" s="14">
        <v>0</v>
      </c>
      <c r="AO70" s="13">
        <f t="shared" si="8"/>
        <v>649</v>
      </c>
      <c r="AP70" s="14">
        <v>649</v>
      </c>
      <c r="AQ70" s="14">
        <v>0</v>
      </c>
      <c r="AR70" s="13">
        <f t="shared" si="9"/>
        <v>5518</v>
      </c>
      <c r="AS70" s="14">
        <v>3726</v>
      </c>
      <c r="AT70" s="14">
        <v>0</v>
      </c>
      <c r="AU70" s="14">
        <v>0</v>
      </c>
      <c r="AV70" s="14">
        <v>0</v>
      </c>
      <c r="AW70" s="14">
        <v>0</v>
      </c>
      <c r="AX70" s="13">
        <f t="shared" si="10"/>
        <v>0</v>
      </c>
      <c r="AY70" s="14">
        <v>0</v>
      </c>
      <c r="AZ70" s="14">
        <v>0</v>
      </c>
      <c r="BA70" s="13">
        <f t="shared" si="11"/>
        <v>236</v>
      </c>
      <c r="BB70" s="14">
        <v>236</v>
      </c>
      <c r="BC70" s="14">
        <v>0</v>
      </c>
      <c r="BD70" s="13">
        <f t="shared" si="12"/>
        <v>1439</v>
      </c>
      <c r="BE70" s="14">
        <v>1439</v>
      </c>
      <c r="BF70" s="14">
        <v>0</v>
      </c>
      <c r="BG70" s="13">
        <f t="shared" si="13"/>
        <v>0</v>
      </c>
      <c r="BH70" s="14">
        <v>0</v>
      </c>
      <c r="BI70" s="14">
        <v>0</v>
      </c>
      <c r="BJ70" s="13">
        <f t="shared" si="14"/>
        <v>117</v>
      </c>
      <c r="BK70" s="14">
        <v>117</v>
      </c>
      <c r="BL70" s="14">
        <v>0</v>
      </c>
      <c r="BM70" s="13">
        <f t="shared" si="15"/>
        <v>5067</v>
      </c>
      <c r="BN70" s="14">
        <v>5067</v>
      </c>
      <c r="BO70" s="14">
        <v>0</v>
      </c>
      <c r="BP70" s="13">
        <f t="shared" si="16"/>
        <v>0</v>
      </c>
      <c r="BQ70" s="13">
        <f t="shared" si="17"/>
        <v>0</v>
      </c>
      <c r="BR70" s="14">
        <v>0</v>
      </c>
      <c r="BS70" s="14">
        <v>0</v>
      </c>
      <c r="BT70" s="14">
        <v>0</v>
      </c>
      <c r="BU70" s="14">
        <v>0</v>
      </c>
      <c r="BV70" s="13">
        <f t="shared" si="18"/>
        <v>0</v>
      </c>
      <c r="BW70" s="14">
        <v>0</v>
      </c>
      <c r="BX70" s="14">
        <v>0</v>
      </c>
      <c r="BY70" s="13">
        <f t="shared" si="19"/>
        <v>0</v>
      </c>
      <c r="BZ70" s="14">
        <v>0</v>
      </c>
      <c r="CA70" s="14">
        <v>0</v>
      </c>
      <c r="CB70" s="13">
        <f t="shared" si="20"/>
        <v>0</v>
      </c>
      <c r="CC70" s="14">
        <v>0</v>
      </c>
      <c r="CD70" s="14">
        <v>0</v>
      </c>
      <c r="CE70" s="13">
        <f t="shared" si="21"/>
        <v>12834</v>
      </c>
      <c r="CF70" s="14">
        <v>12834</v>
      </c>
      <c r="CG70" s="14">
        <v>0</v>
      </c>
      <c r="CH70" s="13">
        <f t="shared" si="22"/>
        <v>1390</v>
      </c>
      <c r="CI70" s="14">
        <v>1390</v>
      </c>
      <c r="CJ70" s="14">
        <v>0</v>
      </c>
      <c r="CK70" s="13">
        <f t="shared" si="23"/>
        <v>0</v>
      </c>
      <c r="CL70" s="14">
        <v>0</v>
      </c>
      <c r="CM70" s="14">
        <v>0</v>
      </c>
      <c r="CN70" s="13">
        <f t="shared" si="24"/>
        <v>2863</v>
      </c>
      <c r="CO70" s="14">
        <v>2863</v>
      </c>
      <c r="CP70" s="14">
        <v>0</v>
      </c>
      <c r="CQ70" s="16"/>
      <c r="CR70" s="13">
        <f t="shared" si="25"/>
        <v>0</v>
      </c>
      <c r="CS70" s="14">
        <v>0</v>
      </c>
      <c r="CT70" s="14">
        <v>0</v>
      </c>
      <c r="CU70" s="13">
        <f t="shared" si="26"/>
        <v>0</v>
      </c>
      <c r="CV70" s="13">
        <f t="shared" si="27"/>
        <v>0</v>
      </c>
      <c r="CW70" s="13">
        <f t="shared" si="27"/>
        <v>0</v>
      </c>
      <c r="CX70" s="13">
        <f t="shared" si="28"/>
        <v>0</v>
      </c>
      <c r="CY70" s="14">
        <v>0</v>
      </c>
      <c r="CZ70" s="14">
        <v>0</v>
      </c>
      <c r="DA70" s="13">
        <f t="shared" si="29"/>
        <v>0</v>
      </c>
      <c r="DB70" s="14">
        <v>0</v>
      </c>
      <c r="DC70" s="14">
        <v>0</v>
      </c>
      <c r="DD70" s="13">
        <f t="shared" si="30"/>
        <v>0</v>
      </c>
      <c r="DE70" s="14">
        <v>0</v>
      </c>
      <c r="DF70" s="14">
        <v>0</v>
      </c>
      <c r="DG70" s="17">
        <f t="shared" si="33"/>
        <v>113456</v>
      </c>
      <c r="DH70" s="17">
        <f t="shared" si="31"/>
        <v>113456</v>
      </c>
      <c r="DI70" s="17">
        <v>19476</v>
      </c>
      <c r="DJ70" s="17">
        <f t="shared" si="32"/>
        <v>0</v>
      </c>
      <c r="DK70" s="18"/>
      <c r="DL70" s="18"/>
    </row>
    <row r="71" spans="1:116" ht="31.5" x14ac:dyDescent="0.2">
      <c r="A71" s="19" t="s">
        <v>137</v>
      </c>
      <c r="B71" s="13">
        <f t="shared" ref="B71:B92" si="34">C71+D71+E71+F71+G71+H71+I71+J71+K71+L71+M71+N71</f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3">
        <f t="shared" ref="O71:O92" si="35">P71+Q71+R71+S71+T71+U71+V71+W71</f>
        <v>88879</v>
      </c>
      <c r="P71" s="14">
        <v>6331</v>
      </c>
      <c r="Q71" s="14">
        <v>78952</v>
      </c>
      <c r="R71" s="14">
        <v>507</v>
      </c>
      <c r="S71" s="14">
        <v>1418</v>
      </c>
      <c r="T71" s="14">
        <v>1671</v>
      </c>
      <c r="U71" s="14">
        <v>0</v>
      </c>
      <c r="V71" s="14">
        <v>0</v>
      </c>
      <c r="W71" s="14">
        <v>0</v>
      </c>
      <c r="X71" s="13">
        <f t="shared" ref="X71:X92" si="36">Y71+AB71</f>
        <v>1823</v>
      </c>
      <c r="Y71" s="13">
        <f t="shared" ref="Y71:Y92" si="37">Z71+AA71</f>
        <v>1722</v>
      </c>
      <c r="Z71" s="14">
        <v>0</v>
      </c>
      <c r="AA71" s="14">
        <v>1722</v>
      </c>
      <c r="AB71" s="13">
        <f t="shared" ref="AB71:AB92" si="38">AC71+AD71</f>
        <v>101</v>
      </c>
      <c r="AC71" s="14">
        <v>0</v>
      </c>
      <c r="AD71" s="14">
        <v>101</v>
      </c>
      <c r="AE71" s="13">
        <f t="shared" ref="AE71:AE92" si="39">AF71+AG71</f>
        <v>1216</v>
      </c>
      <c r="AF71" s="14">
        <v>0</v>
      </c>
      <c r="AG71" s="14">
        <v>1216</v>
      </c>
      <c r="AH71" s="14">
        <v>0</v>
      </c>
      <c r="AI71" s="13">
        <f t="shared" ref="AI71:AI92" si="40">AJ71+AK71</f>
        <v>101</v>
      </c>
      <c r="AJ71" s="14">
        <v>0</v>
      </c>
      <c r="AK71" s="14">
        <v>101</v>
      </c>
      <c r="AL71" s="13">
        <f t="shared" ref="AL71:AL92" si="41">AM71+AN71</f>
        <v>1520</v>
      </c>
      <c r="AM71" s="14">
        <v>0</v>
      </c>
      <c r="AN71" s="14">
        <v>1520</v>
      </c>
      <c r="AO71" s="13">
        <f t="shared" ref="AO71:AO92" si="42">AP71+AQ71</f>
        <v>101</v>
      </c>
      <c r="AP71" s="14">
        <v>0</v>
      </c>
      <c r="AQ71" s="14">
        <v>101</v>
      </c>
      <c r="AR71" s="13">
        <f t="shared" ref="AR71:AR92" si="43">AT71+AU71+AV71+AW71+AX71+BA71+BD71+BG71+BJ71+AS71</f>
        <v>2634</v>
      </c>
      <c r="AS71" s="14">
        <v>0</v>
      </c>
      <c r="AT71" s="14">
        <v>1013</v>
      </c>
      <c r="AU71" s="14">
        <v>0</v>
      </c>
      <c r="AV71" s="14">
        <v>0</v>
      </c>
      <c r="AW71" s="14">
        <v>0</v>
      </c>
      <c r="AX71" s="13">
        <f t="shared" ref="AX71:AX92" si="44">AY71+AZ71</f>
        <v>0</v>
      </c>
      <c r="AY71" s="14">
        <v>0</v>
      </c>
      <c r="AZ71" s="14">
        <v>0</v>
      </c>
      <c r="BA71" s="13">
        <f t="shared" ref="BA71:BA92" si="45">BB71+BC71</f>
        <v>0</v>
      </c>
      <c r="BB71" s="14">
        <v>0</v>
      </c>
      <c r="BC71" s="14">
        <v>0</v>
      </c>
      <c r="BD71" s="13">
        <f t="shared" ref="BD71:BD92" si="46">BE71+BF71</f>
        <v>1621</v>
      </c>
      <c r="BE71" s="14">
        <v>0</v>
      </c>
      <c r="BF71" s="14">
        <v>1621</v>
      </c>
      <c r="BG71" s="13">
        <f t="shared" ref="BG71:BG92" si="47">BH71+BI71</f>
        <v>0</v>
      </c>
      <c r="BH71" s="14">
        <v>0</v>
      </c>
      <c r="BI71" s="14">
        <v>0</v>
      </c>
      <c r="BJ71" s="13">
        <f t="shared" ref="BJ71:BJ92" si="48">BK71+BL71</f>
        <v>0</v>
      </c>
      <c r="BK71" s="14">
        <v>0</v>
      </c>
      <c r="BL71" s="14">
        <v>0</v>
      </c>
      <c r="BM71" s="13">
        <f t="shared" ref="BM71:BM92" si="49">BN71+BO71</f>
        <v>101</v>
      </c>
      <c r="BN71" s="14">
        <v>0</v>
      </c>
      <c r="BO71" s="14">
        <v>101</v>
      </c>
      <c r="BP71" s="13">
        <f t="shared" ref="BP71:BP92" si="50">BT71+BU71+BV71+BY71+CB71+BQ71</f>
        <v>200</v>
      </c>
      <c r="BQ71" s="13">
        <f t="shared" ref="BQ71:BQ92" si="51">BR71+BS71</f>
        <v>0</v>
      </c>
      <c r="BR71" s="14">
        <v>0</v>
      </c>
      <c r="BS71" s="15">
        <v>0</v>
      </c>
      <c r="BT71" s="15">
        <v>200</v>
      </c>
      <c r="BU71" s="15">
        <v>0</v>
      </c>
      <c r="BV71" s="13">
        <f t="shared" ref="BV71:BV92" si="52">BW71+BX71</f>
        <v>0</v>
      </c>
      <c r="BW71" s="15">
        <v>0</v>
      </c>
      <c r="BX71" s="15">
        <v>0</v>
      </c>
      <c r="BY71" s="13">
        <f t="shared" ref="BY71:BY92" si="53">BZ71+CA71</f>
        <v>0</v>
      </c>
      <c r="BZ71" s="15">
        <v>0</v>
      </c>
      <c r="CA71" s="15">
        <v>0</v>
      </c>
      <c r="CB71" s="13">
        <f t="shared" ref="CB71:CB92" si="54">CC71+CD71</f>
        <v>0</v>
      </c>
      <c r="CC71" s="15">
        <v>0</v>
      </c>
      <c r="CD71" s="15">
        <v>0</v>
      </c>
      <c r="CE71" s="13">
        <f t="shared" ref="CE71:CE92" si="55">CF71+CG71</f>
        <v>709</v>
      </c>
      <c r="CF71" s="14">
        <v>0</v>
      </c>
      <c r="CG71" s="14">
        <v>709</v>
      </c>
      <c r="CH71" s="13">
        <f t="shared" ref="CH71:CH92" si="56">CJ71+CI71</f>
        <v>2229</v>
      </c>
      <c r="CI71" s="14">
        <v>0</v>
      </c>
      <c r="CJ71" s="14">
        <v>2229</v>
      </c>
      <c r="CK71" s="13">
        <f t="shared" ref="CK71:CK92" si="57">CM71+CL71</f>
        <v>0</v>
      </c>
      <c r="CL71" s="14">
        <v>0</v>
      </c>
      <c r="CM71" s="14">
        <v>0</v>
      </c>
      <c r="CN71" s="13">
        <f t="shared" ref="CN71:CN92" si="58">CP71+CO71</f>
        <v>2647</v>
      </c>
      <c r="CO71" s="14">
        <v>0</v>
      </c>
      <c r="CP71" s="14">
        <v>2647</v>
      </c>
      <c r="CQ71" s="16"/>
      <c r="CR71" s="13">
        <f t="shared" ref="CR71:CR92" si="59">CT71+CS71</f>
        <v>0</v>
      </c>
      <c r="CS71" s="14">
        <v>0</v>
      </c>
      <c r="CT71" s="14">
        <v>0</v>
      </c>
      <c r="CU71" s="13">
        <f t="shared" ref="CU71:CU92" si="60">CW71+CV71</f>
        <v>0</v>
      </c>
      <c r="CV71" s="13">
        <f t="shared" ref="CV71:CW92" si="61">CY71+DB71+DE71</f>
        <v>0</v>
      </c>
      <c r="CW71" s="13">
        <f t="shared" si="61"/>
        <v>0</v>
      </c>
      <c r="CX71" s="13">
        <f t="shared" ref="CX71:CX92" si="62">CZ71+CY71</f>
        <v>0</v>
      </c>
      <c r="CY71" s="14">
        <v>0</v>
      </c>
      <c r="CZ71" s="14">
        <v>0</v>
      </c>
      <c r="DA71" s="13">
        <f t="shared" ref="DA71:DA92" si="63">DC71+DB71</f>
        <v>0</v>
      </c>
      <c r="DB71" s="14">
        <v>0</v>
      </c>
      <c r="DC71" s="14">
        <v>0</v>
      </c>
      <c r="DD71" s="13">
        <f t="shared" ref="DD71:DD92" si="64">DF71+DE71</f>
        <v>0</v>
      </c>
      <c r="DE71" s="14">
        <v>0</v>
      </c>
      <c r="DF71" s="14">
        <v>0</v>
      </c>
      <c r="DG71" s="17">
        <f t="shared" si="33"/>
        <v>102160</v>
      </c>
      <c r="DH71" s="17">
        <f t="shared" ref="DH71:DH93" si="65">B71+Z71+AC71+AF71+AH71+AJ71+AM71+AP71+AS71+AU71+AV71+AW71+BB71+BE71+BK71+BN71+BR71+CC71+CF71+CI71+CL71+CO71+CS71+CV71+BU71+BW71+BZ71+AY71+BH71</f>
        <v>0</v>
      </c>
      <c r="DI71" s="17">
        <v>0</v>
      </c>
      <c r="DJ71" s="17">
        <f t="shared" ref="DJ71:DJ93" si="66">O71+AA71+AD71+AG71+AK71+AN71+AQ71+AT71+BC71+BF71+BL71+BO71+BT71+CG71+CJ71+CM71+CP71+CT71+CW71+CA71+CD71+AZ71+BI71+BX71+BS71</f>
        <v>102160</v>
      </c>
      <c r="DK71" s="18"/>
      <c r="DL71" s="18"/>
    </row>
    <row r="72" spans="1:116" ht="15.75" x14ac:dyDescent="0.2">
      <c r="A72" s="19" t="s">
        <v>138</v>
      </c>
      <c r="B72" s="13">
        <f t="shared" si="34"/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3">
        <f t="shared" si="35"/>
        <v>33694</v>
      </c>
      <c r="P72" s="14">
        <v>0</v>
      </c>
      <c r="Q72" s="14">
        <v>33224</v>
      </c>
      <c r="R72" s="14">
        <v>0</v>
      </c>
      <c r="S72" s="14">
        <v>449</v>
      </c>
      <c r="T72" s="14">
        <v>21</v>
      </c>
      <c r="U72" s="14">
        <v>0</v>
      </c>
      <c r="V72" s="14">
        <v>0</v>
      </c>
      <c r="W72" s="14">
        <v>0</v>
      </c>
      <c r="X72" s="13">
        <f t="shared" si="36"/>
        <v>516</v>
      </c>
      <c r="Y72" s="13">
        <f t="shared" si="37"/>
        <v>516</v>
      </c>
      <c r="Z72" s="14">
        <v>0</v>
      </c>
      <c r="AA72" s="14">
        <v>516</v>
      </c>
      <c r="AB72" s="13">
        <f t="shared" si="38"/>
        <v>0</v>
      </c>
      <c r="AC72" s="14">
        <v>0</v>
      </c>
      <c r="AD72" s="14">
        <v>0</v>
      </c>
      <c r="AE72" s="13">
        <f t="shared" si="39"/>
        <v>44</v>
      </c>
      <c r="AF72" s="14">
        <v>0</v>
      </c>
      <c r="AG72" s="14">
        <v>44</v>
      </c>
      <c r="AH72" s="14">
        <v>0</v>
      </c>
      <c r="AI72" s="13">
        <f t="shared" si="40"/>
        <v>0</v>
      </c>
      <c r="AJ72" s="14">
        <v>0</v>
      </c>
      <c r="AK72" s="14">
        <v>0</v>
      </c>
      <c r="AL72" s="13">
        <f t="shared" si="41"/>
        <v>782</v>
      </c>
      <c r="AM72" s="14">
        <v>0</v>
      </c>
      <c r="AN72" s="14">
        <v>782</v>
      </c>
      <c r="AO72" s="13">
        <f t="shared" si="42"/>
        <v>151</v>
      </c>
      <c r="AP72" s="14">
        <v>0</v>
      </c>
      <c r="AQ72" s="14">
        <v>151</v>
      </c>
      <c r="AR72" s="13">
        <f t="shared" si="43"/>
        <v>2164</v>
      </c>
      <c r="AS72" s="14">
        <v>0</v>
      </c>
      <c r="AT72" s="14">
        <v>1862</v>
      </c>
      <c r="AU72" s="14">
        <v>0</v>
      </c>
      <c r="AV72" s="14">
        <v>0</v>
      </c>
      <c r="AW72" s="14">
        <v>0</v>
      </c>
      <c r="AX72" s="13">
        <f t="shared" si="44"/>
        <v>0</v>
      </c>
      <c r="AY72" s="14">
        <v>0</v>
      </c>
      <c r="AZ72" s="14">
        <v>0</v>
      </c>
      <c r="BA72" s="13">
        <f t="shared" si="45"/>
        <v>0</v>
      </c>
      <c r="BB72" s="14">
        <v>0</v>
      </c>
      <c r="BC72" s="14">
        <v>0</v>
      </c>
      <c r="BD72" s="13">
        <f t="shared" si="46"/>
        <v>302</v>
      </c>
      <c r="BE72" s="14">
        <v>0</v>
      </c>
      <c r="BF72" s="14">
        <v>302</v>
      </c>
      <c r="BG72" s="13">
        <f t="shared" si="47"/>
        <v>0</v>
      </c>
      <c r="BH72" s="14">
        <v>0</v>
      </c>
      <c r="BI72" s="14">
        <v>0</v>
      </c>
      <c r="BJ72" s="13">
        <f t="shared" si="48"/>
        <v>0</v>
      </c>
      <c r="BK72" s="14">
        <v>0</v>
      </c>
      <c r="BL72" s="14">
        <v>0</v>
      </c>
      <c r="BM72" s="13">
        <f t="shared" si="49"/>
        <v>107</v>
      </c>
      <c r="BN72" s="14">
        <v>0</v>
      </c>
      <c r="BO72" s="14">
        <v>107</v>
      </c>
      <c r="BP72" s="13">
        <f t="shared" si="50"/>
        <v>0</v>
      </c>
      <c r="BQ72" s="13">
        <f t="shared" si="51"/>
        <v>0</v>
      </c>
      <c r="BR72" s="14">
        <v>0</v>
      </c>
      <c r="BS72" s="14">
        <v>0</v>
      </c>
      <c r="BT72" s="14">
        <v>0</v>
      </c>
      <c r="BU72" s="14">
        <v>0</v>
      </c>
      <c r="BV72" s="13">
        <f t="shared" si="52"/>
        <v>0</v>
      </c>
      <c r="BW72" s="14">
        <v>0</v>
      </c>
      <c r="BX72" s="14">
        <v>0</v>
      </c>
      <c r="BY72" s="13">
        <f t="shared" si="53"/>
        <v>0</v>
      </c>
      <c r="BZ72" s="14">
        <v>0</v>
      </c>
      <c r="CA72" s="14">
        <v>0</v>
      </c>
      <c r="CB72" s="13">
        <f t="shared" si="54"/>
        <v>0</v>
      </c>
      <c r="CC72" s="14">
        <v>0</v>
      </c>
      <c r="CD72" s="14">
        <v>0</v>
      </c>
      <c r="CE72" s="13">
        <f t="shared" si="55"/>
        <v>1618</v>
      </c>
      <c r="CF72" s="14">
        <v>0</v>
      </c>
      <c r="CG72" s="14">
        <v>1618</v>
      </c>
      <c r="CH72" s="13">
        <f t="shared" si="56"/>
        <v>1726</v>
      </c>
      <c r="CI72" s="14">
        <v>0</v>
      </c>
      <c r="CJ72" s="14">
        <v>1726</v>
      </c>
      <c r="CK72" s="13">
        <f t="shared" si="57"/>
        <v>0</v>
      </c>
      <c r="CL72" s="14">
        <v>0</v>
      </c>
      <c r="CM72" s="14">
        <v>0</v>
      </c>
      <c r="CN72" s="13">
        <f t="shared" si="58"/>
        <v>1886</v>
      </c>
      <c r="CO72" s="14">
        <v>0</v>
      </c>
      <c r="CP72" s="14">
        <v>1886</v>
      </c>
      <c r="CQ72" s="16"/>
      <c r="CR72" s="13">
        <f t="shared" si="59"/>
        <v>0</v>
      </c>
      <c r="CS72" s="14">
        <v>0</v>
      </c>
      <c r="CT72" s="14">
        <v>0</v>
      </c>
      <c r="CU72" s="13">
        <f t="shared" si="60"/>
        <v>0</v>
      </c>
      <c r="CV72" s="13">
        <f t="shared" si="61"/>
        <v>0</v>
      </c>
      <c r="CW72" s="13">
        <f t="shared" si="61"/>
        <v>0</v>
      </c>
      <c r="CX72" s="13">
        <f t="shared" si="62"/>
        <v>0</v>
      </c>
      <c r="CY72" s="14">
        <v>0</v>
      </c>
      <c r="CZ72" s="14">
        <v>0</v>
      </c>
      <c r="DA72" s="13">
        <f t="shared" si="63"/>
        <v>0</v>
      </c>
      <c r="DB72" s="14">
        <v>0</v>
      </c>
      <c r="DC72" s="14">
        <v>0</v>
      </c>
      <c r="DD72" s="13">
        <f t="shared" si="64"/>
        <v>0</v>
      </c>
      <c r="DE72" s="14">
        <v>0</v>
      </c>
      <c r="DF72" s="14">
        <v>0</v>
      </c>
      <c r="DG72" s="17">
        <f t="shared" ref="DG72:DG93" si="67">DH72+DJ72</f>
        <v>42688</v>
      </c>
      <c r="DH72" s="17">
        <f t="shared" si="65"/>
        <v>0</v>
      </c>
      <c r="DI72" s="17">
        <v>0</v>
      </c>
      <c r="DJ72" s="17">
        <f t="shared" si="66"/>
        <v>42688</v>
      </c>
      <c r="DK72" s="18"/>
      <c r="DL72" s="18"/>
    </row>
    <row r="73" spans="1:116" ht="31.5" x14ac:dyDescent="0.2">
      <c r="A73" s="19" t="s">
        <v>139</v>
      </c>
      <c r="B73" s="13">
        <f t="shared" si="34"/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3">
        <f t="shared" si="35"/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3">
        <f t="shared" si="36"/>
        <v>0</v>
      </c>
      <c r="Y73" s="13">
        <f t="shared" si="37"/>
        <v>0</v>
      </c>
      <c r="Z73" s="14">
        <v>0</v>
      </c>
      <c r="AA73" s="14">
        <v>0</v>
      </c>
      <c r="AB73" s="13">
        <f t="shared" si="38"/>
        <v>0</v>
      </c>
      <c r="AC73" s="14">
        <v>0</v>
      </c>
      <c r="AD73" s="14">
        <v>0</v>
      </c>
      <c r="AE73" s="13">
        <f t="shared" si="39"/>
        <v>0</v>
      </c>
      <c r="AF73" s="14">
        <v>0</v>
      </c>
      <c r="AG73" s="14">
        <v>0</v>
      </c>
      <c r="AH73" s="14">
        <v>0</v>
      </c>
      <c r="AI73" s="13">
        <f t="shared" si="40"/>
        <v>0</v>
      </c>
      <c r="AJ73" s="14">
        <v>0</v>
      </c>
      <c r="AK73" s="14">
        <v>0</v>
      </c>
      <c r="AL73" s="13">
        <f t="shared" si="41"/>
        <v>0</v>
      </c>
      <c r="AM73" s="14">
        <v>0</v>
      </c>
      <c r="AN73" s="14">
        <v>0</v>
      </c>
      <c r="AO73" s="13">
        <f t="shared" si="42"/>
        <v>0</v>
      </c>
      <c r="AP73" s="14">
        <v>0</v>
      </c>
      <c r="AQ73" s="14">
        <v>0</v>
      </c>
      <c r="AR73" s="13">
        <f t="shared" si="43"/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3">
        <f t="shared" si="44"/>
        <v>0</v>
      </c>
      <c r="AY73" s="14">
        <v>0</v>
      </c>
      <c r="AZ73" s="14">
        <v>0</v>
      </c>
      <c r="BA73" s="13">
        <f t="shared" si="45"/>
        <v>0</v>
      </c>
      <c r="BB73" s="14">
        <v>0</v>
      </c>
      <c r="BC73" s="14">
        <v>0</v>
      </c>
      <c r="BD73" s="13">
        <f t="shared" si="46"/>
        <v>0</v>
      </c>
      <c r="BE73" s="14">
        <v>0</v>
      </c>
      <c r="BF73" s="14">
        <v>0</v>
      </c>
      <c r="BG73" s="13">
        <f t="shared" si="47"/>
        <v>0</v>
      </c>
      <c r="BH73" s="14">
        <v>0</v>
      </c>
      <c r="BI73" s="14">
        <v>0</v>
      </c>
      <c r="BJ73" s="13">
        <f t="shared" si="48"/>
        <v>0</v>
      </c>
      <c r="BK73" s="14">
        <v>0</v>
      </c>
      <c r="BL73" s="14">
        <v>0</v>
      </c>
      <c r="BM73" s="13">
        <f t="shared" si="49"/>
        <v>0</v>
      </c>
      <c r="BN73" s="14">
        <v>0</v>
      </c>
      <c r="BO73" s="14">
        <v>0</v>
      </c>
      <c r="BP73" s="13">
        <f t="shared" si="50"/>
        <v>31397</v>
      </c>
      <c r="BQ73" s="13">
        <f t="shared" si="51"/>
        <v>7949</v>
      </c>
      <c r="BR73" s="14">
        <v>3372</v>
      </c>
      <c r="BS73" s="14">
        <v>4577</v>
      </c>
      <c r="BT73" s="14">
        <v>5167</v>
      </c>
      <c r="BU73" s="14">
        <v>13581</v>
      </c>
      <c r="BV73" s="13">
        <f t="shared" si="52"/>
        <v>100</v>
      </c>
      <c r="BW73" s="14">
        <v>100</v>
      </c>
      <c r="BX73" s="14">
        <v>0</v>
      </c>
      <c r="BY73" s="13">
        <f t="shared" si="53"/>
        <v>0</v>
      </c>
      <c r="BZ73" s="14">
        <v>0</v>
      </c>
      <c r="CA73" s="14">
        <v>0</v>
      </c>
      <c r="CB73" s="13">
        <f t="shared" si="54"/>
        <v>4600</v>
      </c>
      <c r="CC73" s="14">
        <v>3170</v>
      </c>
      <c r="CD73" s="14">
        <v>1430</v>
      </c>
      <c r="CE73" s="13">
        <f t="shared" si="55"/>
        <v>0</v>
      </c>
      <c r="CF73" s="14">
        <v>0</v>
      </c>
      <c r="CG73" s="14">
        <v>0</v>
      </c>
      <c r="CH73" s="13">
        <f t="shared" si="56"/>
        <v>0</v>
      </c>
      <c r="CI73" s="14">
        <v>0</v>
      </c>
      <c r="CJ73" s="14">
        <v>0</v>
      </c>
      <c r="CK73" s="13">
        <f t="shared" si="57"/>
        <v>0</v>
      </c>
      <c r="CL73" s="14">
        <v>0</v>
      </c>
      <c r="CM73" s="14">
        <v>0</v>
      </c>
      <c r="CN73" s="13">
        <f t="shared" si="58"/>
        <v>0</v>
      </c>
      <c r="CO73" s="14">
        <v>0</v>
      </c>
      <c r="CP73" s="14">
        <v>0</v>
      </c>
      <c r="CQ73" s="16"/>
      <c r="CR73" s="13">
        <f t="shared" si="59"/>
        <v>0</v>
      </c>
      <c r="CS73" s="14">
        <v>0</v>
      </c>
      <c r="CT73" s="14">
        <v>0</v>
      </c>
      <c r="CU73" s="13">
        <f t="shared" si="60"/>
        <v>0</v>
      </c>
      <c r="CV73" s="13">
        <f t="shared" si="61"/>
        <v>0</v>
      </c>
      <c r="CW73" s="13">
        <f t="shared" si="61"/>
        <v>0</v>
      </c>
      <c r="CX73" s="13">
        <f t="shared" si="62"/>
        <v>0</v>
      </c>
      <c r="CY73" s="14">
        <v>0</v>
      </c>
      <c r="CZ73" s="14">
        <v>0</v>
      </c>
      <c r="DA73" s="13">
        <f t="shared" si="63"/>
        <v>0</v>
      </c>
      <c r="DB73" s="14">
        <v>0</v>
      </c>
      <c r="DC73" s="14">
        <v>0</v>
      </c>
      <c r="DD73" s="13">
        <f t="shared" si="64"/>
        <v>0</v>
      </c>
      <c r="DE73" s="14">
        <v>0</v>
      </c>
      <c r="DF73" s="14">
        <v>0</v>
      </c>
      <c r="DG73" s="17">
        <f t="shared" si="67"/>
        <v>31397</v>
      </c>
      <c r="DH73" s="17">
        <f t="shared" si="65"/>
        <v>20223</v>
      </c>
      <c r="DI73" s="17">
        <v>0</v>
      </c>
      <c r="DJ73" s="17">
        <f t="shared" si="66"/>
        <v>11174</v>
      </c>
      <c r="DK73" s="18"/>
      <c r="DL73" s="18"/>
    </row>
    <row r="74" spans="1:116" ht="31.5" x14ac:dyDescent="0.2">
      <c r="A74" s="19" t="s">
        <v>140</v>
      </c>
      <c r="B74" s="13">
        <f t="shared" si="34"/>
        <v>0</v>
      </c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13">
        <f t="shared" si="35"/>
        <v>0</v>
      </c>
      <c r="P74" s="24"/>
      <c r="Q74" s="24"/>
      <c r="R74" s="24"/>
      <c r="S74" s="24"/>
      <c r="T74" s="24"/>
      <c r="U74" s="24"/>
      <c r="V74" s="24"/>
      <c r="W74" s="24"/>
      <c r="X74" s="13">
        <f t="shared" si="36"/>
        <v>0</v>
      </c>
      <c r="Y74" s="13">
        <f t="shared" si="37"/>
        <v>0</v>
      </c>
      <c r="Z74" s="24"/>
      <c r="AA74" s="24"/>
      <c r="AB74" s="13">
        <f t="shared" si="38"/>
        <v>0</v>
      </c>
      <c r="AC74" s="24"/>
      <c r="AD74" s="24"/>
      <c r="AE74" s="13">
        <f t="shared" si="39"/>
        <v>0</v>
      </c>
      <c r="AF74" s="24"/>
      <c r="AG74" s="24"/>
      <c r="AH74" s="24"/>
      <c r="AI74" s="13">
        <f t="shared" si="40"/>
        <v>0</v>
      </c>
      <c r="AJ74" s="24"/>
      <c r="AK74" s="24"/>
      <c r="AL74" s="13">
        <f t="shared" si="41"/>
        <v>0</v>
      </c>
      <c r="AM74" s="24"/>
      <c r="AN74" s="24"/>
      <c r="AO74" s="13">
        <f t="shared" si="42"/>
        <v>0</v>
      </c>
      <c r="AP74" s="24"/>
      <c r="AQ74" s="24"/>
      <c r="AR74" s="13">
        <f t="shared" si="43"/>
        <v>0</v>
      </c>
      <c r="AS74" s="25"/>
      <c r="AT74" s="25"/>
      <c r="AU74" s="25"/>
      <c r="AV74" s="25"/>
      <c r="AW74" s="25"/>
      <c r="AX74" s="13">
        <f t="shared" si="44"/>
        <v>0</v>
      </c>
      <c r="AY74" s="25"/>
      <c r="AZ74" s="25"/>
      <c r="BA74" s="13">
        <f t="shared" si="45"/>
        <v>0</v>
      </c>
      <c r="BB74" s="25"/>
      <c r="BC74" s="25"/>
      <c r="BD74" s="13">
        <f t="shared" si="46"/>
        <v>0</v>
      </c>
      <c r="BE74" s="25"/>
      <c r="BF74" s="25"/>
      <c r="BG74" s="13">
        <f t="shared" si="47"/>
        <v>0</v>
      </c>
      <c r="BH74" s="25"/>
      <c r="BI74" s="25"/>
      <c r="BJ74" s="13">
        <f t="shared" si="48"/>
        <v>0</v>
      </c>
      <c r="BK74" s="25"/>
      <c r="BL74" s="25"/>
      <c r="BM74" s="13">
        <f t="shared" si="49"/>
        <v>0</v>
      </c>
      <c r="BN74" s="24"/>
      <c r="BO74" s="24"/>
      <c r="BP74" s="13">
        <f t="shared" si="50"/>
        <v>21590</v>
      </c>
      <c r="BQ74" s="13">
        <f t="shared" si="51"/>
        <v>4000</v>
      </c>
      <c r="BR74" s="14">
        <v>1000</v>
      </c>
      <c r="BS74" s="15">
        <v>3000</v>
      </c>
      <c r="BT74" s="15">
        <v>700</v>
      </c>
      <c r="BU74" s="15">
        <v>12240</v>
      </c>
      <c r="BV74" s="13">
        <f t="shared" si="52"/>
        <v>2500</v>
      </c>
      <c r="BW74" s="15">
        <v>2500</v>
      </c>
      <c r="BX74" s="15">
        <v>0</v>
      </c>
      <c r="BY74" s="13">
        <f t="shared" si="53"/>
        <v>0</v>
      </c>
      <c r="BZ74" s="15">
        <v>0</v>
      </c>
      <c r="CA74" s="15">
        <v>0</v>
      </c>
      <c r="CB74" s="13">
        <f t="shared" si="54"/>
        <v>2150</v>
      </c>
      <c r="CC74" s="15">
        <v>2000</v>
      </c>
      <c r="CD74" s="15">
        <v>150</v>
      </c>
      <c r="CE74" s="13">
        <f t="shared" si="55"/>
        <v>0</v>
      </c>
      <c r="CF74" s="24"/>
      <c r="CG74" s="24"/>
      <c r="CH74" s="13">
        <f t="shared" si="56"/>
        <v>0</v>
      </c>
      <c r="CI74" s="24"/>
      <c r="CJ74" s="24"/>
      <c r="CK74" s="13">
        <f t="shared" si="57"/>
        <v>0</v>
      </c>
      <c r="CL74" s="24"/>
      <c r="CM74" s="24"/>
      <c r="CN74" s="13">
        <f t="shared" si="58"/>
        <v>0</v>
      </c>
      <c r="CO74" s="24"/>
      <c r="CP74" s="24"/>
      <c r="CQ74" s="26"/>
      <c r="CR74" s="13">
        <f t="shared" si="59"/>
        <v>0</v>
      </c>
      <c r="CS74" s="24"/>
      <c r="CT74" s="24"/>
      <c r="CU74" s="13">
        <f t="shared" si="60"/>
        <v>0</v>
      </c>
      <c r="CV74" s="13">
        <f t="shared" si="61"/>
        <v>0</v>
      </c>
      <c r="CW74" s="13">
        <f t="shared" si="61"/>
        <v>0</v>
      </c>
      <c r="CX74" s="13">
        <f t="shared" si="62"/>
        <v>0</v>
      </c>
      <c r="CY74" s="25"/>
      <c r="CZ74" s="25"/>
      <c r="DA74" s="13">
        <f t="shared" si="63"/>
        <v>0</v>
      </c>
      <c r="DB74" s="25"/>
      <c r="DC74" s="25"/>
      <c r="DD74" s="13">
        <f t="shared" si="64"/>
        <v>0</v>
      </c>
      <c r="DE74" s="25"/>
      <c r="DF74" s="25"/>
      <c r="DG74" s="17">
        <f t="shared" si="67"/>
        <v>21590</v>
      </c>
      <c r="DH74" s="17">
        <f t="shared" si="65"/>
        <v>17740</v>
      </c>
      <c r="DI74" s="17">
        <v>0</v>
      </c>
      <c r="DJ74" s="17">
        <f t="shared" si="66"/>
        <v>3850</v>
      </c>
      <c r="DK74" s="18"/>
      <c r="DL74" s="18"/>
    </row>
    <row r="75" spans="1:116" ht="47.25" x14ac:dyDescent="0.2">
      <c r="A75" s="19" t="s">
        <v>160</v>
      </c>
      <c r="B75" s="13">
        <f t="shared" si="34"/>
        <v>0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13">
        <f t="shared" si="35"/>
        <v>0</v>
      </c>
      <c r="P75" s="24"/>
      <c r="Q75" s="24"/>
      <c r="R75" s="24"/>
      <c r="S75" s="24"/>
      <c r="T75" s="24"/>
      <c r="U75" s="24"/>
      <c r="V75" s="24"/>
      <c r="W75" s="24"/>
      <c r="X75" s="13">
        <f t="shared" si="36"/>
        <v>0</v>
      </c>
      <c r="Y75" s="13">
        <f t="shared" si="37"/>
        <v>0</v>
      </c>
      <c r="Z75" s="24"/>
      <c r="AA75" s="24"/>
      <c r="AB75" s="13">
        <f t="shared" si="38"/>
        <v>0</v>
      </c>
      <c r="AC75" s="24"/>
      <c r="AD75" s="24"/>
      <c r="AE75" s="13">
        <f t="shared" si="39"/>
        <v>0</v>
      </c>
      <c r="AF75" s="24"/>
      <c r="AG75" s="24"/>
      <c r="AH75" s="24"/>
      <c r="AI75" s="13">
        <f t="shared" si="40"/>
        <v>0</v>
      </c>
      <c r="AJ75" s="24"/>
      <c r="AK75" s="24"/>
      <c r="AL75" s="13">
        <f t="shared" si="41"/>
        <v>0</v>
      </c>
      <c r="AM75" s="24"/>
      <c r="AN75" s="24"/>
      <c r="AO75" s="13">
        <f t="shared" si="42"/>
        <v>600</v>
      </c>
      <c r="AP75" s="15">
        <v>600</v>
      </c>
      <c r="AQ75" s="24"/>
      <c r="AR75" s="13">
        <f t="shared" si="43"/>
        <v>0</v>
      </c>
      <c r="AS75" s="25"/>
      <c r="AT75" s="25"/>
      <c r="AU75" s="25"/>
      <c r="AV75" s="25"/>
      <c r="AW75" s="25"/>
      <c r="AX75" s="13">
        <f t="shared" si="44"/>
        <v>0</v>
      </c>
      <c r="AY75" s="25"/>
      <c r="AZ75" s="25"/>
      <c r="BA75" s="13">
        <f t="shared" si="45"/>
        <v>0</v>
      </c>
      <c r="BB75" s="25"/>
      <c r="BC75" s="25"/>
      <c r="BD75" s="13">
        <f t="shared" si="46"/>
        <v>0</v>
      </c>
      <c r="BE75" s="25"/>
      <c r="BF75" s="25"/>
      <c r="BG75" s="13">
        <f t="shared" si="47"/>
        <v>0</v>
      </c>
      <c r="BH75" s="25"/>
      <c r="BI75" s="25"/>
      <c r="BJ75" s="13">
        <f t="shared" si="48"/>
        <v>0</v>
      </c>
      <c r="BK75" s="25"/>
      <c r="BL75" s="25"/>
      <c r="BM75" s="13">
        <f t="shared" si="49"/>
        <v>0</v>
      </c>
      <c r="BN75" s="24"/>
      <c r="BO75" s="24"/>
      <c r="BP75" s="13">
        <f t="shared" si="50"/>
        <v>0</v>
      </c>
      <c r="BQ75" s="13">
        <f t="shared" si="51"/>
        <v>0</v>
      </c>
      <c r="BR75" s="25"/>
      <c r="BS75" s="24"/>
      <c r="BT75" s="24"/>
      <c r="BU75" s="24"/>
      <c r="BV75" s="13">
        <f t="shared" si="52"/>
        <v>0</v>
      </c>
      <c r="BW75" s="24"/>
      <c r="BX75" s="24"/>
      <c r="BY75" s="13">
        <f t="shared" si="53"/>
        <v>0</v>
      </c>
      <c r="BZ75" s="24"/>
      <c r="CA75" s="24"/>
      <c r="CB75" s="13">
        <f t="shared" si="54"/>
        <v>0</v>
      </c>
      <c r="CC75" s="24"/>
      <c r="CD75" s="24"/>
      <c r="CE75" s="13">
        <f t="shared" si="55"/>
        <v>0</v>
      </c>
      <c r="CF75" s="24"/>
      <c r="CG75" s="24"/>
      <c r="CH75" s="13">
        <f t="shared" si="56"/>
        <v>0</v>
      </c>
      <c r="CI75" s="24"/>
      <c r="CJ75" s="24"/>
      <c r="CK75" s="13">
        <f t="shared" si="57"/>
        <v>0</v>
      </c>
      <c r="CL75" s="24"/>
      <c r="CM75" s="24"/>
      <c r="CN75" s="13">
        <f t="shared" si="58"/>
        <v>0</v>
      </c>
      <c r="CO75" s="24"/>
      <c r="CP75" s="24"/>
      <c r="CQ75" s="26"/>
      <c r="CR75" s="13">
        <f t="shared" si="59"/>
        <v>0</v>
      </c>
      <c r="CS75" s="24"/>
      <c r="CT75" s="24"/>
      <c r="CU75" s="13">
        <f t="shared" si="60"/>
        <v>0</v>
      </c>
      <c r="CV75" s="13">
        <f t="shared" si="61"/>
        <v>0</v>
      </c>
      <c r="CW75" s="13">
        <f t="shared" si="61"/>
        <v>0</v>
      </c>
      <c r="CX75" s="13">
        <f t="shared" si="62"/>
        <v>0</v>
      </c>
      <c r="CY75" s="25"/>
      <c r="CZ75" s="25"/>
      <c r="DA75" s="13">
        <f t="shared" si="63"/>
        <v>0</v>
      </c>
      <c r="DB75" s="25"/>
      <c r="DC75" s="25"/>
      <c r="DD75" s="13">
        <f t="shared" si="64"/>
        <v>0</v>
      </c>
      <c r="DE75" s="25"/>
      <c r="DF75" s="25"/>
      <c r="DG75" s="17">
        <f t="shared" si="67"/>
        <v>600</v>
      </c>
      <c r="DH75" s="17">
        <f t="shared" si="65"/>
        <v>600</v>
      </c>
      <c r="DI75" s="17">
        <v>0</v>
      </c>
      <c r="DJ75" s="17">
        <f t="shared" si="66"/>
        <v>0</v>
      </c>
      <c r="DK75" s="18"/>
      <c r="DL75" s="18"/>
    </row>
    <row r="76" spans="1:116" ht="31.5" x14ac:dyDescent="0.2">
      <c r="A76" s="19" t="s">
        <v>141</v>
      </c>
      <c r="B76" s="13">
        <f t="shared" si="34"/>
        <v>0</v>
      </c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13">
        <f t="shared" si="35"/>
        <v>0</v>
      </c>
      <c r="P76" s="24"/>
      <c r="Q76" s="24"/>
      <c r="R76" s="24"/>
      <c r="S76" s="24"/>
      <c r="T76" s="24"/>
      <c r="U76" s="24"/>
      <c r="V76" s="24"/>
      <c r="W76" s="24"/>
      <c r="X76" s="13">
        <f t="shared" si="36"/>
        <v>0</v>
      </c>
      <c r="Y76" s="13">
        <f t="shared" si="37"/>
        <v>0</v>
      </c>
      <c r="Z76" s="24"/>
      <c r="AA76" s="24"/>
      <c r="AB76" s="13">
        <f t="shared" si="38"/>
        <v>0</v>
      </c>
      <c r="AC76" s="24"/>
      <c r="AD76" s="24"/>
      <c r="AE76" s="13">
        <f t="shared" si="39"/>
        <v>0</v>
      </c>
      <c r="AF76" s="24"/>
      <c r="AG76" s="24"/>
      <c r="AH76" s="24"/>
      <c r="AI76" s="13">
        <f t="shared" si="40"/>
        <v>996</v>
      </c>
      <c r="AJ76" s="15">
        <v>199</v>
      </c>
      <c r="AK76" s="15">
        <v>797</v>
      </c>
      <c r="AL76" s="13">
        <f t="shared" si="41"/>
        <v>0</v>
      </c>
      <c r="AM76" s="24"/>
      <c r="AN76" s="24"/>
      <c r="AO76" s="13">
        <f t="shared" si="42"/>
        <v>0</v>
      </c>
      <c r="AP76" s="24"/>
      <c r="AQ76" s="24"/>
      <c r="AR76" s="13">
        <f t="shared" si="43"/>
        <v>0</v>
      </c>
      <c r="AS76" s="25"/>
      <c r="AT76" s="25"/>
      <c r="AU76" s="25"/>
      <c r="AV76" s="25"/>
      <c r="AW76" s="25"/>
      <c r="AX76" s="13">
        <f t="shared" si="44"/>
        <v>0</v>
      </c>
      <c r="AY76" s="25"/>
      <c r="AZ76" s="25"/>
      <c r="BA76" s="13">
        <f t="shared" si="45"/>
        <v>0</v>
      </c>
      <c r="BB76" s="25"/>
      <c r="BC76" s="25"/>
      <c r="BD76" s="13">
        <f t="shared" si="46"/>
        <v>0</v>
      </c>
      <c r="BE76" s="25"/>
      <c r="BF76" s="25"/>
      <c r="BG76" s="13">
        <f t="shared" si="47"/>
        <v>0</v>
      </c>
      <c r="BH76" s="25"/>
      <c r="BI76" s="25"/>
      <c r="BJ76" s="13">
        <f t="shared" si="48"/>
        <v>0</v>
      </c>
      <c r="BK76" s="25"/>
      <c r="BL76" s="25"/>
      <c r="BM76" s="13">
        <f t="shared" si="49"/>
        <v>0</v>
      </c>
      <c r="BN76" s="24"/>
      <c r="BO76" s="24"/>
      <c r="BP76" s="13">
        <f t="shared" si="50"/>
        <v>0</v>
      </c>
      <c r="BQ76" s="13">
        <f t="shared" si="51"/>
        <v>0</v>
      </c>
      <c r="BR76" s="25"/>
      <c r="BS76" s="24"/>
      <c r="BT76" s="24"/>
      <c r="BU76" s="24"/>
      <c r="BV76" s="13">
        <f t="shared" si="52"/>
        <v>0</v>
      </c>
      <c r="BW76" s="24"/>
      <c r="BX76" s="24"/>
      <c r="BY76" s="13">
        <f t="shared" si="53"/>
        <v>0</v>
      </c>
      <c r="BZ76" s="24"/>
      <c r="CA76" s="24"/>
      <c r="CB76" s="13">
        <f t="shared" si="54"/>
        <v>0</v>
      </c>
      <c r="CC76" s="24"/>
      <c r="CD76" s="24"/>
      <c r="CE76" s="13">
        <f t="shared" si="55"/>
        <v>0</v>
      </c>
      <c r="CF76" s="24"/>
      <c r="CG76" s="24"/>
      <c r="CH76" s="13">
        <f t="shared" si="56"/>
        <v>0</v>
      </c>
      <c r="CI76" s="24"/>
      <c r="CJ76" s="24"/>
      <c r="CK76" s="13">
        <f t="shared" si="57"/>
        <v>0</v>
      </c>
      <c r="CL76" s="24"/>
      <c r="CM76" s="24"/>
      <c r="CN76" s="13">
        <f t="shared" si="58"/>
        <v>0</v>
      </c>
      <c r="CO76" s="24"/>
      <c r="CP76" s="24"/>
      <c r="CQ76" s="26"/>
      <c r="CR76" s="13">
        <f t="shared" si="59"/>
        <v>34530</v>
      </c>
      <c r="CS76" s="24">
        <v>19530</v>
      </c>
      <c r="CT76" s="24">
        <v>15000</v>
      </c>
      <c r="CU76" s="13">
        <f t="shared" si="60"/>
        <v>0</v>
      </c>
      <c r="CV76" s="13">
        <f t="shared" si="61"/>
        <v>0</v>
      </c>
      <c r="CW76" s="13">
        <f t="shared" si="61"/>
        <v>0</v>
      </c>
      <c r="CX76" s="13">
        <f t="shared" si="62"/>
        <v>0</v>
      </c>
      <c r="CY76" s="25"/>
      <c r="CZ76" s="25"/>
      <c r="DA76" s="13">
        <f t="shared" si="63"/>
        <v>0</v>
      </c>
      <c r="DB76" s="25"/>
      <c r="DC76" s="25"/>
      <c r="DD76" s="13">
        <f t="shared" si="64"/>
        <v>0</v>
      </c>
      <c r="DE76" s="25"/>
      <c r="DF76" s="25"/>
      <c r="DG76" s="17">
        <f t="shared" si="67"/>
        <v>35526</v>
      </c>
      <c r="DH76" s="17">
        <f t="shared" si="65"/>
        <v>19729</v>
      </c>
      <c r="DI76" s="17">
        <v>0</v>
      </c>
      <c r="DJ76" s="17">
        <f t="shared" si="66"/>
        <v>15797</v>
      </c>
      <c r="DK76" s="18"/>
      <c r="DL76" s="18"/>
    </row>
    <row r="77" spans="1:116" ht="15.75" x14ac:dyDescent="0.2">
      <c r="A77" s="19" t="s">
        <v>142</v>
      </c>
      <c r="B77" s="13">
        <f t="shared" si="34"/>
        <v>0</v>
      </c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13">
        <f t="shared" si="35"/>
        <v>0</v>
      </c>
      <c r="P77" s="24"/>
      <c r="Q77" s="24"/>
      <c r="R77" s="24"/>
      <c r="S77" s="24"/>
      <c r="T77" s="24"/>
      <c r="U77" s="24"/>
      <c r="V77" s="24"/>
      <c r="W77" s="24"/>
      <c r="X77" s="13">
        <f t="shared" si="36"/>
        <v>0</v>
      </c>
      <c r="Y77" s="13">
        <f t="shared" si="37"/>
        <v>0</v>
      </c>
      <c r="Z77" s="24"/>
      <c r="AA77" s="24"/>
      <c r="AB77" s="13">
        <f t="shared" si="38"/>
        <v>0</v>
      </c>
      <c r="AC77" s="24"/>
      <c r="AD77" s="24"/>
      <c r="AE77" s="13">
        <f t="shared" si="39"/>
        <v>0</v>
      </c>
      <c r="AF77" s="24"/>
      <c r="AG77" s="24"/>
      <c r="AH77" s="24"/>
      <c r="AI77" s="13">
        <f t="shared" si="40"/>
        <v>0</v>
      </c>
      <c r="AJ77" s="24"/>
      <c r="AK77" s="24"/>
      <c r="AL77" s="13">
        <f t="shared" si="41"/>
        <v>0</v>
      </c>
      <c r="AM77" s="24"/>
      <c r="AN77" s="24"/>
      <c r="AO77" s="13">
        <f t="shared" si="42"/>
        <v>0</v>
      </c>
      <c r="AP77" s="24"/>
      <c r="AQ77" s="24"/>
      <c r="AR77" s="13">
        <f t="shared" si="43"/>
        <v>0</v>
      </c>
      <c r="AS77" s="25"/>
      <c r="AT77" s="25"/>
      <c r="AU77" s="25"/>
      <c r="AV77" s="25"/>
      <c r="AW77" s="25"/>
      <c r="AX77" s="13">
        <f t="shared" si="44"/>
        <v>0</v>
      </c>
      <c r="AY77" s="25"/>
      <c r="AZ77" s="25"/>
      <c r="BA77" s="13">
        <f t="shared" si="45"/>
        <v>0</v>
      </c>
      <c r="BB77" s="25"/>
      <c r="BC77" s="25"/>
      <c r="BD77" s="13">
        <f t="shared" si="46"/>
        <v>0</v>
      </c>
      <c r="BE77" s="25"/>
      <c r="BF77" s="25"/>
      <c r="BG77" s="13">
        <f t="shared" si="47"/>
        <v>0</v>
      </c>
      <c r="BH77" s="25"/>
      <c r="BI77" s="25"/>
      <c r="BJ77" s="13">
        <f t="shared" si="48"/>
        <v>0</v>
      </c>
      <c r="BK77" s="25"/>
      <c r="BL77" s="25"/>
      <c r="BM77" s="13">
        <f t="shared" si="49"/>
        <v>0</v>
      </c>
      <c r="BN77" s="24"/>
      <c r="BO77" s="24"/>
      <c r="BP77" s="13">
        <f t="shared" si="50"/>
        <v>0</v>
      </c>
      <c r="BQ77" s="13">
        <f t="shared" si="51"/>
        <v>0</v>
      </c>
      <c r="BR77" s="25"/>
      <c r="BS77" s="24"/>
      <c r="BT77" s="24"/>
      <c r="BU77" s="24"/>
      <c r="BV77" s="13">
        <f t="shared" si="52"/>
        <v>0</v>
      </c>
      <c r="BW77" s="24"/>
      <c r="BX77" s="24"/>
      <c r="BY77" s="13">
        <f t="shared" si="53"/>
        <v>0</v>
      </c>
      <c r="BZ77" s="24"/>
      <c r="CA77" s="24"/>
      <c r="CB77" s="13">
        <f t="shared" si="54"/>
        <v>0</v>
      </c>
      <c r="CC77" s="24"/>
      <c r="CD77" s="24"/>
      <c r="CE77" s="13">
        <f t="shared" si="55"/>
        <v>0</v>
      </c>
      <c r="CF77" s="24"/>
      <c r="CG77" s="24"/>
      <c r="CH77" s="13">
        <f t="shared" si="56"/>
        <v>0</v>
      </c>
      <c r="CI77" s="24"/>
      <c r="CJ77" s="24"/>
      <c r="CK77" s="13">
        <f t="shared" si="57"/>
        <v>0</v>
      </c>
      <c r="CL77" s="24"/>
      <c r="CM77" s="24"/>
      <c r="CN77" s="13">
        <f t="shared" si="58"/>
        <v>0</v>
      </c>
      <c r="CO77" s="24"/>
      <c r="CP77" s="24"/>
      <c r="CQ77" s="26"/>
      <c r="CR77" s="13">
        <f t="shared" si="59"/>
        <v>29894</v>
      </c>
      <c r="CS77" s="15">
        <v>24124</v>
      </c>
      <c r="CT77" s="15">
        <v>5770</v>
      </c>
      <c r="CU77" s="13">
        <f t="shared" si="60"/>
        <v>0</v>
      </c>
      <c r="CV77" s="13">
        <f t="shared" si="61"/>
        <v>0</v>
      </c>
      <c r="CW77" s="13">
        <f t="shared" si="61"/>
        <v>0</v>
      </c>
      <c r="CX77" s="13">
        <f t="shared" si="62"/>
        <v>0</v>
      </c>
      <c r="CY77" s="25"/>
      <c r="CZ77" s="25"/>
      <c r="DA77" s="13">
        <f t="shared" si="63"/>
        <v>0</v>
      </c>
      <c r="DB77" s="25"/>
      <c r="DC77" s="25"/>
      <c r="DD77" s="13">
        <f t="shared" si="64"/>
        <v>0</v>
      </c>
      <c r="DE77" s="25"/>
      <c r="DF77" s="25"/>
      <c r="DG77" s="17">
        <f t="shared" si="67"/>
        <v>29894</v>
      </c>
      <c r="DH77" s="17">
        <f t="shared" si="65"/>
        <v>24124</v>
      </c>
      <c r="DI77" s="17">
        <v>0</v>
      </c>
      <c r="DJ77" s="17">
        <f t="shared" si="66"/>
        <v>5770</v>
      </c>
      <c r="DK77" s="18"/>
      <c r="DL77" s="18"/>
    </row>
    <row r="78" spans="1:116" ht="15.75" x14ac:dyDescent="0.2">
      <c r="A78" s="19" t="s">
        <v>143</v>
      </c>
      <c r="B78" s="13">
        <f t="shared" si="34"/>
        <v>0</v>
      </c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13">
        <f t="shared" si="35"/>
        <v>0</v>
      </c>
      <c r="P78" s="24"/>
      <c r="Q78" s="24"/>
      <c r="R78" s="24"/>
      <c r="S78" s="24"/>
      <c r="T78" s="24"/>
      <c r="U78" s="24"/>
      <c r="V78" s="24"/>
      <c r="W78" s="24"/>
      <c r="X78" s="13">
        <f t="shared" si="36"/>
        <v>0</v>
      </c>
      <c r="Y78" s="13">
        <f t="shared" si="37"/>
        <v>0</v>
      </c>
      <c r="Z78" s="24"/>
      <c r="AA78" s="24"/>
      <c r="AB78" s="13">
        <f t="shared" si="38"/>
        <v>0</v>
      </c>
      <c r="AC78" s="24"/>
      <c r="AD78" s="24"/>
      <c r="AE78" s="13">
        <f t="shared" si="39"/>
        <v>0</v>
      </c>
      <c r="AF78" s="24"/>
      <c r="AG78" s="24"/>
      <c r="AH78" s="24"/>
      <c r="AI78" s="13">
        <f t="shared" si="40"/>
        <v>0</v>
      </c>
      <c r="AJ78" s="24"/>
      <c r="AK78" s="24"/>
      <c r="AL78" s="13">
        <f t="shared" si="41"/>
        <v>0</v>
      </c>
      <c r="AM78" s="24"/>
      <c r="AN78" s="24"/>
      <c r="AO78" s="13">
        <f t="shared" si="42"/>
        <v>0</v>
      </c>
      <c r="AP78" s="24"/>
      <c r="AQ78" s="24"/>
      <c r="AR78" s="13">
        <f t="shared" si="43"/>
        <v>0</v>
      </c>
      <c r="AS78" s="25"/>
      <c r="AT78" s="25"/>
      <c r="AU78" s="25"/>
      <c r="AV78" s="25"/>
      <c r="AW78" s="25"/>
      <c r="AX78" s="13">
        <f t="shared" si="44"/>
        <v>0</v>
      </c>
      <c r="AY78" s="25"/>
      <c r="AZ78" s="25"/>
      <c r="BA78" s="13">
        <f t="shared" si="45"/>
        <v>0</v>
      </c>
      <c r="BB78" s="25"/>
      <c r="BC78" s="25"/>
      <c r="BD78" s="13">
        <f t="shared" si="46"/>
        <v>0</v>
      </c>
      <c r="BE78" s="25"/>
      <c r="BF78" s="25"/>
      <c r="BG78" s="13">
        <f t="shared" si="47"/>
        <v>0</v>
      </c>
      <c r="BH78" s="25"/>
      <c r="BI78" s="25"/>
      <c r="BJ78" s="13">
        <f t="shared" si="48"/>
        <v>0</v>
      </c>
      <c r="BK78" s="25"/>
      <c r="BL78" s="25"/>
      <c r="BM78" s="13">
        <f t="shared" si="49"/>
        <v>0</v>
      </c>
      <c r="BN78" s="24"/>
      <c r="BO78" s="24"/>
      <c r="BP78" s="13">
        <f t="shared" si="50"/>
        <v>0</v>
      </c>
      <c r="BQ78" s="13">
        <f t="shared" si="51"/>
        <v>0</v>
      </c>
      <c r="BR78" s="25"/>
      <c r="BS78" s="24"/>
      <c r="BT78" s="24"/>
      <c r="BU78" s="24"/>
      <c r="BV78" s="13">
        <f t="shared" si="52"/>
        <v>0</v>
      </c>
      <c r="BW78" s="24"/>
      <c r="BX78" s="24"/>
      <c r="BY78" s="13">
        <f t="shared" si="53"/>
        <v>0</v>
      </c>
      <c r="BZ78" s="24"/>
      <c r="CA78" s="24"/>
      <c r="CB78" s="13">
        <f t="shared" si="54"/>
        <v>0</v>
      </c>
      <c r="CC78" s="24"/>
      <c r="CD78" s="24"/>
      <c r="CE78" s="13">
        <f t="shared" si="55"/>
        <v>0</v>
      </c>
      <c r="CF78" s="24"/>
      <c r="CG78" s="24"/>
      <c r="CH78" s="13">
        <f t="shared" si="56"/>
        <v>0</v>
      </c>
      <c r="CI78" s="24"/>
      <c r="CJ78" s="24"/>
      <c r="CK78" s="13">
        <f t="shared" si="57"/>
        <v>0</v>
      </c>
      <c r="CL78" s="24"/>
      <c r="CM78" s="24"/>
      <c r="CN78" s="13">
        <f t="shared" si="58"/>
        <v>0</v>
      </c>
      <c r="CO78" s="24"/>
      <c r="CP78" s="24"/>
      <c r="CQ78" s="26"/>
      <c r="CR78" s="13">
        <f t="shared" si="59"/>
        <v>4000</v>
      </c>
      <c r="CS78" s="15">
        <v>3160</v>
      </c>
      <c r="CT78" s="15">
        <v>840</v>
      </c>
      <c r="CU78" s="13">
        <f t="shared" si="60"/>
        <v>0</v>
      </c>
      <c r="CV78" s="13">
        <f t="shared" si="61"/>
        <v>0</v>
      </c>
      <c r="CW78" s="13">
        <f t="shared" si="61"/>
        <v>0</v>
      </c>
      <c r="CX78" s="13">
        <f t="shared" si="62"/>
        <v>0</v>
      </c>
      <c r="CY78" s="25"/>
      <c r="CZ78" s="25"/>
      <c r="DA78" s="13">
        <f t="shared" si="63"/>
        <v>0</v>
      </c>
      <c r="DB78" s="25"/>
      <c r="DC78" s="25"/>
      <c r="DD78" s="13">
        <f t="shared" si="64"/>
        <v>0</v>
      </c>
      <c r="DE78" s="25"/>
      <c r="DF78" s="25"/>
      <c r="DG78" s="17">
        <f t="shared" si="67"/>
        <v>4000</v>
      </c>
      <c r="DH78" s="17">
        <f t="shared" si="65"/>
        <v>3160</v>
      </c>
      <c r="DI78" s="17">
        <v>0</v>
      </c>
      <c r="DJ78" s="17">
        <f t="shared" si="66"/>
        <v>840</v>
      </c>
      <c r="DK78" s="18"/>
      <c r="DL78" s="18"/>
    </row>
    <row r="79" spans="1:116" s="4" customFormat="1" ht="15.75" x14ac:dyDescent="0.2">
      <c r="A79" s="19" t="s">
        <v>144</v>
      </c>
      <c r="B79" s="13">
        <f t="shared" si="34"/>
        <v>450</v>
      </c>
      <c r="C79" s="20">
        <v>450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13">
        <f t="shared" si="35"/>
        <v>0</v>
      </c>
      <c r="P79" s="24"/>
      <c r="Q79" s="24"/>
      <c r="R79" s="24"/>
      <c r="S79" s="24"/>
      <c r="T79" s="24"/>
      <c r="U79" s="24"/>
      <c r="V79" s="24"/>
      <c r="W79" s="24"/>
      <c r="X79" s="13">
        <f t="shared" si="36"/>
        <v>0</v>
      </c>
      <c r="Y79" s="13">
        <f t="shared" si="37"/>
        <v>0</v>
      </c>
      <c r="Z79" s="24"/>
      <c r="AA79" s="24"/>
      <c r="AB79" s="13">
        <f t="shared" si="38"/>
        <v>0</v>
      </c>
      <c r="AC79" s="24"/>
      <c r="AD79" s="24"/>
      <c r="AE79" s="13">
        <f t="shared" si="39"/>
        <v>0</v>
      </c>
      <c r="AF79" s="24"/>
      <c r="AG79" s="24"/>
      <c r="AH79" s="24"/>
      <c r="AI79" s="13">
        <f t="shared" si="40"/>
        <v>0</v>
      </c>
      <c r="AJ79" s="24"/>
      <c r="AK79" s="24"/>
      <c r="AL79" s="13">
        <f t="shared" si="41"/>
        <v>0</v>
      </c>
      <c r="AM79" s="24"/>
      <c r="AN79" s="24"/>
      <c r="AO79" s="13">
        <f t="shared" si="42"/>
        <v>0</v>
      </c>
      <c r="AP79" s="24"/>
      <c r="AQ79" s="24"/>
      <c r="AR79" s="13">
        <f t="shared" si="43"/>
        <v>0</v>
      </c>
      <c r="AS79" s="25"/>
      <c r="AT79" s="25"/>
      <c r="AU79" s="25"/>
      <c r="AV79" s="25"/>
      <c r="AW79" s="25"/>
      <c r="AX79" s="13">
        <f t="shared" si="44"/>
        <v>0</v>
      </c>
      <c r="AY79" s="25"/>
      <c r="AZ79" s="25"/>
      <c r="BA79" s="13">
        <f t="shared" si="45"/>
        <v>0</v>
      </c>
      <c r="BB79" s="25"/>
      <c r="BC79" s="25"/>
      <c r="BD79" s="13">
        <f t="shared" si="46"/>
        <v>0</v>
      </c>
      <c r="BE79" s="25"/>
      <c r="BF79" s="25"/>
      <c r="BG79" s="13">
        <f t="shared" si="47"/>
        <v>0</v>
      </c>
      <c r="BH79" s="25"/>
      <c r="BI79" s="25"/>
      <c r="BJ79" s="13">
        <f t="shared" si="48"/>
        <v>0</v>
      </c>
      <c r="BK79" s="25"/>
      <c r="BL79" s="25"/>
      <c r="BM79" s="13">
        <f t="shared" si="49"/>
        <v>761</v>
      </c>
      <c r="BN79" s="20">
        <v>761</v>
      </c>
      <c r="BO79" s="24"/>
      <c r="BP79" s="13">
        <f t="shared" si="50"/>
        <v>0</v>
      </c>
      <c r="BQ79" s="13">
        <f t="shared" si="51"/>
        <v>0</v>
      </c>
      <c r="BR79" s="25"/>
      <c r="BS79" s="24"/>
      <c r="BT79" s="24"/>
      <c r="BU79" s="24"/>
      <c r="BV79" s="13">
        <f t="shared" si="52"/>
        <v>0</v>
      </c>
      <c r="BW79" s="24"/>
      <c r="BX79" s="24"/>
      <c r="BY79" s="13">
        <f t="shared" si="53"/>
        <v>0</v>
      </c>
      <c r="BZ79" s="24"/>
      <c r="CA79" s="24"/>
      <c r="CB79" s="13">
        <f t="shared" si="54"/>
        <v>0</v>
      </c>
      <c r="CC79" s="24"/>
      <c r="CD79" s="24"/>
      <c r="CE79" s="13">
        <f t="shared" si="55"/>
        <v>3915</v>
      </c>
      <c r="CF79" s="20">
        <v>3860</v>
      </c>
      <c r="CG79" s="20">
        <v>55</v>
      </c>
      <c r="CH79" s="13">
        <f t="shared" si="56"/>
        <v>0</v>
      </c>
      <c r="CI79" s="24"/>
      <c r="CJ79" s="24"/>
      <c r="CK79" s="13">
        <f t="shared" si="57"/>
        <v>0</v>
      </c>
      <c r="CL79" s="24"/>
      <c r="CM79" s="24"/>
      <c r="CN79" s="13">
        <f t="shared" si="58"/>
        <v>0</v>
      </c>
      <c r="CO79" s="24"/>
      <c r="CP79" s="24"/>
      <c r="CQ79" s="26"/>
      <c r="CR79" s="13">
        <f t="shared" si="59"/>
        <v>0</v>
      </c>
      <c r="CS79" s="24"/>
      <c r="CT79" s="24"/>
      <c r="CU79" s="13">
        <f t="shared" si="60"/>
        <v>0</v>
      </c>
      <c r="CV79" s="13">
        <f t="shared" si="61"/>
        <v>0</v>
      </c>
      <c r="CW79" s="13">
        <f t="shared" si="61"/>
        <v>0</v>
      </c>
      <c r="CX79" s="13">
        <f t="shared" si="62"/>
        <v>0</v>
      </c>
      <c r="CY79" s="25"/>
      <c r="CZ79" s="25"/>
      <c r="DA79" s="13">
        <f t="shared" si="63"/>
        <v>0</v>
      </c>
      <c r="DB79" s="25"/>
      <c r="DC79" s="25"/>
      <c r="DD79" s="13">
        <f t="shared" si="64"/>
        <v>0</v>
      </c>
      <c r="DE79" s="25"/>
      <c r="DF79" s="25"/>
      <c r="DG79" s="17">
        <f t="shared" si="67"/>
        <v>5126</v>
      </c>
      <c r="DH79" s="17">
        <f t="shared" si="65"/>
        <v>5071</v>
      </c>
      <c r="DI79" s="17">
        <v>0</v>
      </c>
      <c r="DJ79" s="17">
        <f t="shared" si="66"/>
        <v>55</v>
      </c>
      <c r="DK79" s="18"/>
      <c r="DL79" s="18"/>
    </row>
    <row r="80" spans="1:116" ht="31.5" x14ac:dyDescent="0.2">
      <c r="A80" s="19" t="s">
        <v>145</v>
      </c>
      <c r="B80" s="13">
        <f t="shared" si="34"/>
        <v>4568</v>
      </c>
      <c r="C80" s="15">
        <v>2583</v>
      </c>
      <c r="D80" s="15">
        <v>1108</v>
      </c>
      <c r="E80" s="15">
        <v>0</v>
      </c>
      <c r="F80" s="15">
        <v>0</v>
      </c>
      <c r="G80" s="15">
        <v>0</v>
      </c>
      <c r="H80" s="15">
        <v>80</v>
      </c>
      <c r="I80" s="15">
        <v>299</v>
      </c>
      <c r="J80" s="15">
        <v>0</v>
      </c>
      <c r="K80" s="15">
        <v>0</v>
      </c>
      <c r="L80" s="15">
        <v>0</v>
      </c>
      <c r="M80" s="15">
        <v>498</v>
      </c>
      <c r="N80" s="15">
        <v>0</v>
      </c>
      <c r="O80" s="13">
        <f t="shared" si="35"/>
        <v>996</v>
      </c>
      <c r="P80" s="15">
        <v>0</v>
      </c>
      <c r="Q80" s="15">
        <v>996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3">
        <f t="shared" si="36"/>
        <v>588</v>
      </c>
      <c r="Y80" s="13">
        <f t="shared" si="37"/>
        <v>528</v>
      </c>
      <c r="Z80" s="15">
        <v>528</v>
      </c>
      <c r="AA80" s="15">
        <v>0</v>
      </c>
      <c r="AB80" s="13">
        <f t="shared" si="38"/>
        <v>60</v>
      </c>
      <c r="AC80" s="15">
        <v>60</v>
      </c>
      <c r="AD80" s="15">
        <v>0</v>
      </c>
      <c r="AE80" s="13">
        <f t="shared" si="39"/>
        <v>618</v>
      </c>
      <c r="AF80" s="15">
        <v>618</v>
      </c>
      <c r="AG80" s="15">
        <v>0</v>
      </c>
      <c r="AH80" s="15">
        <v>0</v>
      </c>
      <c r="AI80" s="13">
        <f t="shared" si="40"/>
        <v>0</v>
      </c>
      <c r="AJ80" s="15">
        <v>0</v>
      </c>
      <c r="AK80" s="15">
        <v>0</v>
      </c>
      <c r="AL80" s="13">
        <f t="shared" si="41"/>
        <v>797</v>
      </c>
      <c r="AM80" s="15">
        <v>797</v>
      </c>
      <c r="AN80" s="15">
        <v>0</v>
      </c>
      <c r="AO80" s="13">
        <f t="shared" si="42"/>
        <v>80</v>
      </c>
      <c r="AP80" s="15">
        <v>80</v>
      </c>
      <c r="AQ80" s="15">
        <v>0</v>
      </c>
      <c r="AR80" s="13">
        <f t="shared" si="43"/>
        <v>429</v>
      </c>
      <c r="AS80" s="14">
        <v>149</v>
      </c>
      <c r="AT80" s="14">
        <v>0</v>
      </c>
      <c r="AU80" s="14">
        <v>0</v>
      </c>
      <c r="AV80" s="14">
        <v>0</v>
      </c>
      <c r="AW80" s="14">
        <v>0</v>
      </c>
      <c r="AX80" s="13">
        <f t="shared" si="44"/>
        <v>0</v>
      </c>
      <c r="AY80" s="14">
        <v>0</v>
      </c>
      <c r="AZ80" s="14">
        <v>0</v>
      </c>
      <c r="BA80" s="13">
        <f t="shared" si="45"/>
        <v>0</v>
      </c>
      <c r="BB80" s="14">
        <v>0</v>
      </c>
      <c r="BC80" s="14">
        <v>0</v>
      </c>
      <c r="BD80" s="13">
        <f t="shared" si="46"/>
        <v>80</v>
      </c>
      <c r="BE80" s="14">
        <v>80</v>
      </c>
      <c r="BF80" s="25"/>
      <c r="BG80" s="13">
        <f t="shared" si="47"/>
        <v>0</v>
      </c>
      <c r="BH80" s="25"/>
      <c r="BI80" s="25"/>
      <c r="BJ80" s="13">
        <f t="shared" si="48"/>
        <v>200</v>
      </c>
      <c r="BK80" s="14">
        <v>200</v>
      </c>
      <c r="BL80" s="14">
        <v>0</v>
      </c>
      <c r="BM80" s="13">
        <f t="shared" si="49"/>
        <v>259</v>
      </c>
      <c r="BN80" s="15">
        <v>259</v>
      </c>
      <c r="BO80" s="15">
        <v>0</v>
      </c>
      <c r="BP80" s="13">
        <f t="shared" si="50"/>
        <v>1527</v>
      </c>
      <c r="BQ80" s="13">
        <f t="shared" si="51"/>
        <v>0</v>
      </c>
      <c r="BR80" s="14">
        <v>0</v>
      </c>
      <c r="BS80" s="15">
        <v>0</v>
      </c>
      <c r="BT80" s="15">
        <v>0</v>
      </c>
      <c r="BU80" s="15">
        <v>1507</v>
      </c>
      <c r="BV80" s="13">
        <f t="shared" si="52"/>
        <v>20</v>
      </c>
      <c r="BW80" s="15">
        <v>20</v>
      </c>
      <c r="BX80" s="15">
        <v>0</v>
      </c>
      <c r="BY80" s="13">
        <f t="shared" si="53"/>
        <v>0</v>
      </c>
      <c r="BZ80" s="15">
        <v>0</v>
      </c>
      <c r="CA80" s="15">
        <v>0</v>
      </c>
      <c r="CB80" s="13">
        <f t="shared" si="54"/>
        <v>0</v>
      </c>
      <c r="CC80" s="15">
        <v>0</v>
      </c>
      <c r="CD80" s="15">
        <v>0</v>
      </c>
      <c r="CE80" s="13">
        <f t="shared" si="55"/>
        <v>518</v>
      </c>
      <c r="CF80" s="15">
        <v>518</v>
      </c>
      <c r="CG80" s="15">
        <v>0</v>
      </c>
      <c r="CH80" s="13">
        <f t="shared" si="56"/>
        <v>449</v>
      </c>
      <c r="CI80" s="15">
        <v>449</v>
      </c>
      <c r="CJ80" s="15">
        <v>0</v>
      </c>
      <c r="CK80" s="13">
        <f t="shared" si="57"/>
        <v>0</v>
      </c>
      <c r="CL80" s="15">
        <v>0</v>
      </c>
      <c r="CM80" s="15">
        <v>0</v>
      </c>
      <c r="CN80" s="13">
        <f t="shared" si="58"/>
        <v>385</v>
      </c>
      <c r="CO80" s="15">
        <v>385</v>
      </c>
      <c r="CP80" s="15">
        <v>0</v>
      </c>
      <c r="CQ80" s="22"/>
      <c r="CR80" s="13">
        <f t="shared" si="59"/>
        <v>249</v>
      </c>
      <c r="CS80" s="15">
        <v>249</v>
      </c>
      <c r="CT80" s="24"/>
      <c r="CU80" s="13">
        <f t="shared" si="60"/>
        <v>0</v>
      </c>
      <c r="CV80" s="13">
        <f t="shared" si="61"/>
        <v>0</v>
      </c>
      <c r="CW80" s="13">
        <f t="shared" si="61"/>
        <v>0</v>
      </c>
      <c r="CX80" s="13">
        <f t="shared" si="62"/>
        <v>0</v>
      </c>
      <c r="CY80" s="25"/>
      <c r="CZ80" s="25"/>
      <c r="DA80" s="13">
        <f t="shared" si="63"/>
        <v>0</v>
      </c>
      <c r="DB80" s="25"/>
      <c r="DC80" s="25"/>
      <c r="DD80" s="13">
        <f t="shared" si="64"/>
        <v>0</v>
      </c>
      <c r="DE80" s="25"/>
      <c r="DF80" s="25"/>
      <c r="DG80" s="17">
        <f t="shared" si="67"/>
        <v>11463</v>
      </c>
      <c r="DH80" s="17">
        <f t="shared" si="65"/>
        <v>10467</v>
      </c>
      <c r="DI80" s="17">
        <v>152</v>
      </c>
      <c r="DJ80" s="17">
        <f t="shared" si="66"/>
        <v>996</v>
      </c>
      <c r="DK80" s="18"/>
      <c r="DL80" s="18"/>
    </row>
    <row r="81" spans="1:116" ht="64.5" customHeight="1" x14ac:dyDescent="0.2">
      <c r="A81" s="19" t="s">
        <v>146</v>
      </c>
      <c r="B81" s="13">
        <f t="shared" si="34"/>
        <v>0</v>
      </c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13">
        <f t="shared" si="35"/>
        <v>0</v>
      </c>
      <c r="P81" s="24"/>
      <c r="Q81" s="24"/>
      <c r="R81" s="24"/>
      <c r="S81" s="24"/>
      <c r="T81" s="24"/>
      <c r="U81" s="24"/>
      <c r="V81" s="24"/>
      <c r="W81" s="24"/>
      <c r="X81" s="13">
        <f t="shared" si="36"/>
        <v>0</v>
      </c>
      <c r="Y81" s="13">
        <f t="shared" si="37"/>
        <v>0</v>
      </c>
      <c r="Z81" s="24"/>
      <c r="AA81" s="24"/>
      <c r="AB81" s="13">
        <f t="shared" si="38"/>
        <v>0</v>
      </c>
      <c r="AC81" s="24"/>
      <c r="AD81" s="24"/>
      <c r="AE81" s="13">
        <f t="shared" si="39"/>
        <v>0</v>
      </c>
      <c r="AF81" s="24"/>
      <c r="AG81" s="24"/>
      <c r="AH81" s="24"/>
      <c r="AI81" s="13">
        <f t="shared" si="40"/>
        <v>0</v>
      </c>
      <c r="AJ81" s="24"/>
      <c r="AK81" s="24"/>
      <c r="AL81" s="13">
        <f t="shared" si="41"/>
        <v>0</v>
      </c>
      <c r="AM81" s="24"/>
      <c r="AN81" s="24"/>
      <c r="AO81" s="13">
        <f t="shared" si="42"/>
        <v>0</v>
      </c>
      <c r="AP81" s="24"/>
      <c r="AQ81" s="24"/>
      <c r="AR81" s="13">
        <f t="shared" si="43"/>
        <v>0</v>
      </c>
      <c r="AS81" s="25"/>
      <c r="AT81" s="25"/>
      <c r="AU81" s="25"/>
      <c r="AV81" s="25"/>
      <c r="AW81" s="25"/>
      <c r="AX81" s="13">
        <f t="shared" si="44"/>
        <v>0</v>
      </c>
      <c r="AY81" s="25"/>
      <c r="AZ81" s="25"/>
      <c r="BA81" s="13">
        <f t="shared" si="45"/>
        <v>0</v>
      </c>
      <c r="BB81" s="25"/>
      <c r="BC81" s="25"/>
      <c r="BD81" s="13">
        <f t="shared" si="46"/>
        <v>0</v>
      </c>
      <c r="BE81" s="25"/>
      <c r="BF81" s="25"/>
      <c r="BG81" s="13">
        <f t="shared" si="47"/>
        <v>0</v>
      </c>
      <c r="BH81" s="25"/>
      <c r="BI81" s="25"/>
      <c r="BJ81" s="13">
        <f t="shared" si="48"/>
        <v>0</v>
      </c>
      <c r="BK81" s="25"/>
      <c r="BL81" s="25"/>
      <c r="BM81" s="13">
        <f t="shared" si="49"/>
        <v>0</v>
      </c>
      <c r="BN81" s="24"/>
      <c r="BO81" s="24"/>
      <c r="BP81" s="13">
        <f t="shared" si="50"/>
        <v>2000</v>
      </c>
      <c r="BQ81" s="13">
        <f t="shared" si="51"/>
        <v>727</v>
      </c>
      <c r="BR81" s="14">
        <v>727</v>
      </c>
      <c r="BS81" s="15">
        <v>0</v>
      </c>
      <c r="BT81" s="15">
        <v>311</v>
      </c>
      <c r="BU81" s="15">
        <v>300</v>
      </c>
      <c r="BV81" s="13">
        <f t="shared" si="52"/>
        <v>362</v>
      </c>
      <c r="BW81" s="15">
        <v>220</v>
      </c>
      <c r="BX81" s="15">
        <v>142</v>
      </c>
      <c r="BY81" s="13">
        <f t="shared" si="53"/>
        <v>0</v>
      </c>
      <c r="BZ81" s="15">
        <v>0</v>
      </c>
      <c r="CA81" s="15">
        <v>0</v>
      </c>
      <c r="CB81" s="13">
        <f t="shared" si="54"/>
        <v>300</v>
      </c>
      <c r="CC81" s="15">
        <v>300</v>
      </c>
      <c r="CD81" s="15">
        <v>0</v>
      </c>
      <c r="CE81" s="13">
        <f t="shared" si="55"/>
        <v>0</v>
      </c>
      <c r="CF81" s="24"/>
      <c r="CG81" s="24"/>
      <c r="CH81" s="13">
        <f t="shared" si="56"/>
        <v>0</v>
      </c>
      <c r="CI81" s="24"/>
      <c r="CJ81" s="24"/>
      <c r="CK81" s="13">
        <f t="shared" si="57"/>
        <v>0</v>
      </c>
      <c r="CL81" s="24"/>
      <c r="CM81" s="24"/>
      <c r="CN81" s="13">
        <f t="shared" si="58"/>
        <v>0</v>
      </c>
      <c r="CO81" s="24"/>
      <c r="CP81" s="24"/>
      <c r="CQ81" s="26"/>
      <c r="CR81" s="13">
        <f t="shared" si="59"/>
        <v>0</v>
      </c>
      <c r="CS81" s="24"/>
      <c r="CT81" s="24"/>
      <c r="CU81" s="13">
        <f t="shared" si="60"/>
        <v>0</v>
      </c>
      <c r="CV81" s="13">
        <f t="shared" si="61"/>
        <v>0</v>
      </c>
      <c r="CW81" s="13">
        <f t="shared" si="61"/>
        <v>0</v>
      </c>
      <c r="CX81" s="13">
        <f t="shared" si="62"/>
        <v>0</v>
      </c>
      <c r="CY81" s="25"/>
      <c r="CZ81" s="25"/>
      <c r="DA81" s="13">
        <f t="shared" si="63"/>
        <v>0</v>
      </c>
      <c r="DB81" s="25"/>
      <c r="DC81" s="25"/>
      <c r="DD81" s="13">
        <f t="shared" si="64"/>
        <v>0</v>
      </c>
      <c r="DE81" s="25"/>
      <c r="DF81" s="25"/>
      <c r="DG81" s="17">
        <f t="shared" si="67"/>
        <v>2000</v>
      </c>
      <c r="DH81" s="17">
        <f t="shared" si="65"/>
        <v>1547</v>
      </c>
      <c r="DI81" s="17">
        <v>0</v>
      </c>
      <c r="DJ81" s="17">
        <f t="shared" si="66"/>
        <v>453</v>
      </c>
      <c r="DK81" s="18"/>
      <c r="DL81" s="18"/>
    </row>
    <row r="82" spans="1:116" ht="45.75" customHeight="1" x14ac:dyDescent="0.2">
      <c r="A82" s="19" t="s">
        <v>147</v>
      </c>
      <c r="B82" s="13">
        <f t="shared" si="34"/>
        <v>100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100</v>
      </c>
      <c r="L82" s="24"/>
      <c r="M82" s="24"/>
      <c r="N82" s="24"/>
      <c r="O82" s="13">
        <f t="shared" si="35"/>
        <v>0</v>
      </c>
      <c r="P82" s="24"/>
      <c r="Q82" s="24"/>
      <c r="R82" s="24"/>
      <c r="S82" s="24"/>
      <c r="T82" s="24"/>
      <c r="U82" s="24"/>
      <c r="V82" s="24"/>
      <c r="W82" s="24"/>
      <c r="X82" s="13">
        <f t="shared" si="36"/>
        <v>0</v>
      </c>
      <c r="Y82" s="13">
        <f t="shared" si="37"/>
        <v>0</v>
      </c>
      <c r="Z82" s="24"/>
      <c r="AA82" s="24"/>
      <c r="AB82" s="13">
        <f t="shared" si="38"/>
        <v>0</v>
      </c>
      <c r="AC82" s="24"/>
      <c r="AD82" s="24"/>
      <c r="AE82" s="13">
        <f t="shared" si="39"/>
        <v>0</v>
      </c>
      <c r="AF82" s="24"/>
      <c r="AG82" s="24"/>
      <c r="AH82" s="24"/>
      <c r="AI82" s="13">
        <f t="shared" si="40"/>
        <v>0</v>
      </c>
      <c r="AJ82" s="24"/>
      <c r="AK82" s="24"/>
      <c r="AL82" s="13">
        <f t="shared" si="41"/>
        <v>0</v>
      </c>
      <c r="AM82" s="24"/>
      <c r="AN82" s="24"/>
      <c r="AO82" s="13">
        <f t="shared" si="42"/>
        <v>0</v>
      </c>
      <c r="AP82" s="24"/>
      <c r="AQ82" s="24"/>
      <c r="AR82" s="13">
        <f t="shared" si="43"/>
        <v>0</v>
      </c>
      <c r="AS82" s="25"/>
      <c r="AT82" s="25"/>
      <c r="AU82" s="25"/>
      <c r="AV82" s="25"/>
      <c r="AW82" s="25"/>
      <c r="AX82" s="13">
        <f t="shared" si="44"/>
        <v>0</v>
      </c>
      <c r="AY82" s="25"/>
      <c r="AZ82" s="25"/>
      <c r="BA82" s="13">
        <f t="shared" si="45"/>
        <v>0</v>
      </c>
      <c r="BB82" s="25"/>
      <c r="BC82" s="25"/>
      <c r="BD82" s="13">
        <f t="shared" si="46"/>
        <v>0</v>
      </c>
      <c r="BE82" s="25"/>
      <c r="BF82" s="25"/>
      <c r="BG82" s="13">
        <f t="shared" si="47"/>
        <v>0</v>
      </c>
      <c r="BH82" s="25"/>
      <c r="BI82" s="25"/>
      <c r="BJ82" s="13">
        <f t="shared" si="48"/>
        <v>0</v>
      </c>
      <c r="BK82" s="25"/>
      <c r="BL82" s="25"/>
      <c r="BM82" s="13">
        <f t="shared" si="49"/>
        <v>0</v>
      </c>
      <c r="BN82" s="24"/>
      <c r="BO82" s="24"/>
      <c r="BP82" s="13">
        <f t="shared" si="50"/>
        <v>0</v>
      </c>
      <c r="BQ82" s="13">
        <f t="shared" si="51"/>
        <v>0</v>
      </c>
      <c r="BR82" s="25"/>
      <c r="BS82" s="24"/>
      <c r="BT82" s="24"/>
      <c r="BU82" s="24"/>
      <c r="BV82" s="13">
        <f t="shared" si="52"/>
        <v>0</v>
      </c>
      <c r="BW82" s="24"/>
      <c r="BX82" s="24"/>
      <c r="BY82" s="13">
        <f t="shared" si="53"/>
        <v>0</v>
      </c>
      <c r="BZ82" s="24"/>
      <c r="CA82" s="24"/>
      <c r="CB82" s="13">
        <f t="shared" si="54"/>
        <v>0</v>
      </c>
      <c r="CC82" s="24"/>
      <c r="CD82" s="24"/>
      <c r="CE82" s="13">
        <f t="shared" si="55"/>
        <v>0</v>
      </c>
      <c r="CF82" s="24"/>
      <c r="CG82" s="24"/>
      <c r="CH82" s="13">
        <f t="shared" si="56"/>
        <v>0</v>
      </c>
      <c r="CI82" s="24"/>
      <c r="CJ82" s="24"/>
      <c r="CK82" s="13">
        <f t="shared" si="57"/>
        <v>0</v>
      </c>
      <c r="CL82" s="24"/>
      <c r="CM82" s="24"/>
      <c r="CN82" s="13">
        <f t="shared" si="58"/>
        <v>0</v>
      </c>
      <c r="CO82" s="24"/>
      <c r="CP82" s="24"/>
      <c r="CQ82" s="26"/>
      <c r="CR82" s="13">
        <f t="shared" si="59"/>
        <v>0</v>
      </c>
      <c r="CS82" s="24"/>
      <c r="CT82" s="24"/>
      <c r="CU82" s="13">
        <f t="shared" si="60"/>
        <v>0</v>
      </c>
      <c r="CV82" s="13">
        <f t="shared" si="61"/>
        <v>0</v>
      </c>
      <c r="CW82" s="13">
        <f t="shared" si="61"/>
        <v>0</v>
      </c>
      <c r="CX82" s="13">
        <f t="shared" si="62"/>
        <v>0</v>
      </c>
      <c r="CY82" s="25"/>
      <c r="CZ82" s="25"/>
      <c r="DA82" s="13">
        <f t="shared" si="63"/>
        <v>0</v>
      </c>
      <c r="DB82" s="25"/>
      <c r="DC82" s="25"/>
      <c r="DD82" s="13">
        <f t="shared" si="64"/>
        <v>0</v>
      </c>
      <c r="DE82" s="25"/>
      <c r="DF82" s="25"/>
      <c r="DG82" s="17">
        <f t="shared" si="67"/>
        <v>100</v>
      </c>
      <c r="DH82" s="17">
        <f t="shared" si="65"/>
        <v>100</v>
      </c>
      <c r="DI82" s="17">
        <v>0</v>
      </c>
      <c r="DJ82" s="17">
        <f t="shared" si="66"/>
        <v>0</v>
      </c>
      <c r="DK82" s="18"/>
      <c r="DL82" s="18"/>
    </row>
    <row r="83" spans="1:116" ht="15.75" x14ac:dyDescent="0.2">
      <c r="A83" s="19" t="s">
        <v>148</v>
      </c>
      <c r="B83" s="13">
        <f t="shared" si="34"/>
        <v>18769</v>
      </c>
      <c r="C83" s="15">
        <v>0</v>
      </c>
      <c r="D83" s="15">
        <v>16987</v>
      </c>
      <c r="E83" s="15">
        <v>1782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3">
        <f t="shared" si="35"/>
        <v>2365</v>
      </c>
      <c r="P83" s="15">
        <v>32</v>
      </c>
      <c r="Q83" s="15">
        <v>2333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3">
        <f t="shared" si="36"/>
        <v>130</v>
      </c>
      <c r="Y83" s="13">
        <f t="shared" si="37"/>
        <v>130</v>
      </c>
      <c r="Z83" s="15">
        <v>130</v>
      </c>
      <c r="AA83" s="15">
        <v>0</v>
      </c>
      <c r="AB83" s="13">
        <f t="shared" si="38"/>
        <v>0</v>
      </c>
      <c r="AC83" s="15">
        <v>0</v>
      </c>
      <c r="AD83" s="15">
        <v>0</v>
      </c>
      <c r="AE83" s="13">
        <f t="shared" si="39"/>
        <v>1291</v>
      </c>
      <c r="AF83" s="15">
        <v>1291</v>
      </c>
      <c r="AG83" s="15">
        <v>0</v>
      </c>
      <c r="AH83" s="15">
        <v>0</v>
      </c>
      <c r="AI83" s="13">
        <f t="shared" si="40"/>
        <v>0</v>
      </c>
      <c r="AJ83" s="15">
        <v>0</v>
      </c>
      <c r="AK83" s="15">
        <v>0</v>
      </c>
      <c r="AL83" s="13">
        <f t="shared" si="41"/>
        <v>2527</v>
      </c>
      <c r="AM83" s="15">
        <v>2524</v>
      </c>
      <c r="AN83" s="15">
        <v>3</v>
      </c>
      <c r="AO83" s="13">
        <f t="shared" si="42"/>
        <v>0</v>
      </c>
      <c r="AP83" s="15">
        <v>0</v>
      </c>
      <c r="AQ83" s="15">
        <v>0</v>
      </c>
      <c r="AR83" s="13">
        <f t="shared" si="43"/>
        <v>3322</v>
      </c>
      <c r="AS83" s="14">
        <v>2851</v>
      </c>
      <c r="AT83" s="14">
        <v>0</v>
      </c>
      <c r="AU83" s="14">
        <v>0</v>
      </c>
      <c r="AV83" s="14">
        <v>78</v>
      </c>
      <c r="AW83" s="14">
        <v>0</v>
      </c>
      <c r="AX83" s="13">
        <f t="shared" si="44"/>
        <v>0</v>
      </c>
      <c r="AY83" s="14">
        <v>0</v>
      </c>
      <c r="AZ83" s="14">
        <v>0</v>
      </c>
      <c r="BA83" s="13">
        <f t="shared" si="45"/>
        <v>0</v>
      </c>
      <c r="BB83" s="14">
        <v>0</v>
      </c>
      <c r="BC83" s="14">
        <v>0</v>
      </c>
      <c r="BD83" s="13">
        <f t="shared" si="46"/>
        <v>0</v>
      </c>
      <c r="BE83" s="14">
        <v>0</v>
      </c>
      <c r="BF83" s="14">
        <v>0</v>
      </c>
      <c r="BG83" s="13">
        <f t="shared" si="47"/>
        <v>0</v>
      </c>
      <c r="BH83" s="14">
        <v>0</v>
      </c>
      <c r="BI83" s="14">
        <v>0</v>
      </c>
      <c r="BJ83" s="13">
        <f t="shared" si="48"/>
        <v>393</v>
      </c>
      <c r="BK83" s="14">
        <v>393</v>
      </c>
      <c r="BL83" s="14">
        <v>0</v>
      </c>
      <c r="BM83" s="13">
        <f t="shared" si="49"/>
        <v>1734</v>
      </c>
      <c r="BN83" s="15">
        <v>1734</v>
      </c>
      <c r="BO83" s="15">
        <v>0</v>
      </c>
      <c r="BP83" s="13">
        <f t="shared" si="50"/>
        <v>2031</v>
      </c>
      <c r="BQ83" s="13">
        <f t="shared" si="51"/>
        <v>0</v>
      </c>
      <c r="BR83" s="14">
        <v>0</v>
      </c>
      <c r="BS83" s="15">
        <v>0</v>
      </c>
      <c r="BT83" s="15">
        <v>130</v>
      </c>
      <c r="BU83" s="15">
        <v>216</v>
      </c>
      <c r="BV83" s="13">
        <f t="shared" si="52"/>
        <v>0</v>
      </c>
      <c r="BW83" s="15">
        <v>0</v>
      </c>
      <c r="BX83" s="15">
        <v>0</v>
      </c>
      <c r="BY83" s="13">
        <f t="shared" si="53"/>
        <v>0</v>
      </c>
      <c r="BZ83" s="15">
        <v>0</v>
      </c>
      <c r="CA83" s="15">
        <v>0</v>
      </c>
      <c r="CB83" s="13">
        <f t="shared" si="54"/>
        <v>1685</v>
      </c>
      <c r="CC83" s="15">
        <v>1685</v>
      </c>
      <c r="CD83" s="15">
        <v>0</v>
      </c>
      <c r="CE83" s="13">
        <f t="shared" si="55"/>
        <v>2226</v>
      </c>
      <c r="CF83" s="15">
        <v>2195</v>
      </c>
      <c r="CG83" s="15">
        <v>31</v>
      </c>
      <c r="CH83" s="13">
        <f t="shared" si="56"/>
        <v>938</v>
      </c>
      <c r="CI83" s="15">
        <v>902</v>
      </c>
      <c r="CJ83" s="15">
        <v>36</v>
      </c>
      <c r="CK83" s="13">
        <f t="shared" si="57"/>
        <v>0</v>
      </c>
      <c r="CL83" s="15">
        <v>0</v>
      </c>
      <c r="CM83" s="15">
        <v>0</v>
      </c>
      <c r="CN83" s="13">
        <f t="shared" si="58"/>
        <v>1768</v>
      </c>
      <c r="CO83" s="15">
        <v>1716</v>
      </c>
      <c r="CP83" s="15">
        <v>52</v>
      </c>
      <c r="CQ83" s="22"/>
      <c r="CR83" s="13">
        <f t="shared" si="59"/>
        <v>27</v>
      </c>
      <c r="CS83" s="15">
        <v>14</v>
      </c>
      <c r="CT83" s="15">
        <v>13</v>
      </c>
      <c r="CU83" s="13">
        <f t="shared" si="60"/>
        <v>386</v>
      </c>
      <c r="CV83" s="13">
        <f t="shared" si="61"/>
        <v>386</v>
      </c>
      <c r="CW83" s="13">
        <f t="shared" si="61"/>
        <v>0</v>
      </c>
      <c r="CX83" s="13">
        <f t="shared" si="62"/>
        <v>0</v>
      </c>
      <c r="CY83" s="14">
        <v>0</v>
      </c>
      <c r="CZ83" s="14">
        <v>0</v>
      </c>
      <c r="DA83" s="13">
        <f t="shared" si="63"/>
        <v>0</v>
      </c>
      <c r="DB83" s="14">
        <v>0</v>
      </c>
      <c r="DC83" s="14">
        <v>0</v>
      </c>
      <c r="DD83" s="13">
        <f t="shared" si="64"/>
        <v>386</v>
      </c>
      <c r="DE83" s="14">
        <v>386</v>
      </c>
      <c r="DF83" s="14">
        <v>0</v>
      </c>
      <c r="DG83" s="17">
        <f t="shared" si="67"/>
        <v>37514</v>
      </c>
      <c r="DH83" s="17">
        <f t="shared" si="65"/>
        <v>34884</v>
      </c>
      <c r="DI83" s="17">
        <v>4413</v>
      </c>
      <c r="DJ83" s="17">
        <f t="shared" si="66"/>
        <v>2630</v>
      </c>
      <c r="DK83" s="18"/>
      <c r="DL83" s="18"/>
    </row>
    <row r="84" spans="1:116" ht="27" customHeight="1" x14ac:dyDescent="0.2">
      <c r="A84" s="19" t="s">
        <v>149</v>
      </c>
      <c r="B84" s="13">
        <f t="shared" si="34"/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3">
        <f t="shared" si="35"/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3">
        <f t="shared" si="36"/>
        <v>0</v>
      </c>
      <c r="Y84" s="13">
        <f t="shared" si="37"/>
        <v>0</v>
      </c>
      <c r="Z84" s="15">
        <v>0</v>
      </c>
      <c r="AA84" s="15">
        <v>0</v>
      </c>
      <c r="AB84" s="13">
        <f t="shared" si="38"/>
        <v>0</v>
      </c>
      <c r="AC84" s="15">
        <v>0</v>
      </c>
      <c r="AD84" s="15">
        <v>0</v>
      </c>
      <c r="AE84" s="13">
        <f t="shared" si="39"/>
        <v>0</v>
      </c>
      <c r="AF84" s="15">
        <v>0</v>
      </c>
      <c r="AG84" s="15">
        <v>0</v>
      </c>
      <c r="AH84" s="15">
        <v>0</v>
      </c>
      <c r="AI84" s="13">
        <f t="shared" si="40"/>
        <v>0</v>
      </c>
      <c r="AJ84" s="15">
        <v>0</v>
      </c>
      <c r="AK84" s="15">
        <v>0</v>
      </c>
      <c r="AL84" s="13">
        <f t="shared" si="41"/>
        <v>0</v>
      </c>
      <c r="AM84" s="15">
        <v>0</v>
      </c>
      <c r="AN84" s="15">
        <v>0</v>
      </c>
      <c r="AO84" s="13">
        <f t="shared" si="42"/>
        <v>0</v>
      </c>
      <c r="AP84" s="15">
        <v>0</v>
      </c>
      <c r="AQ84" s="15">
        <v>0</v>
      </c>
      <c r="AR84" s="13">
        <f t="shared" si="43"/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3">
        <f t="shared" si="44"/>
        <v>0</v>
      </c>
      <c r="AY84" s="14">
        <v>0</v>
      </c>
      <c r="AZ84" s="14">
        <v>0</v>
      </c>
      <c r="BA84" s="13">
        <f t="shared" si="45"/>
        <v>0</v>
      </c>
      <c r="BB84" s="14">
        <v>0</v>
      </c>
      <c r="BC84" s="14">
        <v>0</v>
      </c>
      <c r="BD84" s="13">
        <f t="shared" si="46"/>
        <v>0</v>
      </c>
      <c r="BE84" s="14">
        <v>0</v>
      </c>
      <c r="BF84" s="14">
        <v>0</v>
      </c>
      <c r="BG84" s="13">
        <f t="shared" si="47"/>
        <v>0</v>
      </c>
      <c r="BH84" s="14">
        <v>0</v>
      </c>
      <c r="BI84" s="14">
        <v>0</v>
      </c>
      <c r="BJ84" s="13">
        <f t="shared" si="48"/>
        <v>0</v>
      </c>
      <c r="BK84" s="14">
        <v>0</v>
      </c>
      <c r="BL84" s="14">
        <v>0</v>
      </c>
      <c r="BM84" s="13">
        <f t="shared" si="49"/>
        <v>0</v>
      </c>
      <c r="BN84" s="15">
        <v>0</v>
      </c>
      <c r="BO84" s="15">
        <v>0</v>
      </c>
      <c r="BP84" s="13">
        <f t="shared" si="50"/>
        <v>200</v>
      </c>
      <c r="BQ84" s="13">
        <f t="shared" si="51"/>
        <v>200</v>
      </c>
      <c r="BR84" s="27">
        <v>200</v>
      </c>
      <c r="BS84" s="15">
        <v>0</v>
      </c>
      <c r="BT84" s="15">
        <v>0</v>
      </c>
      <c r="BU84" s="15">
        <v>0</v>
      </c>
      <c r="BV84" s="13">
        <f t="shared" si="52"/>
        <v>0</v>
      </c>
      <c r="BW84" s="15">
        <v>0</v>
      </c>
      <c r="BX84" s="15">
        <v>0</v>
      </c>
      <c r="BY84" s="13">
        <f t="shared" si="53"/>
        <v>0</v>
      </c>
      <c r="BZ84" s="15">
        <v>0</v>
      </c>
      <c r="CA84" s="15">
        <v>0</v>
      </c>
      <c r="CB84" s="13">
        <f t="shared" si="54"/>
        <v>0</v>
      </c>
      <c r="CC84" s="15">
        <v>0</v>
      </c>
      <c r="CD84" s="15">
        <v>0</v>
      </c>
      <c r="CE84" s="13">
        <f t="shared" si="55"/>
        <v>0</v>
      </c>
      <c r="CF84" s="15">
        <v>0</v>
      </c>
      <c r="CG84" s="15">
        <v>0</v>
      </c>
      <c r="CH84" s="13">
        <f t="shared" si="56"/>
        <v>0</v>
      </c>
      <c r="CI84" s="15">
        <v>0</v>
      </c>
      <c r="CJ84" s="15">
        <v>0</v>
      </c>
      <c r="CK84" s="13">
        <f t="shared" si="57"/>
        <v>0</v>
      </c>
      <c r="CL84" s="15">
        <v>0</v>
      </c>
      <c r="CM84" s="15">
        <v>0</v>
      </c>
      <c r="CN84" s="13">
        <f t="shared" si="58"/>
        <v>0</v>
      </c>
      <c r="CO84" s="15">
        <v>0</v>
      </c>
      <c r="CP84" s="15">
        <v>0</v>
      </c>
      <c r="CQ84" s="22"/>
      <c r="CR84" s="13">
        <f t="shared" si="59"/>
        <v>0</v>
      </c>
      <c r="CS84" s="15">
        <v>0</v>
      </c>
      <c r="CT84" s="15">
        <v>0</v>
      </c>
      <c r="CU84" s="13">
        <f t="shared" si="60"/>
        <v>0</v>
      </c>
      <c r="CV84" s="13">
        <f t="shared" si="61"/>
        <v>0</v>
      </c>
      <c r="CW84" s="13">
        <f t="shared" si="61"/>
        <v>0</v>
      </c>
      <c r="CX84" s="13">
        <f t="shared" si="62"/>
        <v>0</v>
      </c>
      <c r="CY84" s="14">
        <v>0</v>
      </c>
      <c r="CZ84" s="14">
        <v>0</v>
      </c>
      <c r="DA84" s="13">
        <f t="shared" si="63"/>
        <v>0</v>
      </c>
      <c r="DB84" s="14">
        <v>0</v>
      </c>
      <c r="DC84" s="14">
        <v>0</v>
      </c>
      <c r="DD84" s="13">
        <f t="shared" si="64"/>
        <v>0</v>
      </c>
      <c r="DE84" s="14">
        <v>0</v>
      </c>
      <c r="DF84" s="14">
        <v>0</v>
      </c>
      <c r="DG84" s="17">
        <f t="shared" si="67"/>
        <v>200</v>
      </c>
      <c r="DH84" s="17">
        <f t="shared" si="65"/>
        <v>200</v>
      </c>
      <c r="DI84" s="17">
        <v>0</v>
      </c>
      <c r="DJ84" s="17">
        <f t="shared" si="66"/>
        <v>0</v>
      </c>
      <c r="DK84" s="18"/>
      <c r="DL84" s="18"/>
    </row>
    <row r="85" spans="1:116" ht="26.25" customHeight="1" x14ac:dyDescent="0.2">
      <c r="A85" s="19" t="s">
        <v>150</v>
      </c>
      <c r="B85" s="13">
        <f t="shared" si="34"/>
        <v>171</v>
      </c>
      <c r="C85" s="15">
        <v>0</v>
      </c>
      <c r="D85" s="15">
        <v>171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3">
        <f t="shared" si="35"/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3">
        <f t="shared" si="36"/>
        <v>30</v>
      </c>
      <c r="Y85" s="13">
        <f t="shared" si="37"/>
        <v>30</v>
      </c>
      <c r="Z85" s="15">
        <v>30</v>
      </c>
      <c r="AA85" s="15">
        <v>0</v>
      </c>
      <c r="AB85" s="13">
        <f t="shared" si="38"/>
        <v>0</v>
      </c>
      <c r="AC85" s="15">
        <v>0</v>
      </c>
      <c r="AD85" s="15">
        <v>0</v>
      </c>
      <c r="AE85" s="13">
        <f t="shared" si="39"/>
        <v>30</v>
      </c>
      <c r="AF85" s="15">
        <v>30</v>
      </c>
      <c r="AG85" s="15">
        <v>0</v>
      </c>
      <c r="AH85" s="15">
        <v>0</v>
      </c>
      <c r="AI85" s="13">
        <f t="shared" si="40"/>
        <v>0</v>
      </c>
      <c r="AJ85" s="15">
        <v>0</v>
      </c>
      <c r="AK85" s="15">
        <v>0</v>
      </c>
      <c r="AL85" s="13">
        <f t="shared" si="41"/>
        <v>45</v>
      </c>
      <c r="AM85" s="15">
        <v>45</v>
      </c>
      <c r="AN85" s="15">
        <v>0</v>
      </c>
      <c r="AO85" s="13">
        <f t="shared" si="42"/>
        <v>2</v>
      </c>
      <c r="AP85" s="15">
        <v>2</v>
      </c>
      <c r="AQ85" s="15">
        <v>0</v>
      </c>
      <c r="AR85" s="13">
        <f t="shared" si="43"/>
        <v>64</v>
      </c>
      <c r="AS85" s="14">
        <v>64</v>
      </c>
      <c r="AT85" s="14">
        <v>0</v>
      </c>
      <c r="AU85" s="14">
        <v>0</v>
      </c>
      <c r="AV85" s="14">
        <v>0</v>
      </c>
      <c r="AW85" s="14">
        <v>0</v>
      </c>
      <c r="AX85" s="13">
        <f t="shared" si="44"/>
        <v>0</v>
      </c>
      <c r="AY85" s="14">
        <v>0</v>
      </c>
      <c r="AZ85" s="14">
        <v>0</v>
      </c>
      <c r="BA85" s="13">
        <f t="shared" si="45"/>
        <v>0</v>
      </c>
      <c r="BB85" s="14">
        <v>0</v>
      </c>
      <c r="BC85" s="14">
        <v>0</v>
      </c>
      <c r="BD85" s="13">
        <f t="shared" si="46"/>
        <v>0</v>
      </c>
      <c r="BE85" s="14">
        <v>0</v>
      </c>
      <c r="BF85" s="14">
        <v>0</v>
      </c>
      <c r="BG85" s="13">
        <f t="shared" si="47"/>
        <v>0</v>
      </c>
      <c r="BH85" s="14">
        <v>0</v>
      </c>
      <c r="BI85" s="14">
        <v>0</v>
      </c>
      <c r="BJ85" s="13">
        <f t="shared" si="48"/>
        <v>0</v>
      </c>
      <c r="BK85" s="14">
        <v>0</v>
      </c>
      <c r="BL85" s="14">
        <v>0</v>
      </c>
      <c r="BM85" s="13">
        <f t="shared" si="49"/>
        <v>31</v>
      </c>
      <c r="BN85" s="15">
        <v>31</v>
      </c>
      <c r="BO85" s="15">
        <v>0</v>
      </c>
      <c r="BP85" s="13">
        <f t="shared" si="50"/>
        <v>50</v>
      </c>
      <c r="BQ85" s="13">
        <f t="shared" si="51"/>
        <v>0</v>
      </c>
      <c r="BR85" s="14">
        <v>0</v>
      </c>
      <c r="BS85" s="15">
        <v>0</v>
      </c>
      <c r="BT85" s="15">
        <v>0</v>
      </c>
      <c r="BU85" s="15">
        <v>50</v>
      </c>
      <c r="BV85" s="13">
        <f t="shared" si="52"/>
        <v>0</v>
      </c>
      <c r="BW85" s="15">
        <v>0</v>
      </c>
      <c r="BX85" s="15">
        <v>0</v>
      </c>
      <c r="BY85" s="13">
        <f t="shared" si="53"/>
        <v>0</v>
      </c>
      <c r="BZ85" s="15">
        <v>0</v>
      </c>
      <c r="CA85" s="15">
        <v>0</v>
      </c>
      <c r="CB85" s="13">
        <f t="shared" si="54"/>
        <v>0</v>
      </c>
      <c r="CC85" s="15">
        <v>0</v>
      </c>
      <c r="CD85" s="15">
        <v>0</v>
      </c>
      <c r="CE85" s="13">
        <f t="shared" si="55"/>
        <v>24</v>
      </c>
      <c r="CF85" s="15">
        <v>24</v>
      </c>
      <c r="CG85" s="15">
        <v>0</v>
      </c>
      <c r="CH85" s="13">
        <f t="shared" si="56"/>
        <v>26</v>
      </c>
      <c r="CI85" s="15">
        <v>26</v>
      </c>
      <c r="CJ85" s="15">
        <v>0</v>
      </c>
      <c r="CK85" s="13">
        <f t="shared" si="57"/>
        <v>0</v>
      </c>
      <c r="CL85" s="15">
        <v>0</v>
      </c>
      <c r="CM85" s="15">
        <v>0</v>
      </c>
      <c r="CN85" s="13">
        <f t="shared" si="58"/>
        <v>34</v>
      </c>
      <c r="CO85" s="15">
        <v>34</v>
      </c>
      <c r="CP85" s="15">
        <v>0</v>
      </c>
      <c r="CQ85" s="22"/>
      <c r="CR85" s="13">
        <f t="shared" si="59"/>
        <v>14</v>
      </c>
      <c r="CS85" s="15">
        <v>14</v>
      </c>
      <c r="CT85" s="15">
        <v>0</v>
      </c>
      <c r="CU85" s="13">
        <f t="shared" si="60"/>
        <v>0</v>
      </c>
      <c r="CV85" s="13">
        <f t="shared" si="61"/>
        <v>0</v>
      </c>
      <c r="CW85" s="13">
        <f t="shared" si="61"/>
        <v>0</v>
      </c>
      <c r="CX85" s="13">
        <f t="shared" si="62"/>
        <v>0</v>
      </c>
      <c r="CY85" s="14">
        <v>0</v>
      </c>
      <c r="CZ85" s="14">
        <v>0</v>
      </c>
      <c r="DA85" s="13">
        <f t="shared" si="63"/>
        <v>0</v>
      </c>
      <c r="DB85" s="14">
        <v>0</v>
      </c>
      <c r="DC85" s="14">
        <v>0</v>
      </c>
      <c r="DD85" s="13">
        <f t="shared" si="64"/>
        <v>0</v>
      </c>
      <c r="DE85" s="14">
        <v>0</v>
      </c>
      <c r="DF85" s="14">
        <v>0</v>
      </c>
      <c r="DG85" s="17">
        <f t="shared" si="67"/>
        <v>521</v>
      </c>
      <c r="DH85" s="17">
        <f t="shared" si="65"/>
        <v>521</v>
      </c>
      <c r="DI85" s="17">
        <v>66</v>
      </c>
      <c r="DJ85" s="17">
        <f t="shared" si="66"/>
        <v>0</v>
      </c>
      <c r="DK85" s="18"/>
      <c r="DL85" s="18"/>
    </row>
    <row r="86" spans="1:116" ht="121.5" customHeight="1" x14ac:dyDescent="0.2">
      <c r="A86" s="19" t="s">
        <v>151</v>
      </c>
      <c r="B86" s="13">
        <f t="shared" si="34"/>
        <v>326</v>
      </c>
      <c r="C86" s="14">
        <v>326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3">
        <f t="shared" si="35"/>
        <v>262</v>
      </c>
      <c r="P86" s="14">
        <v>262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3">
        <f t="shared" si="36"/>
        <v>0</v>
      </c>
      <c r="Y86" s="13">
        <f t="shared" si="37"/>
        <v>0</v>
      </c>
      <c r="Z86" s="14">
        <v>0</v>
      </c>
      <c r="AA86" s="14">
        <v>0</v>
      </c>
      <c r="AB86" s="13">
        <f t="shared" si="38"/>
        <v>0</v>
      </c>
      <c r="AC86" s="14">
        <v>0</v>
      </c>
      <c r="AD86" s="14">
        <v>0</v>
      </c>
      <c r="AE86" s="13">
        <f t="shared" si="39"/>
        <v>0</v>
      </c>
      <c r="AF86" s="14">
        <v>0</v>
      </c>
      <c r="AG86" s="14">
        <v>0</v>
      </c>
      <c r="AH86" s="14">
        <v>0</v>
      </c>
      <c r="AI86" s="13">
        <f t="shared" si="40"/>
        <v>0</v>
      </c>
      <c r="AJ86" s="14">
        <v>0</v>
      </c>
      <c r="AK86" s="14">
        <v>0</v>
      </c>
      <c r="AL86" s="13">
        <f t="shared" si="41"/>
        <v>32</v>
      </c>
      <c r="AM86" s="14">
        <v>32</v>
      </c>
      <c r="AN86" s="14">
        <v>0</v>
      </c>
      <c r="AO86" s="13">
        <f t="shared" si="42"/>
        <v>0</v>
      </c>
      <c r="AP86" s="14">
        <v>0</v>
      </c>
      <c r="AQ86" s="14">
        <v>0</v>
      </c>
      <c r="AR86" s="13">
        <f t="shared" si="43"/>
        <v>76</v>
      </c>
      <c r="AS86" s="14">
        <v>76</v>
      </c>
      <c r="AT86" s="14">
        <v>0</v>
      </c>
      <c r="AU86" s="14">
        <v>0</v>
      </c>
      <c r="AV86" s="14">
        <v>0</v>
      </c>
      <c r="AW86" s="14">
        <v>0</v>
      </c>
      <c r="AX86" s="13">
        <f t="shared" si="44"/>
        <v>0</v>
      </c>
      <c r="AY86" s="14">
        <v>0</v>
      </c>
      <c r="AZ86" s="14">
        <v>0</v>
      </c>
      <c r="BA86" s="13">
        <f t="shared" si="45"/>
        <v>0</v>
      </c>
      <c r="BB86" s="14">
        <v>0</v>
      </c>
      <c r="BC86" s="14">
        <v>0</v>
      </c>
      <c r="BD86" s="13">
        <f t="shared" si="46"/>
        <v>0</v>
      </c>
      <c r="BE86" s="14">
        <v>0</v>
      </c>
      <c r="BF86" s="14">
        <v>0</v>
      </c>
      <c r="BG86" s="13">
        <f t="shared" si="47"/>
        <v>0</v>
      </c>
      <c r="BH86" s="14">
        <v>0</v>
      </c>
      <c r="BI86" s="14">
        <v>0</v>
      </c>
      <c r="BJ86" s="13">
        <f t="shared" si="48"/>
        <v>0</v>
      </c>
      <c r="BK86" s="14">
        <v>0</v>
      </c>
      <c r="BL86" s="14">
        <v>0</v>
      </c>
      <c r="BM86" s="13">
        <f t="shared" si="49"/>
        <v>0</v>
      </c>
      <c r="BN86" s="14">
        <v>0</v>
      </c>
      <c r="BO86" s="14">
        <v>0</v>
      </c>
      <c r="BP86" s="13">
        <f t="shared" si="50"/>
        <v>0</v>
      </c>
      <c r="BQ86" s="13">
        <f t="shared" si="51"/>
        <v>0</v>
      </c>
      <c r="BR86" s="14"/>
      <c r="BS86" s="14"/>
      <c r="BT86" s="14"/>
      <c r="BU86" s="14"/>
      <c r="BV86" s="13">
        <f t="shared" si="52"/>
        <v>0</v>
      </c>
      <c r="BW86" s="14"/>
      <c r="BX86" s="14"/>
      <c r="BY86" s="13">
        <f t="shared" si="53"/>
        <v>0</v>
      </c>
      <c r="BZ86" s="14"/>
      <c r="CA86" s="14"/>
      <c r="CB86" s="13">
        <f t="shared" si="54"/>
        <v>0</v>
      </c>
      <c r="CC86" s="14"/>
      <c r="CD86" s="14"/>
      <c r="CE86" s="13">
        <f t="shared" si="55"/>
        <v>4</v>
      </c>
      <c r="CF86" s="14">
        <v>4</v>
      </c>
      <c r="CG86" s="14">
        <v>0</v>
      </c>
      <c r="CH86" s="13">
        <f t="shared" si="56"/>
        <v>108</v>
      </c>
      <c r="CI86" s="14">
        <v>108</v>
      </c>
      <c r="CJ86" s="14">
        <v>0</v>
      </c>
      <c r="CK86" s="13">
        <f t="shared" si="57"/>
        <v>0</v>
      </c>
      <c r="CL86" s="14">
        <v>0</v>
      </c>
      <c r="CM86" s="14">
        <v>0</v>
      </c>
      <c r="CN86" s="13">
        <f t="shared" si="58"/>
        <v>4</v>
      </c>
      <c r="CO86" s="14">
        <v>4</v>
      </c>
      <c r="CP86" s="14">
        <v>0</v>
      </c>
      <c r="CQ86" s="16"/>
      <c r="CR86" s="13">
        <f t="shared" si="59"/>
        <v>48</v>
      </c>
      <c r="CS86" s="14">
        <v>48</v>
      </c>
      <c r="CT86" s="14">
        <v>0</v>
      </c>
      <c r="CU86" s="13">
        <f t="shared" si="60"/>
        <v>0</v>
      </c>
      <c r="CV86" s="13">
        <f t="shared" si="61"/>
        <v>0</v>
      </c>
      <c r="CW86" s="13">
        <f t="shared" si="61"/>
        <v>0</v>
      </c>
      <c r="CX86" s="13">
        <f t="shared" si="62"/>
        <v>0</v>
      </c>
      <c r="CY86" s="14">
        <v>0</v>
      </c>
      <c r="CZ86" s="14">
        <v>0</v>
      </c>
      <c r="DA86" s="13">
        <f t="shared" si="63"/>
        <v>0</v>
      </c>
      <c r="DB86" s="14">
        <v>0</v>
      </c>
      <c r="DC86" s="14">
        <v>0</v>
      </c>
      <c r="DD86" s="13">
        <f t="shared" si="64"/>
        <v>0</v>
      </c>
      <c r="DE86" s="14">
        <v>0</v>
      </c>
      <c r="DF86" s="14">
        <v>0</v>
      </c>
      <c r="DG86" s="17">
        <f t="shared" si="67"/>
        <v>860</v>
      </c>
      <c r="DH86" s="17">
        <f t="shared" si="65"/>
        <v>598</v>
      </c>
      <c r="DI86" s="17">
        <v>0</v>
      </c>
      <c r="DJ86" s="17">
        <f t="shared" si="66"/>
        <v>262</v>
      </c>
      <c r="DK86" s="18"/>
      <c r="DL86" s="18"/>
    </row>
    <row r="87" spans="1:116" ht="31.5" x14ac:dyDescent="0.2">
      <c r="A87" s="19" t="s">
        <v>152</v>
      </c>
      <c r="B87" s="13">
        <f t="shared" si="34"/>
        <v>10389</v>
      </c>
      <c r="C87" s="14">
        <v>4330</v>
      </c>
      <c r="D87" s="14">
        <v>2675</v>
      </c>
      <c r="E87" s="14">
        <v>0</v>
      </c>
      <c r="F87" s="14">
        <v>3235</v>
      </c>
      <c r="G87" s="14">
        <v>0</v>
      </c>
      <c r="H87" s="14">
        <v>0</v>
      </c>
      <c r="I87" s="14">
        <v>149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3">
        <f t="shared" si="35"/>
        <v>2125</v>
      </c>
      <c r="P87" s="14">
        <v>1588</v>
      </c>
      <c r="Q87" s="14">
        <v>537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3">
        <f t="shared" si="36"/>
        <v>270</v>
      </c>
      <c r="Y87" s="13">
        <f t="shared" si="37"/>
        <v>245</v>
      </c>
      <c r="Z87" s="14">
        <v>245</v>
      </c>
      <c r="AA87" s="14">
        <v>0</v>
      </c>
      <c r="AB87" s="13">
        <f t="shared" si="38"/>
        <v>25</v>
      </c>
      <c r="AC87" s="14">
        <v>25</v>
      </c>
      <c r="AD87" s="14">
        <v>0</v>
      </c>
      <c r="AE87" s="13">
        <f t="shared" si="39"/>
        <v>406</v>
      </c>
      <c r="AF87" s="14">
        <v>406</v>
      </c>
      <c r="AG87" s="14">
        <v>0</v>
      </c>
      <c r="AH87" s="14">
        <v>0</v>
      </c>
      <c r="AI87" s="13">
        <f t="shared" si="40"/>
        <v>0</v>
      </c>
      <c r="AJ87" s="14">
        <v>0</v>
      </c>
      <c r="AK87" s="14">
        <v>0</v>
      </c>
      <c r="AL87" s="13">
        <f t="shared" si="41"/>
        <v>711</v>
      </c>
      <c r="AM87" s="14">
        <v>676</v>
      </c>
      <c r="AN87" s="14">
        <v>35</v>
      </c>
      <c r="AO87" s="13">
        <f t="shared" si="42"/>
        <v>61</v>
      </c>
      <c r="AP87" s="14">
        <v>61</v>
      </c>
      <c r="AQ87" s="14">
        <v>0</v>
      </c>
      <c r="AR87" s="13">
        <f t="shared" si="43"/>
        <v>2224</v>
      </c>
      <c r="AS87" s="14">
        <v>1879</v>
      </c>
      <c r="AT87" s="14">
        <v>0</v>
      </c>
      <c r="AU87" s="14">
        <v>0</v>
      </c>
      <c r="AV87" s="14">
        <v>0</v>
      </c>
      <c r="AW87" s="14">
        <v>0</v>
      </c>
      <c r="AX87" s="13">
        <f t="shared" si="44"/>
        <v>0</v>
      </c>
      <c r="AY87" s="14">
        <v>0</v>
      </c>
      <c r="AZ87" s="14">
        <v>0</v>
      </c>
      <c r="BA87" s="13">
        <f t="shared" si="45"/>
        <v>0</v>
      </c>
      <c r="BB87" s="14">
        <v>0</v>
      </c>
      <c r="BC87" s="14">
        <v>0</v>
      </c>
      <c r="BD87" s="13">
        <f t="shared" si="46"/>
        <v>98</v>
      </c>
      <c r="BE87" s="14">
        <v>98</v>
      </c>
      <c r="BF87" s="14">
        <v>0</v>
      </c>
      <c r="BG87" s="13">
        <f t="shared" si="47"/>
        <v>0</v>
      </c>
      <c r="BH87" s="14">
        <v>0</v>
      </c>
      <c r="BI87" s="14">
        <v>0</v>
      </c>
      <c r="BJ87" s="13">
        <f t="shared" si="48"/>
        <v>247</v>
      </c>
      <c r="BK87" s="14">
        <v>247</v>
      </c>
      <c r="BL87" s="14">
        <v>0</v>
      </c>
      <c r="BM87" s="13">
        <f t="shared" si="49"/>
        <v>53</v>
      </c>
      <c r="BN87" s="14">
        <v>53</v>
      </c>
      <c r="BO87" s="14">
        <v>0</v>
      </c>
      <c r="BP87" s="13">
        <f t="shared" si="50"/>
        <v>2040</v>
      </c>
      <c r="BQ87" s="13">
        <f t="shared" si="51"/>
        <v>2000</v>
      </c>
      <c r="BR87" s="14">
        <v>2000</v>
      </c>
      <c r="BS87" s="15">
        <v>0</v>
      </c>
      <c r="BT87" s="15">
        <v>15</v>
      </c>
      <c r="BU87" s="15">
        <v>25</v>
      </c>
      <c r="BV87" s="13">
        <f t="shared" si="52"/>
        <v>0</v>
      </c>
      <c r="BW87" s="15">
        <v>0</v>
      </c>
      <c r="BX87" s="15">
        <v>0</v>
      </c>
      <c r="BY87" s="13">
        <f t="shared" si="53"/>
        <v>0</v>
      </c>
      <c r="BZ87" s="15">
        <v>0</v>
      </c>
      <c r="CA87" s="15">
        <v>0</v>
      </c>
      <c r="CB87" s="13">
        <f t="shared" si="54"/>
        <v>0</v>
      </c>
      <c r="CC87" s="15">
        <v>0</v>
      </c>
      <c r="CD87" s="15">
        <v>0</v>
      </c>
      <c r="CE87" s="13">
        <f t="shared" si="55"/>
        <v>1765</v>
      </c>
      <c r="CF87" s="14">
        <v>1765</v>
      </c>
      <c r="CG87" s="14">
        <v>0</v>
      </c>
      <c r="CH87" s="13">
        <f t="shared" si="56"/>
        <v>1106</v>
      </c>
      <c r="CI87" s="14">
        <v>883</v>
      </c>
      <c r="CJ87" s="14">
        <v>223</v>
      </c>
      <c r="CK87" s="13">
        <f t="shared" si="57"/>
        <v>0</v>
      </c>
      <c r="CL87" s="14">
        <v>0</v>
      </c>
      <c r="CM87" s="14">
        <v>0</v>
      </c>
      <c r="CN87" s="13">
        <f t="shared" si="58"/>
        <v>1748</v>
      </c>
      <c r="CO87" s="14">
        <v>1681</v>
      </c>
      <c r="CP87" s="14">
        <v>67</v>
      </c>
      <c r="CQ87" s="16"/>
      <c r="CR87" s="13">
        <f t="shared" si="59"/>
        <v>614</v>
      </c>
      <c r="CS87" s="14">
        <v>614</v>
      </c>
      <c r="CT87" s="14">
        <v>0</v>
      </c>
      <c r="CU87" s="13">
        <f t="shared" si="60"/>
        <v>0</v>
      </c>
      <c r="CV87" s="13">
        <f t="shared" si="61"/>
        <v>0</v>
      </c>
      <c r="CW87" s="13">
        <f t="shared" si="61"/>
        <v>0</v>
      </c>
      <c r="CX87" s="13">
        <f t="shared" si="62"/>
        <v>0</v>
      </c>
      <c r="CY87" s="14">
        <v>0</v>
      </c>
      <c r="CZ87" s="14">
        <v>0</v>
      </c>
      <c r="DA87" s="13">
        <f t="shared" si="63"/>
        <v>0</v>
      </c>
      <c r="DB87" s="14">
        <v>0</v>
      </c>
      <c r="DC87" s="14">
        <v>0</v>
      </c>
      <c r="DD87" s="13">
        <f t="shared" si="64"/>
        <v>0</v>
      </c>
      <c r="DE87" s="14">
        <v>0</v>
      </c>
      <c r="DF87" s="14">
        <v>0</v>
      </c>
      <c r="DG87" s="17">
        <f t="shared" si="67"/>
        <v>23512</v>
      </c>
      <c r="DH87" s="17">
        <f t="shared" si="65"/>
        <v>21047</v>
      </c>
      <c r="DI87" s="17">
        <v>6282</v>
      </c>
      <c r="DJ87" s="17">
        <f t="shared" si="66"/>
        <v>2465</v>
      </c>
      <c r="DK87" s="18"/>
      <c r="DL87" s="18"/>
    </row>
    <row r="88" spans="1:116" ht="31.5" customHeight="1" x14ac:dyDescent="0.2">
      <c r="A88" s="19" t="s">
        <v>153</v>
      </c>
      <c r="B88" s="13">
        <f t="shared" si="34"/>
        <v>20464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20464</v>
      </c>
      <c r="K88" s="24">
        <v>0</v>
      </c>
      <c r="L88" s="28"/>
      <c r="M88" s="28"/>
      <c r="N88" s="28"/>
      <c r="O88" s="13">
        <f t="shared" si="35"/>
        <v>0</v>
      </c>
      <c r="P88" s="28"/>
      <c r="Q88" s="28"/>
      <c r="R88" s="28"/>
      <c r="S88" s="28"/>
      <c r="T88" s="28"/>
      <c r="U88" s="28"/>
      <c r="V88" s="28"/>
      <c r="W88" s="28"/>
      <c r="X88" s="13">
        <f t="shared" si="36"/>
        <v>0</v>
      </c>
      <c r="Y88" s="13">
        <f t="shared" si="37"/>
        <v>0</v>
      </c>
      <c r="Z88" s="28"/>
      <c r="AA88" s="28"/>
      <c r="AB88" s="13">
        <f t="shared" si="38"/>
        <v>0</v>
      </c>
      <c r="AC88" s="28"/>
      <c r="AD88" s="28"/>
      <c r="AE88" s="13">
        <f t="shared" si="39"/>
        <v>0</v>
      </c>
      <c r="AF88" s="28"/>
      <c r="AG88" s="28"/>
      <c r="AH88" s="28"/>
      <c r="AI88" s="13">
        <f t="shared" si="40"/>
        <v>0</v>
      </c>
      <c r="AJ88" s="28"/>
      <c r="AK88" s="28"/>
      <c r="AL88" s="13">
        <f t="shared" si="41"/>
        <v>0</v>
      </c>
      <c r="AM88" s="28"/>
      <c r="AN88" s="28"/>
      <c r="AO88" s="13">
        <f t="shared" si="42"/>
        <v>0</v>
      </c>
      <c r="AP88" s="28"/>
      <c r="AQ88" s="28"/>
      <c r="AR88" s="13">
        <f t="shared" si="43"/>
        <v>0</v>
      </c>
      <c r="AS88" s="29"/>
      <c r="AT88" s="29"/>
      <c r="AU88" s="29"/>
      <c r="AV88" s="29"/>
      <c r="AW88" s="29"/>
      <c r="AX88" s="13">
        <f t="shared" si="44"/>
        <v>0</v>
      </c>
      <c r="AY88" s="29"/>
      <c r="AZ88" s="29"/>
      <c r="BA88" s="13">
        <f t="shared" si="45"/>
        <v>0</v>
      </c>
      <c r="BB88" s="29"/>
      <c r="BC88" s="29"/>
      <c r="BD88" s="13">
        <f t="shared" si="46"/>
        <v>0</v>
      </c>
      <c r="BE88" s="29"/>
      <c r="BF88" s="29"/>
      <c r="BG88" s="13">
        <f t="shared" si="47"/>
        <v>0</v>
      </c>
      <c r="BH88" s="29"/>
      <c r="BI88" s="29"/>
      <c r="BJ88" s="13">
        <f t="shared" si="48"/>
        <v>0</v>
      </c>
      <c r="BK88" s="29"/>
      <c r="BL88" s="29"/>
      <c r="BM88" s="13">
        <f t="shared" si="49"/>
        <v>0</v>
      </c>
      <c r="BN88" s="28"/>
      <c r="BO88" s="28"/>
      <c r="BP88" s="13">
        <f t="shared" si="50"/>
        <v>0</v>
      </c>
      <c r="BQ88" s="13">
        <f t="shared" si="51"/>
        <v>0</v>
      </c>
      <c r="BR88" s="28"/>
      <c r="BS88" s="28"/>
      <c r="BT88" s="28"/>
      <c r="BU88" s="28"/>
      <c r="BV88" s="13">
        <f t="shared" si="52"/>
        <v>0</v>
      </c>
      <c r="BW88" s="28"/>
      <c r="BX88" s="28"/>
      <c r="BY88" s="13">
        <f t="shared" si="53"/>
        <v>0</v>
      </c>
      <c r="BZ88" s="28"/>
      <c r="CA88" s="28"/>
      <c r="CB88" s="13">
        <f t="shared" si="54"/>
        <v>0</v>
      </c>
      <c r="CC88" s="28"/>
      <c r="CD88" s="28"/>
      <c r="CE88" s="13">
        <f t="shared" si="55"/>
        <v>0</v>
      </c>
      <c r="CF88" s="28"/>
      <c r="CG88" s="28"/>
      <c r="CH88" s="13">
        <f t="shared" si="56"/>
        <v>0</v>
      </c>
      <c r="CI88" s="28"/>
      <c r="CJ88" s="28"/>
      <c r="CK88" s="13">
        <f t="shared" si="57"/>
        <v>0</v>
      </c>
      <c r="CL88" s="28"/>
      <c r="CM88" s="28"/>
      <c r="CN88" s="13">
        <f t="shared" si="58"/>
        <v>0</v>
      </c>
      <c r="CO88" s="28"/>
      <c r="CP88" s="28"/>
      <c r="CQ88" s="30"/>
      <c r="CR88" s="13">
        <f t="shared" si="59"/>
        <v>0</v>
      </c>
      <c r="CS88" s="28"/>
      <c r="CT88" s="28"/>
      <c r="CU88" s="13">
        <f t="shared" si="60"/>
        <v>0</v>
      </c>
      <c r="CV88" s="13">
        <f t="shared" si="61"/>
        <v>0</v>
      </c>
      <c r="CW88" s="13">
        <f t="shared" si="61"/>
        <v>0</v>
      </c>
      <c r="CX88" s="13">
        <f t="shared" si="62"/>
        <v>0</v>
      </c>
      <c r="CY88" s="29"/>
      <c r="CZ88" s="29"/>
      <c r="DA88" s="13">
        <f t="shared" si="63"/>
        <v>0</v>
      </c>
      <c r="DB88" s="29"/>
      <c r="DC88" s="29"/>
      <c r="DD88" s="13">
        <f t="shared" si="64"/>
        <v>0</v>
      </c>
      <c r="DE88" s="29"/>
      <c r="DF88" s="29"/>
      <c r="DG88" s="17">
        <f t="shared" si="67"/>
        <v>20464</v>
      </c>
      <c r="DH88" s="17">
        <f t="shared" si="65"/>
        <v>20464</v>
      </c>
      <c r="DI88" s="17">
        <v>0</v>
      </c>
      <c r="DJ88" s="17">
        <f t="shared" si="66"/>
        <v>0</v>
      </c>
      <c r="DK88" s="18"/>
      <c r="DL88" s="18"/>
    </row>
    <row r="89" spans="1:116" ht="29.25" customHeight="1" x14ac:dyDescent="0.2">
      <c r="A89" s="19" t="s">
        <v>154</v>
      </c>
      <c r="B89" s="13">
        <f t="shared" si="34"/>
        <v>80</v>
      </c>
      <c r="C89" s="24"/>
      <c r="D89" s="24"/>
      <c r="E89" s="24"/>
      <c r="F89" s="24"/>
      <c r="G89" s="24"/>
      <c r="H89" s="24"/>
      <c r="I89" s="24"/>
      <c r="J89" s="24">
        <v>80</v>
      </c>
      <c r="K89" s="24"/>
      <c r="L89" s="24"/>
      <c r="M89" s="24"/>
      <c r="N89" s="24"/>
      <c r="O89" s="13">
        <f t="shared" si="35"/>
        <v>0</v>
      </c>
      <c r="P89" s="24"/>
      <c r="Q89" s="24"/>
      <c r="R89" s="24"/>
      <c r="S89" s="24"/>
      <c r="T89" s="24"/>
      <c r="U89" s="24"/>
      <c r="V89" s="24"/>
      <c r="W89" s="24"/>
      <c r="X89" s="13">
        <f t="shared" si="36"/>
        <v>0</v>
      </c>
      <c r="Y89" s="13">
        <f t="shared" si="37"/>
        <v>0</v>
      </c>
      <c r="Z89" s="24"/>
      <c r="AA89" s="24"/>
      <c r="AB89" s="13">
        <f t="shared" si="38"/>
        <v>0</v>
      </c>
      <c r="AC89" s="24"/>
      <c r="AD89" s="24"/>
      <c r="AE89" s="13">
        <f t="shared" si="39"/>
        <v>0</v>
      </c>
      <c r="AF89" s="24"/>
      <c r="AG89" s="24"/>
      <c r="AH89" s="24"/>
      <c r="AI89" s="13">
        <f t="shared" si="40"/>
        <v>0</v>
      </c>
      <c r="AJ89" s="24"/>
      <c r="AK89" s="24"/>
      <c r="AL89" s="13">
        <f t="shared" si="41"/>
        <v>0</v>
      </c>
      <c r="AM89" s="24"/>
      <c r="AN89" s="24"/>
      <c r="AO89" s="13">
        <f t="shared" si="42"/>
        <v>0</v>
      </c>
      <c r="AP89" s="24"/>
      <c r="AQ89" s="24"/>
      <c r="AR89" s="13">
        <f t="shared" si="43"/>
        <v>0</v>
      </c>
      <c r="AS89" s="25"/>
      <c r="AT89" s="25"/>
      <c r="AU89" s="25"/>
      <c r="AV89" s="25"/>
      <c r="AW89" s="25"/>
      <c r="AX89" s="13">
        <f t="shared" si="44"/>
        <v>0</v>
      </c>
      <c r="AY89" s="25"/>
      <c r="AZ89" s="25"/>
      <c r="BA89" s="13">
        <f t="shared" si="45"/>
        <v>0</v>
      </c>
      <c r="BB89" s="25"/>
      <c r="BC89" s="25"/>
      <c r="BD89" s="13">
        <f t="shared" si="46"/>
        <v>0</v>
      </c>
      <c r="BE89" s="25"/>
      <c r="BF89" s="25"/>
      <c r="BG89" s="13">
        <f t="shared" si="47"/>
        <v>0</v>
      </c>
      <c r="BH89" s="25"/>
      <c r="BI89" s="25"/>
      <c r="BJ89" s="13">
        <f t="shared" si="48"/>
        <v>0</v>
      </c>
      <c r="BK89" s="25"/>
      <c r="BL89" s="25"/>
      <c r="BM89" s="13">
        <f t="shared" si="49"/>
        <v>0</v>
      </c>
      <c r="BN89" s="24"/>
      <c r="BO89" s="24"/>
      <c r="BP89" s="13">
        <f t="shared" si="50"/>
        <v>0</v>
      </c>
      <c r="BQ89" s="13">
        <f t="shared" si="51"/>
        <v>0</v>
      </c>
      <c r="BR89" s="25"/>
      <c r="BS89" s="24"/>
      <c r="BT89" s="24"/>
      <c r="BU89" s="24"/>
      <c r="BV89" s="13">
        <f t="shared" si="52"/>
        <v>0</v>
      </c>
      <c r="BW89" s="24"/>
      <c r="BX89" s="24"/>
      <c r="BY89" s="13">
        <f t="shared" si="53"/>
        <v>0</v>
      </c>
      <c r="BZ89" s="24"/>
      <c r="CA89" s="24"/>
      <c r="CB89" s="13">
        <f t="shared" si="54"/>
        <v>0</v>
      </c>
      <c r="CC89" s="24"/>
      <c r="CD89" s="24"/>
      <c r="CE89" s="13">
        <f t="shared" si="55"/>
        <v>0</v>
      </c>
      <c r="CF89" s="24"/>
      <c r="CG89" s="24"/>
      <c r="CH89" s="13">
        <f t="shared" si="56"/>
        <v>0</v>
      </c>
      <c r="CI89" s="24"/>
      <c r="CJ89" s="24"/>
      <c r="CK89" s="13">
        <f t="shared" si="57"/>
        <v>0</v>
      </c>
      <c r="CL89" s="24"/>
      <c r="CM89" s="24"/>
      <c r="CN89" s="13">
        <f t="shared" si="58"/>
        <v>0</v>
      </c>
      <c r="CO89" s="24"/>
      <c r="CP89" s="24"/>
      <c r="CQ89" s="26"/>
      <c r="CR89" s="13">
        <f t="shared" si="59"/>
        <v>0</v>
      </c>
      <c r="CS89" s="24"/>
      <c r="CT89" s="24"/>
      <c r="CU89" s="13">
        <f t="shared" si="60"/>
        <v>0</v>
      </c>
      <c r="CV89" s="13">
        <f t="shared" si="61"/>
        <v>0</v>
      </c>
      <c r="CW89" s="13">
        <f t="shared" si="61"/>
        <v>0</v>
      </c>
      <c r="CX89" s="13">
        <f t="shared" si="62"/>
        <v>0</v>
      </c>
      <c r="CY89" s="25"/>
      <c r="CZ89" s="25"/>
      <c r="DA89" s="13">
        <f t="shared" si="63"/>
        <v>0</v>
      </c>
      <c r="DB89" s="25"/>
      <c r="DC89" s="25"/>
      <c r="DD89" s="13">
        <f t="shared" si="64"/>
        <v>0</v>
      </c>
      <c r="DE89" s="25"/>
      <c r="DF89" s="25"/>
      <c r="DG89" s="17">
        <f t="shared" si="67"/>
        <v>80</v>
      </c>
      <c r="DH89" s="17">
        <f t="shared" si="65"/>
        <v>80</v>
      </c>
      <c r="DI89" s="17">
        <v>0</v>
      </c>
      <c r="DJ89" s="17">
        <f t="shared" si="66"/>
        <v>0</v>
      </c>
      <c r="DK89" s="18"/>
      <c r="DL89" s="18"/>
    </row>
    <row r="90" spans="1:116" ht="43.5" customHeight="1" x14ac:dyDescent="0.2">
      <c r="A90" s="19" t="s">
        <v>155</v>
      </c>
      <c r="B90" s="13">
        <f t="shared" si="34"/>
        <v>550</v>
      </c>
      <c r="C90" s="24"/>
      <c r="D90" s="24"/>
      <c r="E90" s="24"/>
      <c r="F90" s="24"/>
      <c r="G90" s="24"/>
      <c r="H90" s="24"/>
      <c r="I90" s="24"/>
      <c r="J90" s="24">
        <v>550</v>
      </c>
      <c r="K90" s="24"/>
      <c r="L90" s="24"/>
      <c r="M90" s="24"/>
      <c r="N90" s="24"/>
      <c r="O90" s="13">
        <f t="shared" si="35"/>
        <v>0</v>
      </c>
      <c r="P90" s="24"/>
      <c r="Q90" s="24"/>
      <c r="R90" s="24"/>
      <c r="S90" s="24"/>
      <c r="T90" s="24"/>
      <c r="U90" s="24"/>
      <c r="V90" s="24"/>
      <c r="W90" s="24"/>
      <c r="X90" s="13">
        <f t="shared" si="36"/>
        <v>0</v>
      </c>
      <c r="Y90" s="13">
        <f t="shared" si="37"/>
        <v>0</v>
      </c>
      <c r="Z90" s="24"/>
      <c r="AA90" s="24"/>
      <c r="AB90" s="13">
        <f t="shared" si="38"/>
        <v>0</v>
      </c>
      <c r="AC90" s="24"/>
      <c r="AD90" s="24"/>
      <c r="AE90" s="13">
        <f t="shared" si="39"/>
        <v>0</v>
      </c>
      <c r="AF90" s="24"/>
      <c r="AG90" s="24"/>
      <c r="AH90" s="24"/>
      <c r="AI90" s="13">
        <f t="shared" si="40"/>
        <v>0</v>
      </c>
      <c r="AJ90" s="24"/>
      <c r="AK90" s="24"/>
      <c r="AL90" s="13">
        <f t="shared" si="41"/>
        <v>0</v>
      </c>
      <c r="AM90" s="24"/>
      <c r="AN90" s="24"/>
      <c r="AO90" s="13">
        <f t="shared" si="42"/>
        <v>0</v>
      </c>
      <c r="AP90" s="24"/>
      <c r="AQ90" s="24"/>
      <c r="AR90" s="13">
        <f t="shared" si="43"/>
        <v>0</v>
      </c>
      <c r="AS90" s="25"/>
      <c r="AT90" s="25"/>
      <c r="AU90" s="25"/>
      <c r="AV90" s="25"/>
      <c r="AW90" s="25"/>
      <c r="AX90" s="13">
        <f t="shared" si="44"/>
        <v>0</v>
      </c>
      <c r="AY90" s="25"/>
      <c r="AZ90" s="25"/>
      <c r="BA90" s="13">
        <f t="shared" si="45"/>
        <v>0</v>
      </c>
      <c r="BB90" s="25"/>
      <c r="BC90" s="25"/>
      <c r="BD90" s="13">
        <f t="shared" si="46"/>
        <v>0</v>
      </c>
      <c r="BE90" s="25"/>
      <c r="BF90" s="25"/>
      <c r="BG90" s="13">
        <f t="shared" si="47"/>
        <v>0</v>
      </c>
      <c r="BH90" s="25"/>
      <c r="BI90" s="25"/>
      <c r="BJ90" s="13">
        <f t="shared" si="48"/>
        <v>0</v>
      </c>
      <c r="BK90" s="25"/>
      <c r="BL90" s="25"/>
      <c r="BM90" s="13">
        <f t="shared" si="49"/>
        <v>0</v>
      </c>
      <c r="BN90" s="24"/>
      <c r="BO90" s="24"/>
      <c r="BP90" s="13">
        <f t="shared" si="50"/>
        <v>0</v>
      </c>
      <c r="BQ90" s="13">
        <f t="shared" si="51"/>
        <v>0</v>
      </c>
      <c r="BR90" s="25"/>
      <c r="BS90" s="24"/>
      <c r="BT90" s="24"/>
      <c r="BU90" s="24"/>
      <c r="BV90" s="13">
        <f t="shared" si="52"/>
        <v>0</v>
      </c>
      <c r="BW90" s="24"/>
      <c r="BX90" s="24"/>
      <c r="BY90" s="13">
        <f t="shared" si="53"/>
        <v>0</v>
      </c>
      <c r="BZ90" s="24"/>
      <c r="CA90" s="24"/>
      <c r="CB90" s="13">
        <f t="shared" si="54"/>
        <v>0</v>
      </c>
      <c r="CC90" s="24"/>
      <c r="CD90" s="24"/>
      <c r="CE90" s="13">
        <f t="shared" si="55"/>
        <v>0</v>
      </c>
      <c r="CF90" s="24"/>
      <c r="CG90" s="24"/>
      <c r="CH90" s="13">
        <f t="shared" si="56"/>
        <v>0</v>
      </c>
      <c r="CI90" s="24"/>
      <c r="CJ90" s="24"/>
      <c r="CK90" s="13">
        <f t="shared" si="57"/>
        <v>0</v>
      </c>
      <c r="CL90" s="24"/>
      <c r="CM90" s="24"/>
      <c r="CN90" s="13">
        <f t="shared" si="58"/>
        <v>0</v>
      </c>
      <c r="CO90" s="24"/>
      <c r="CP90" s="24"/>
      <c r="CQ90" s="26"/>
      <c r="CR90" s="13">
        <f t="shared" si="59"/>
        <v>0</v>
      </c>
      <c r="CS90" s="24"/>
      <c r="CT90" s="24"/>
      <c r="CU90" s="13">
        <f t="shared" si="60"/>
        <v>0</v>
      </c>
      <c r="CV90" s="13">
        <f t="shared" si="61"/>
        <v>0</v>
      </c>
      <c r="CW90" s="13">
        <f t="shared" si="61"/>
        <v>0</v>
      </c>
      <c r="CX90" s="13">
        <f t="shared" si="62"/>
        <v>0</v>
      </c>
      <c r="CY90" s="25"/>
      <c r="CZ90" s="25"/>
      <c r="DA90" s="13">
        <f t="shared" si="63"/>
        <v>0</v>
      </c>
      <c r="DB90" s="25"/>
      <c r="DC90" s="25"/>
      <c r="DD90" s="13">
        <f t="shared" si="64"/>
        <v>0</v>
      </c>
      <c r="DE90" s="25"/>
      <c r="DF90" s="25"/>
      <c r="DG90" s="17">
        <f t="shared" si="67"/>
        <v>550</v>
      </c>
      <c r="DH90" s="17">
        <f t="shared" si="65"/>
        <v>550</v>
      </c>
      <c r="DI90" s="17">
        <v>0</v>
      </c>
      <c r="DJ90" s="17">
        <f t="shared" si="66"/>
        <v>0</v>
      </c>
      <c r="DK90" s="18"/>
      <c r="DL90" s="18"/>
    </row>
    <row r="91" spans="1:116" ht="48" customHeight="1" x14ac:dyDescent="0.2">
      <c r="A91" s="19" t="s">
        <v>156</v>
      </c>
      <c r="B91" s="13">
        <f t="shared" si="34"/>
        <v>0</v>
      </c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13">
        <f t="shared" si="35"/>
        <v>0</v>
      </c>
      <c r="P91" s="24"/>
      <c r="Q91" s="24"/>
      <c r="R91" s="24"/>
      <c r="S91" s="24"/>
      <c r="T91" s="24"/>
      <c r="U91" s="24"/>
      <c r="V91" s="24"/>
      <c r="W91" s="24"/>
      <c r="X91" s="13">
        <f t="shared" si="36"/>
        <v>0</v>
      </c>
      <c r="Y91" s="13">
        <f t="shared" si="37"/>
        <v>0</v>
      </c>
      <c r="Z91" s="24"/>
      <c r="AA91" s="24"/>
      <c r="AB91" s="13">
        <f t="shared" si="38"/>
        <v>0</v>
      </c>
      <c r="AC91" s="24"/>
      <c r="AD91" s="24"/>
      <c r="AE91" s="13">
        <f t="shared" si="39"/>
        <v>0</v>
      </c>
      <c r="AF91" s="24"/>
      <c r="AG91" s="24"/>
      <c r="AH91" s="24"/>
      <c r="AI91" s="13">
        <f t="shared" si="40"/>
        <v>0</v>
      </c>
      <c r="AJ91" s="24"/>
      <c r="AK91" s="24"/>
      <c r="AL91" s="13">
        <f t="shared" si="41"/>
        <v>0</v>
      </c>
      <c r="AM91" s="24"/>
      <c r="AN91" s="24"/>
      <c r="AO91" s="13">
        <f t="shared" si="42"/>
        <v>0</v>
      </c>
      <c r="AP91" s="24"/>
      <c r="AQ91" s="24"/>
      <c r="AR91" s="13">
        <f t="shared" si="43"/>
        <v>0</v>
      </c>
      <c r="AS91" s="25"/>
      <c r="AT91" s="25"/>
      <c r="AU91" s="25"/>
      <c r="AV91" s="25"/>
      <c r="AW91" s="25"/>
      <c r="AX91" s="13">
        <f t="shared" si="44"/>
        <v>0</v>
      </c>
      <c r="AY91" s="25"/>
      <c r="AZ91" s="25"/>
      <c r="BA91" s="13">
        <f t="shared" si="45"/>
        <v>0</v>
      </c>
      <c r="BB91" s="25"/>
      <c r="BC91" s="25"/>
      <c r="BD91" s="13">
        <f t="shared" si="46"/>
        <v>0</v>
      </c>
      <c r="BE91" s="25"/>
      <c r="BF91" s="25"/>
      <c r="BG91" s="13">
        <f t="shared" si="47"/>
        <v>0</v>
      </c>
      <c r="BH91" s="25"/>
      <c r="BI91" s="25"/>
      <c r="BJ91" s="13">
        <f t="shared" si="48"/>
        <v>0</v>
      </c>
      <c r="BK91" s="25"/>
      <c r="BL91" s="25"/>
      <c r="BM91" s="13">
        <f t="shared" si="49"/>
        <v>0</v>
      </c>
      <c r="BN91" s="24"/>
      <c r="BO91" s="24"/>
      <c r="BP91" s="13">
        <f t="shared" si="50"/>
        <v>0</v>
      </c>
      <c r="BQ91" s="13">
        <f t="shared" si="51"/>
        <v>0</v>
      </c>
      <c r="BR91" s="25"/>
      <c r="BS91" s="24"/>
      <c r="BT91" s="24"/>
      <c r="BU91" s="24"/>
      <c r="BV91" s="13">
        <f t="shared" si="52"/>
        <v>0</v>
      </c>
      <c r="BW91" s="24"/>
      <c r="BX91" s="24"/>
      <c r="BY91" s="13">
        <f t="shared" si="53"/>
        <v>0</v>
      </c>
      <c r="BZ91" s="24"/>
      <c r="CA91" s="24"/>
      <c r="CB91" s="13">
        <f t="shared" si="54"/>
        <v>0</v>
      </c>
      <c r="CC91" s="24"/>
      <c r="CD91" s="24"/>
      <c r="CE91" s="13">
        <f t="shared" si="55"/>
        <v>0</v>
      </c>
      <c r="CF91" s="24"/>
      <c r="CG91" s="24"/>
      <c r="CH91" s="13">
        <f t="shared" si="56"/>
        <v>0</v>
      </c>
      <c r="CI91" s="24"/>
      <c r="CJ91" s="24"/>
      <c r="CK91" s="13">
        <f t="shared" si="57"/>
        <v>0</v>
      </c>
      <c r="CL91" s="24"/>
      <c r="CM91" s="24"/>
      <c r="CN91" s="13">
        <f t="shared" si="58"/>
        <v>100</v>
      </c>
      <c r="CO91" s="24">
        <v>100</v>
      </c>
      <c r="CP91" s="24"/>
      <c r="CQ91" s="26"/>
      <c r="CR91" s="13">
        <f t="shared" si="59"/>
        <v>0</v>
      </c>
      <c r="CS91" s="24"/>
      <c r="CT91" s="24"/>
      <c r="CU91" s="13">
        <f t="shared" si="60"/>
        <v>0</v>
      </c>
      <c r="CV91" s="13">
        <f t="shared" si="61"/>
        <v>0</v>
      </c>
      <c r="CW91" s="13">
        <f t="shared" si="61"/>
        <v>0</v>
      </c>
      <c r="CX91" s="13">
        <f t="shared" si="62"/>
        <v>0</v>
      </c>
      <c r="CY91" s="25"/>
      <c r="CZ91" s="25"/>
      <c r="DA91" s="13">
        <f t="shared" si="63"/>
        <v>0</v>
      </c>
      <c r="DB91" s="25"/>
      <c r="DC91" s="25"/>
      <c r="DD91" s="13">
        <f t="shared" si="64"/>
        <v>0</v>
      </c>
      <c r="DE91" s="25"/>
      <c r="DF91" s="25"/>
      <c r="DG91" s="17">
        <f t="shared" si="67"/>
        <v>100</v>
      </c>
      <c r="DH91" s="17">
        <f t="shared" si="65"/>
        <v>100</v>
      </c>
      <c r="DI91" s="17">
        <v>0</v>
      </c>
      <c r="DJ91" s="17">
        <f t="shared" si="66"/>
        <v>0</v>
      </c>
      <c r="DK91" s="18"/>
      <c r="DL91" s="18"/>
    </row>
    <row r="92" spans="1:116" ht="33" customHeight="1" x14ac:dyDescent="0.2">
      <c r="A92" s="19" t="s">
        <v>157</v>
      </c>
      <c r="B92" s="13">
        <f t="shared" si="34"/>
        <v>0</v>
      </c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13">
        <f t="shared" si="35"/>
        <v>0</v>
      </c>
      <c r="P92" s="24"/>
      <c r="Q92" s="24"/>
      <c r="R92" s="24"/>
      <c r="S92" s="24"/>
      <c r="T92" s="24"/>
      <c r="U92" s="24"/>
      <c r="V92" s="24"/>
      <c r="W92" s="24"/>
      <c r="X92" s="13">
        <f t="shared" si="36"/>
        <v>0</v>
      </c>
      <c r="Y92" s="13">
        <f t="shared" si="37"/>
        <v>0</v>
      </c>
      <c r="Z92" s="24"/>
      <c r="AA92" s="24"/>
      <c r="AB92" s="13">
        <f t="shared" si="38"/>
        <v>0</v>
      </c>
      <c r="AC92" s="24"/>
      <c r="AD92" s="24"/>
      <c r="AE92" s="13">
        <f t="shared" si="39"/>
        <v>0</v>
      </c>
      <c r="AF92" s="24"/>
      <c r="AG92" s="24"/>
      <c r="AH92" s="24"/>
      <c r="AI92" s="13">
        <f t="shared" si="40"/>
        <v>0</v>
      </c>
      <c r="AJ92" s="24"/>
      <c r="AK92" s="24"/>
      <c r="AL92" s="13">
        <f t="shared" si="41"/>
        <v>0</v>
      </c>
      <c r="AM92" s="24"/>
      <c r="AN92" s="24"/>
      <c r="AO92" s="13">
        <f t="shared" si="42"/>
        <v>0</v>
      </c>
      <c r="AP92" s="24"/>
      <c r="AQ92" s="24"/>
      <c r="AR92" s="13">
        <f t="shared" si="43"/>
        <v>0</v>
      </c>
      <c r="AS92" s="25"/>
      <c r="AT92" s="25"/>
      <c r="AU92" s="25"/>
      <c r="AV92" s="25"/>
      <c r="AW92" s="25"/>
      <c r="AX92" s="13">
        <f t="shared" si="44"/>
        <v>0</v>
      </c>
      <c r="AY92" s="25"/>
      <c r="AZ92" s="25"/>
      <c r="BA92" s="13">
        <f t="shared" si="45"/>
        <v>0</v>
      </c>
      <c r="BB92" s="25"/>
      <c r="BC92" s="25"/>
      <c r="BD92" s="13">
        <f t="shared" si="46"/>
        <v>0</v>
      </c>
      <c r="BE92" s="25"/>
      <c r="BF92" s="25"/>
      <c r="BG92" s="13">
        <f t="shared" si="47"/>
        <v>0</v>
      </c>
      <c r="BH92" s="25"/>
      <c r="BI92" s="25"/>
      <c r="BJ92" s="13">
        <f t="shared" si="48"/>
        <v>0</v>
      </c>
      <c r="BK92" s="25"/>
      <c r="BL92" s="25"/>
      <c r="BM92" s="13">
        <f t="shared" si="49"/>
        <v>0</v>
      </c>
      <c r="BN92" s="24"/>
      <c r="BO92" s="24"/>
      <c r="BP92" s="13">
        <f t="shared" si="50"/>
        <v>0</v>
      </c>
      <c r="BQ92" s="13">
        <f t="shared" si="51"/>
        <v>0</v>
      </c>
      <c r="BR92" s="25"/>
      <c r="BS92" s="24"/>
      <c r="BT92" s="24"/>
      <c r="BU92" s="24"/>
      <c r="BV92" s="13">
        <f t="shared" si="52"/>
        <v>0</v>
      </c>
      <c r="BW92" s="24"/>
      <c r="BX92" s="24"/>
      <c r="BY92" s="13">
        <f t="shared" si="53"/>
        <v>0</v>
      </c>
      <c r="BZ92" s="24"/>
      <c r="CA92" s="24"/>
      <c r="CB92" s="13">
        <f t="shared" si="54"/>
        <v>0</v>
      </c>
      <c r="CC92" s="24"/>
      <c r="CD92" s="24"/>
      <c r="CE92" s="13">
        <f t="shared" si="55"/>
        <v>0</v>
      </c>
      <c r="CF92" s="24"/>
      <c r="CG92" s="24"/>
      <c r="CH92" s="13">
        <f t="shared" si="56"/>
        <v>0</v>
      </c>
      <c r="CI92" s="24"/>
      <c r="CJ92" s="24"/>
      <c r="CK92" s="13">
        <f t="shared" si="57"/>
        <v>0</v>
      </c>
      <c r="CL92" s="24"/>
      <c r="CM92" s="24"/>
      <c r="CN92" s="13">
        <f t="shared" si="58"/>
        <v>50</v>
      </c>
      <c r="CO92" s="24">
        <v>25</v>
      </c>
      <c r="CP92" s="24">
        <v>25</v>
      </c>
      <c r="CQ92" s="26"/>
      <c r="CR92" s="13">
        <f t="shared" si="59"/>
        <v>0</v>
      </c>
      <c r="CS92" s="24"/>
      <c r="CT92" s="24"/>
      <c r="CU92" s="13">
        <f t="shared" si="60"/>
        <v>0</v>
      </c>
      <c r="CV92" s="13">
        <f t="shared" si="61"/>
        <v>0</v>
      </c>
      <c r="CW92" s="13">
        <f t="shared" si="61"/>
        <v>0</v>
      </c>
      <c r="CX92" s="13">
        <f t="shared" si="62"/>
        <v>0</v>
      </c>
      <c r="CY92" s="25"/>
      <c r="CZ92" s="25"/>
      <c r="DA92" s="13">
        <f t="shared" si="63"/>
        <v>0</v>
      </c>
      <c r="DB92" s="25"/>
      <c r="DC92" s="25"/>
      <c r="DD92" s="13">
        <f t="shared" si="64"/>
        <v>0</v>
      </c>
      <c r="DE92" s="25"/>
      <c r="DF92" s="25"/>
      <c r="DG92" s="17">
        <f t="shared" si="67"/>
        <v>50</v>
      </c>
      <c r="DH92" s="17">
        <f t="shared" si="65"/>
        <v>25</v>
      </c>
      <c r="DI92" s="17">
        <v>0</v>
      </c>
      <c r="DJ92" s="17">
        <f t="shared" si="66"/>
        <v>25</v>
      </c>
      <c r="DK92" s="18"/>
      <c r="DL92" s="18"/>
    </row>
    <row r="93" spans="1:116" ht="31.5" x14ac:dyDescent="0.2">
      <c r="A93" s="31" t="s">
        <v>158</v>
      </c>
      <c r="B93" s="32">
        <f>C93+D93+E93+F93+G93+H93+I93+J93+K93+L93+M93+N93</f>
        <v>985570</v>
      </c>
      <c r="C93" s="32">
        <f t="shared" ref="C93:AH93" si="68">SUM(C7:C92)</f>
        <v>65058</v>
      </c>
      <c r="D93" s="32">
        <f t="shared" si="68"/>
        <v>769766</v>
      </c>
      <c r="E93" s="32">
        <f t="shared" si="68"/>
        <v>8140</v>
      </c>
      <c r="F93" s="32">
        <f t="shared" si="68"/>
        <v>3235</v>
      </c>
      <c r="G93" s="32">
        <f t="shared" si="68"/>
        <v>0</v>
      </c>
      <c r="H93" s="32">
        <f t="shared" si="68"/>
        <v>13241</v>
      </c>
      <c r="I93" s="32">
        <f t="shared" si="68"/>
        <v>20771</v>
      </c>
      <c r="J93" s="32">
        <f t="shared" si="68"/>
        <v>21872</v>
      </c>
      <c r="K93" s="32">
        <f t="shared" si="68"/>
        <v>1762</v>
      </c>
      <c r="L93" s="32">
        <f t="shared" si="68"/>
        <v>78844</v>
      </c>
      <c r="M93" s="32">
        <f t="shared" si="68"/>
        <v>2881</v>
      </c>
      <c r="N93" s="32">
        <f t="shared" si="68"/>
        <v>0</v>
      </c>
      <c r="O93" s="32">
        <f t="shared" si="68"/>
        <v>618375</v>
      </c>
      <c r="P93" s="32">
        <f t="shared" si="68"/>
        <v>21954</v>
      </c>
      <c r="Q93" s="32">
        <f t="shared" si="68"/>
        <v>573882</v>
      </c>
      <c r="R93" s="32">
        <f t="shared" si="68"/>
        <v>2134</v>
      </c>
      <c r="S93" s="32">
        <f t="shared" si="68"/>
        <v>9189</v>
      </c>
      <c r="T93" s="32">
        <f t="shared" si="68"/>
        <v>4150</v>
      </c>
      <c r="U93" s="32">
        <f t="shared" si="68"/>
        <v>0</v>
      </c>
      <c r="V93" s="32">
        <f t="shared" si="68"/>
        <v>0</v>
      </c>
      <c r="W93" s="32">
        <f t="shared" si="68"/>
        <v>7066</v>
      </c>
      <c r="X93" s="32">
        <f t="shared" si="68"/>
        <v>60380</v>
      </c>
      <c r="Y93" s="32">
        <f t="shared" si="68"/>
        <v>44925</v>
      </c>
      <c r="Z93" s="32">
        <f t="shared" si="68"/>
        <v>37765</v>
      </c>
      <c r="AA93" s="32">
        <f t="shared" si="68"/>
        <v>7160</v>
      </c>
      <c r="AB93" s="32">
        <f t="shared" si="68"/>
        <v>15455</v>
      </c>
      <c r="AC93" s="32">
        <f t="shared" si="68"/>
        <v>15244</v>
      </c>
      <c r="AD93" s="32">
        <f t="shared" si="68"/>
        <v>211</v>
      </c>
      <c r="AE93" s="32">
        <f t="shared" si="68"/>
        <v>75467</v>
      </c>
      <c r="AF93" s="32">
        <f t="shared" si="68"/>
        <v>67766</v>
      </c>
      <c r="AG93" s="32">
        <f t="shared" si="68"/>
        <v>7701</v>
      </c>
      <c r="AH93" s="32">
        <f t="shared" si="68"/>
        <v>0</v>
      </c>
      <c r="AI93" s="32">
        <f t="shared" ref="AI93:CT93" si="69">SUM(AI7:AI92)</f>
        <v>2259</v>
      </c>
      <c r="AJ93" s="32">
        <f t="shared" si="69"/>
        <v>258</v>
      </c>
      <c r="AK93" s="32">
        <f t="shared" si="69"/>
        <v>2001</v>
      </c>
      <c r="AL93" s="32">
        <f t="shared" si="69"/>
        <v>98037</v>
      </c>
      <c r="AM93" s="32">
        <f t="shared" si="69"/>
        <v>82984</v>
      </c>
      <c r="AN93" s="32">
        <f t="shared" si="69"/>
        <v>15053</v>
      </c>
      <c r="AO93" s="32">
        <f t="shared" si="69"/>
        <v>21189</v>
      </c>
      <c r="AP93" s="32">
        <f t="shared" si="69"/>
        <v>18975</v>
      </c>
      <c r="AQ93" s="32">
        <f t="shared" si="69"/>
        <v>2214</v>
      </c>
      <c r="AR93" s="32">
        <f t="shared" si="69"/>
        <v>245996</v>
      </c>
      <c r="AS93" s="32">
        <f t="shared" si="69"/>
        <v>114825</v>
      </c>
      <c r="AT93" s="32">
        <f t="shared" si="69"/>
        <v>13323</v>
      </c>
      <c r="AU93" s="32">
        <f t="shared" si="69"/>
        <v>0</v>
      </c>
      <c r="AV93" s="32">
        <f t="shared" si="69"/>
        <v>1354</v>
      </c>
      <c r="AW93" s="32">
        <f t="shared" si="69"/>
        <v>23</v>
      </c>
      <c r="AX93" s="32">
        <f t="shared" si="69"/>
        <v>9824</v>
      </c>
      <c r="AY93" s="32">
        <f t="shared" si="69"/>
        <v>9824</v>
      </c>
      <c r="AZ93" s="32">
        <f t="shared" si="69"/>
        <v>0</v>
      </c>
      <c r="BA93" s="32">
        <f t="shared" si="69"/>
        <v>1539</v>
      </c>
      <c r="BB93" s="32">
        <f t="shared" si="69"/>
        <v>1539</v>
      </c>
      <c r="BC93" s="32">
        <f t="shared" si="69"/>
        <v>0</v>
      </c>
      <c r="BD93" s="32">
        <f t="shared" si="69"/>
        <v>60076</v>
      </c>
      <c r="BE93" s="32">
        <f t="shared" si="69"/>
        <v>49263</v>
      </c>
      <c r="BF93" s="32">
        <f t="shared" si="69"/>
        <v>10813</v>
      </c>
      <c r="BG93" s="32">
        <f t="shared" si="69"/>
        <v>3746</v>
      </c>
      <c r="BH93" s="32">
        <f t="shared" si="69"/>
        <v>3746</v>
      </c>
      <c r="BI93" s="32">
        <f t="shared" si="69"/>
        <v>0</v>
      </c>
      <c r="BJ93" s="32">
        <f t="shared" si="69"/>
        <v>41286</v>
      </c>
      <c r="BK93" s="32">
        <f t="shared" si="69"/>
        <v>41253</v>
      </c>
      <c r="BL93" s="32">
        <f t="shared" si="69"/>
        <v>33</v>
      </c>
      <c r="BM93" s="32">
        <f t="shared" si="69"/>
        <v>43930</v>
      </c>
      <c r="BN93" s="32">
        <f t="shared" si="69"/>
        <v>42013</v>
      </c>
      <c r="BO93" s="32">
        <f t="shared" si="69"/>
        <v>1917</v>
      </c>
      <c r="BP93" s="32">
        <f t="shared" si="69"/>
        <v>184991</v>
      </c>
      <c r="BQ93" s="32">
        <f t="shared" si="69"/>
        <v>37608</v>
      </c>
      <c r="BR93" s="32">
        <f t="shared" si="69"/>
        <v>26236</v>
      </c>
      <c r="BS93" s="32">
        <f t="shared" si="69"/>
        <v>11372</v>
      </c>
      <c r="BT93" s="32">
        <f t="shared" si="69"/>
        <v>14956</v>
      </c>
      <c r="BU93" s="32">
        <f t="shared" si="69"/>
        <v>47932</v>
      </c>
      <c r="BV93" s="32">
        <f t="shared" si="69"/>
        <v>7624</v>
      </c>
      <c r="BW93" s="32">
        <f t="shared" si="69"/>
        <v>7282</v>
      </c>
      <c r="BX93" s="32">
        <f t="shared" si="69"/>
        <v>342</v>
      </c>
      <c r="BY93" s="32">
        <f t="shared" si="69"/>
        <v>0</v>
      </c>
      <c r="BZ93" s="32">
        <f t="shared" si="69"/>
        <v>0</v>
      </c>
      <c r="CA93" s="32">
        <f t="shared" si="69"/>
        <v>0</v>
      </c>
      <c r="CB93" s="32">
        <f t="shared" si="69"/>
        <v>76871</v>
      </c>
      <c r="CC93" s="32">
        <f t="shared" si="69"/>
        <v>60932</v>
      </c>
      <c r="CD93" s="32">
        <f t="shared" si="69"/>
        <v>15939</v>
      </c>
      <c r="CE93" s="32">
        <f t="shared" si="69"/>
        <v>211040</v>
      </c>
      <c r="CF93" s="32">
        <f t="shared" si="69"/>
        <v>196780</v>
      </c>
      <c r="CG93" s="32">
        <f t="shared" si="69"/>
        <v>14260</v>
      </c>
      <c r="CH93" s="32">
        <f t="shared" si="69"/>
        <v>99561</v>
      </c>
      <c r="CI93" s="32">
        <f t="shared" si="69"/>
        <v>71284</v>
      </c>
      <c r="CJ93" s="32">
        <f t="shared" si="69"/>
        <v>28277</v>
      </c>
      <c r="CK93" s="32">
        <f t="shared" si="69"/>
        <v>0</v>
      </c>
      <c r="CL93" s="32">
        <f t="shared" si="69"/>
        <v>0</v>
      </c>
      <c r="CM93" s="32">
        <f t="shared" si="69"/>
        <v>0</v>
      </c>
      <c r="CN93" s="32">
        <f t="shared" si="69"/>
        <v>92479</v>
      </c>
      <c r="CO93" s="32">
        <f t="shared" si="69"/>
        <v>67340</v>
      </c>
      <c r="CP93" s="32">
        <f t="shared" si="69"/>
        <v>25139</v>
      </c>
      <c r="CQ93" s="32">
        <f t="shared" si="69"/>
        <v>0</v>
      </c>
      <c r="CR93" s="32">
        <f t="shared" si="69"/>
        <v>94846</v>
      </c>
      <c r="CS93" s="32">
        <f t="shared" si="69"/>
        <v>66580</v>
      </c>
      <c r="CT93" s="32">
        <f t="shared" si="69"/>
        <v>28266</v>
      </c>
      <c r="CU93" s="32">
        <f t="shared" ref="CU93:DF93" si="70">SUM(CU7:CU92)</f>
        <v>142174</v>
      </c>
      <c r="CV93" s="32">
        <f t="shared" si="70"/>
        <v>101140</v>
      </c>
      <c r="CW93" s="32">
        <f t="shared" si="70"/>
        <v>41034</v>
      </c>
      <c r="CX93" s="32">
        <f t="shared" si="70"/>
        <v>10618</v>
      </c>
      <c r="CY93" s="32">
        <f t="shared" si="70"/>
        <v>9608</v>
      </c>
      <c r="CZ93" s="32">
        <f t="shared" si="70"/>
        <v>1010</v>
      </c>
      <c r="DA93" s="32">
        <f t="shared" si="70"/>
        <v>72396</v>
      </c>
      <c r="DB93" s="32">
        <f t="shared" si="70"/>
        <v>58215</v>
      </c>
      <c r="DC93" s="32">
        <f t="shared" si="70"/>
        <v>14181</v>
      </c>
      <c r="DD93" s="32">
        <f t="shared" si="70"/>
        <v>59160</v>
      </c>
      <c r="DE93" s="32">
        <f t="shared" si="70"/>
        <v>33317</v>
      </c>
      <c r="DF93" s="32">
        <f t="shared" si="70"/>
        <v>25843</v>
      </c>
      <c r="DG93" s="32">
        <f t="shared" si="67"/>
        <v>2976294</v>
      </c>
      <c r="DH93" s="32">
        <f t="shared" si="65"/>
        <v>2117908</v>
      </c>
      <c r="DI93" s="32">
        <v>287049</v>
      </c>
      <c r="DJ93" s="32">
        <f t="shared" si="66"/>
        <v>858386</v>
      </c>
      <c r="DK93" s="32"/>
      <c r="DL93" s="32"/>
    </row>
  </sheetData>
  <autoFilter ref="A6:DL93"/>
  <mergeCells count="91">
    <mergeCell ref="DB5:DC5"/>
    <mergeCell ref="DD5:DD6"/>
    <mergeCell ref="DE5:DF5"/>
    <mergeCell ref="CL5:CM5"/>
    <mergeCell ref="CN5:CN6"/>
    <mergeCell ref="CO5:CQ5"/>
    <mergeCell ref="CR5:CR6"/>
    <mergeCell ref="CS5:CT5"/>
    <mergeCell ref="CU5:CU6"/>
    <mergeCell ref="CK5:CK6"/>
    <mergeCell ref="BU5:BU6"/>
    <mergeCell ref="BV5:BV6"/>
    <mergeCell ref="BW5:BX5"/>
    <mergeCell ref="BY5:BY6"/>
    <mergeCell ref="BZ5:CA5"/>
    <mergeCell ref="CB5:CB6"/>
    <mergeCell ref="CC5:CD5"/>
    <mergeCell ref="CE5:CE6"/>
    <mergeCell ref="CF5:CG5"/>
    <mergeCell ref="CH5:CH6"/>
    <mergeCell ref="CI5:CJ5"/>
    <mergeCell ref="BT5:BT6"/>
    <mergeCell ref="BB5:BC5"/>
    <mergeCell ref="BD5:BD6"/>
    <mergeCell ref="BE5:BF5"/>
    <mergeCell ref="BG5:BG6"/>
    <mergeCell ref="BH5:BI5"/>
    <mergeCell ref="BJ5:BJ6"/>
    <mergeCell ref="BK5:BL5"/>
    <mergeCell ref="BM5:BM6"/>
    <mergeCell ref="BN5:BO5"/>
    <mergeCell ref="BQ5:BQ6"/>
    <mergeCell ref="BR5:BS5"/>
    <mergeCell ref="AP5:AQ5"/>
    <mergeCell ref="AR5:AR6"/>
    <mergeCell ref="AS5:AW5"/>
    <mergeCell ref="AX5:AX6"/>
    <mergeCell ref="AY5:AZ5"/>
    <mergeCell ref="CR4:CT4"/>
    <mergeCell ref="CU4:DF4"/>
    <mergeCell ref="DH4:DH6"/>
    <mergeCell ref="DJ4:DJ6"/>
    <mergeCell ref="AI4:AK4"/>
    <mergeCell ref="AL4:AN4"/>
    <mergeCell ref="AO4:AQ4"/>
    <mergeCell ref="AR4:BL4"/>
    <mergeCell ref="BM4:BO4"/>
    <mergeCell ref="BP4:BP6"/>
    <mergeCell ref="AJ5:AK5"/>
    <mergeCell ref="AL5:AL6"/>
    <mergeCell ref="AM5:AN5"/>
    <mergeCell ref="AO5:AO6"/>
    <mergeCell ref="BA5:BA6"/>
    <mergeCell ref="AI5:AI6"/>
    <mergeCell ref="DK3:DL3"/>
    <mergeCell ref="BQ4:CD4"/>
    <mergeCell ref="CE4:CG4"/>
    <mergeCell ref="CH4:CM4"/>
    <mergeCell ref="CN4:CP4"/>
    <mergeCell ref="BF3:BX3"/>
    <mergeCell ref="BY3:CP3"/>
    <mergeCell ref="CR3:DF3"/>
    <mergeCell ref="DG3:DG6"/>
    <mergeCell ref="DH3:DJ3"/>
    <mergeCell ref="DK4:DK6"/>
    <mergeCell ref="DL4:DL6"/>
    <mergeCell ref="CV5:CW5"/>
    <mergeCell ref="CX5:CX6"/>
    <mergeCell ref="CY5:CZ5"/>
    <mergeCell ref="DA5:DA6"/>
    <mergeCell ref="B1:N1"/>
    <mergeCell ref="B2:N2"/>
    <mergeCell ref="A3:A6"/>
    <mergeCell ref="B3:Q3"/>
    <mergeCell ref="T3:AL3"/>
    <mergeCell ref="Y5:Y6"/>
    <mergeCell ref="B5:B6"/>
    <mergeCell ref="C5:N5"/>
    <mergeCell ref="O5:O6"/>
    <mergeCell ref="P5:W5"/>
    <mergeCell ref="X5:X6"/>
    <mergeCell ref="Z5:AA5"/>
    <mergeCell ref="AB5:AB6"/>
    <mergeCell ref="AC5:AD5"/>
    <mergeCell ref="AE5:AE6"/>
    <mergeCell ref="AF5:AH5"/>
    <mergeCell ref="AM3:BE3"/>
    <mergeCell ref="B4:N4"/>
    <mergeCell ref="O4:W4"/>
    <mergeCell ref="X4:AD4"/>
    <mergeCell ref="AE4:AH4"/>
  </mergeCells>
  <pageMargins left="0.11811023622047245" right="0.11811023622047245" top="7.874015748031496E-2" bottom="7.874015748031496E-2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98"/>
  <sheetViews>
    <sheetView showZeros="0" zoomScale="70" zoomScaleNormal="70" workbookViewId="0">
      <pane xSplit="1" ySplit="6" topLeftCell="B94" activePane="bottomRight" state="frozenSplit"/>
      <selection pane="topRight" activeCell="D1" sqref="D1"/>
      <selection pane="bottomLeft" activeCell="DA6" sqref="DA6"/>
      <selection pane="bottomRight" activeCell="DJ109" sqref="DJ109"/>
    </sheetView>
  </sheetViews>
  <sheetFormatPr defaultRowHeight="12.75" x14ac:dyDescent="0.2"/>
  <cols>
    <col min="1" max="1" width="58.5703125" style="23" customWidth="1"/>
    <col min="2" max="2" width="13.140625" style="23" customWidth="1"/>
    <col min="3" max="3" width="10.140625" style="23" customWidth="1"/>
    <col min="4" max="4" width="13.140625" style="23" customWidth="1"/>
    <col min="5" max="7" width="9.28515625" style="23" customWidth="1"/>
    <col min="8" max="10" width="10.140625" style="23" customWidth="1"/>
    <col min="11" max="11" width="9.28515625" style="23" customWidth="1"/>
    <col min="12" max="12" width="11.28515625" style="23" customWidth="1"/>
    <col min="13" max="14" width="9.28515625" style="23" customWidth="1"/>
    <col min="15" max="15" width="9.85546875" style="23" customWidth="1"/>
    <col min="16" max="16" width="10.140625" style="23" customWidth="1"/>
    <col min="17" max="17" width="11.28515625" style="23" customWidth="1"/>
    <col min="18" max="18" width="9.28515625" style="23" customWidth="1"/>
    <col min="19" max="19" width="10" style="23" customWidth="1"/>
    <col min="20" max="20" width="6.85546875" style="23" customWidth="1"/>
    <col min="21" max="21" width="5.85546875" style="23" customWidth="1"/>
    <col min="22" max="22" width="6.42578125" style="23" customWidth="1"/>
    <col min="23" max="23" width="6.5703125" style="23" customWidth="1"/>
    <col min="24" max="24" width="10.28515625" style="23" customWidth="1"/>
    <col min="25" max="25" width="8.5703125" style="23" customWidth="1"/>
    <col min="26" max="26" width="7.7109375" style="23" customWidth="1"/>
    <col min="27" max="27" width="7.28515625" style="23" customWidth="1"/>
    <col min="28" max="28" width="9.28515625" style="23" customWidth="1"/>
    <col min="29" max="29" width="9.7109375" style="23" customWidth="1"/>
    <col min="30" max="30" width="7" style="23" customWidth="1"/>
    <col min="31" max="31" width="7.7109375" style="23" customWidth="1"/>
    <col min="32" max="32" width="8.140625" style="23" customWidth="1"/>
    <col min="33" max="34" width="7.7109375" style="23" customWidth="1"/>
    <col min="35" max="35" width="7.85546875" style="23" customWidth="1"/>
    <col min="36" max="36" width="8.140625" style="23" customWidth="1"/>
    <col min="37" max="37" width="7.85546875" style="23" customWidth="1"/>
    <col min="38" max="38" width="8.140625" style="23" customWidth="1"/>
    <col min="39" max="39" width="7.7109375" style="23" customWidth="1"/>
    <col min="40" max="40" width="7.85546875" style="23" customWidth="1"/>
    <col min="41" max="42" width="8.140625" style="23" customWidth="1"/>
    <col min="43" max="43" width="7.7109375" style="23" customWidth="1"/>
    <col min="44" max="44" width="9.28515625" style="23" customWidth="1"/>
    <col min="45" max="45" width="9.140625" style="23" customWidth="1"/>
    <col min="46" max="46" width="10.42578125" style="23" customWidth="1"/>
    <col min="47" max="47" width="7.7109375" style="23" customWidth="1"/>
    <col min="48" max="48" width="7" style="23" customWidth="1"/>
    <col min="49" max="49" width="6.85546875" style="23" customWidth="1"/>
    <col min="50" max="50" width="7.85546875" style="23" customWidth="1"/>
    <col min="51" max="51" width="8.42578125" style="23" customWidth="1"/>
    <col min="52" max="52" width="8.7109375" style="23" customWidth="1"/>
    <col min="53" max="53" width="8.85546875" style="23" customWidth="1"/>
    <col min="54" max="54" width="9.140625" style="23" customWidth="1"/>
    <col min="55" max="55" width="8.85546875" style="23" customWidth="1"/>
    <col min="56" max="57" width="9.140625" style="23" customWidth="1"/>
    <col min="58" max="61" width="9.28515625" style="23" customWidth="1"/>
    <col min="62" max="63" width="10.140625" style="23" customWidth="1"/>
    <col min="64" max="64" width="9.28515625" style="23" customWidth="1"/>
    <col min="65" max="66" width="10.140625" style="23" customWidth="1"/>
    <col min="67" max="67" width="9.28515625" style="23" customWidth="1"/>
    <col min="68" max="68" width="11.28515625" style="23" customWidth="1"/>
    <col min="69" max="70" width="10.140625" style="23" customWidth="1"/>
    <col min="71" max="71" width="9.28515625" style="23" customWidth="1"/>
    <col min="72" max="73" width="10.140625" style="23" customWidth="1"/>
    <col min="74" max="79" width="9.28515625" style="23" customWidth="1"/>
    <col min="80" max="80" width="11.28515625" style="23" customWidth="1"/>
    <col min="81" max="82" width="10.140625" style="23" customWidth="1"/>
    <col min="83" max="84" width="11.28515625" style="23" customWidth="1"/>
    <col min="85" max="85" width="10.140625" style="23" customWidth="1"/>
    <col min="86" max="87" width="11.28515625" style="23" customWidth="1"/>
    <col min="88" max="88" width="10.140625" style="23" customWidth="1"/>
    <col min="89" max="91" width="9.28515625" style="23" customWidth="1"/>
    <col min="92" max="93" width="11.28515625" style="23" customWidth="1"/>
    <col min="94" max="95" width="10.140625" style="23" customWidth="1"/>
    <col min="96" max="96" width="11.28515625" style="23" customWidth="1"/>
    <col min="97" max="98" width="10.140625" style="23" customWidth="1"/>
    <col min="99" max="101" width="9.28515625" style="23" customWidth="1"/>
    <col min="102" max="102" width="11.28515625" style="23" customWidth="1"/>
    <col min="103" max="103" width="9.140625" style="23" customWidth="1"/>
    <col min="104" max="104" width="10.140625" style="23" customWidth="1"/>
    <col min="105" max="105" width="11.85546875" style="23" customWidth="1"/>
    <col min="106" max="106" width="10.140625" style="23" customWidth="1"/>
    <col min="107" max="107" width="9.28515625" style="23" customWidth="1"/>
    <col min="108" max="109" width="10.140625" style="23" customWidth="1"/>
    <col min="110" max="110" width="8.42578125" style="23" customWidth="1"/>
    <col min="111" max="111" width="14" style="23" customWidth="1"/>
    <col min="112" max="113" width="11.28515625" style="23" customWidth="1"/>
    <col min="114" max="114" width="10" style="23" customWidth="1"/>
    <col min="115" max="116" width="22" style="23" customWidth="1"/>
    <col min="117" max="16384" width="9.140625" style="23"/>
  </cols>
  <sheetData>
    <row r="1" spans="1:118" s="1" customFormat="1" ht="33.75" customHeight="1" x14ac:dyDescent="0.2">
      <c r="A1" s="9"/>
      <c r="B1" s="54" t="s">
        <v>173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9"/>
      <c r="P1" s="9"/>
      <c r="Q1" s="9"/>
      <c r="T1" s="2"/>
      <c r="U1" s="2"/>
      <c r="Y1" s="2"/>
      <c r="CJ1" s="10"/>
      <c r="CK1" s="10"/>
      <c r="CL1" s="10"/>
    </row>
    <row r="2" spans="1:118" s="4" customFormat="1" ht="25.5" customHeight="1" x14ac:dyDescent="0.2">
      <c r="A2" s="3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7"/>
      <c r="P2" s="7"/>
      <c r="Q2" s="7"/>
    </row>
    <row r="3" spans="1:118" s="4" customFormat="1" ht="15.75" customHeight="1" x14ac:dyDescent="0.25">
      <c r="A3" s="56" t="s">
        <v>0</v>
      </c>
      <c r="B3" s="53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7"/>
      <c r="R3" s="5"/>
      <c r="S3" s="11"/>
      <c r="T3" s="58" t="s">
        <v>1</v>
      </c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 t="s">
        <v>1</v>
      </c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 t="s">
        <v>1</v>
      </c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 t="s">
        <v>1</v>
      </c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34"/>
      <c r="CR3" s="53" t="s">
        <v>1</v>
      </c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63" t="s">
        <v>2</v>
      </c>
      <c r="DH3" s="53" t="s">
        <v>3</v>
      </c>
      <c r="DI3" s="57"/>
      <c r="DJ3" s="65"/>
      <c r="DK3" s="62" t="s">
        <v>161</v>
      </c>
      <c r="DL3" s="62"/>
    </row>
    <row r="4" spans="1:118" s="6" customFormat="1" ht="15.75" customHeight="1" x14ac:dyDescent="0.2">
      <c r="A4" s="56"/>
      <c r="B4" s="53" t="s">
        <v>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 t="s">
        <v>5</v>
      </c>
      <c r="P4" s="53"/>
      <c r="Q4" s="53"/>
      <c r="R4" s="53"/>
      <c r="S4" s="53"/>
      <c r="T4" s="53"/>
      <c r="U4" s="53"/>
      <c r="V4" s="53"/>
      <c r="W4" s="53"/>
      <c r="X4" s="53" t="s">
        <v>6</v>
      </c>
      <c r="Y4" s="53"/>
      <c r="Z4" s="53"/>
      <c r="AA4" s="53"/>
      <c r="AB4" s="53"/>
      <c r="AC4" s="53"/>
      <c r="AD4" s="53"/>
      <c r="AE4" s="53" t="s">
        <v>7</v>
      </c>
      <c r="AF4" s="53"/>
      <c r="AG4" s="53"/>
      <c r="AH4" s="53"/>
      <c r="AI4" s="53" t="s">
        <v>8</v>
      </c>
      <c r="AJ4" s="53"/>
      <c r="AK4" s="53"/>
      <c r="AL4" s="53" t="s">
        <v>9</v>
      </c>
      <c r="AM4" s="53"/>
      <c r="AN4" s="53"/>
      <c r="AO4" s="53" t="s">
        <v>10</v>
      </c>
      <c r="AP4" s="53"/>
      <c r="AQ4" s="53"/>
      <c r="AR4" s="53" t="s">
        <v>11</v>
      </c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 t="s">
        <v>12</v>
      </c>
      <c r="BN4" s="53"/>
      <c r="BO4" s="53"/>
      <c r="BP4" s="59" t="s">
        <v>13</v>
      </c>
      <c r="BQ4" s="53" t="s">
        <v>14</v>
      </c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 t="s">
        <v>15</v>
      </c>
      <c r="CF4" s="53"/>
      <c r="CG4" s="53"/>
      <c r="CH4" s="53" t="s">
        <v>16</v>
      </c>
      <c r="CI4" s="53"/>
      <c r="CJ4" s="53"/>
      <c r="CK4" s="53"/>
      <c r="CL4" s="53"/>
      <c r="CM4" s="53"/>
      <c r="CN4" s="53" t="s">
        <v>17</v>
      </c>
      <c r="CO4" s="53"/>
      <c r="CP4" s="53"/>
      <c r="CQ4" s="34"/>
      <c r="CR4" s="53" t="s">
        <v>18</v>
      </c>
      <c r="CS4" s="53"/>
      <c r="CT4" s="53"/>
      <c r="CU4" s="53" t="s">
        <v>19</v>
      </c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64"/>
      <c r="DH4" s="61" t="s">
        <v>20</v>
      </c>
      <c r="DI4" s="8"/>
      <c r="DJ4" s="67" t="s">
        <v>21</v>
      </c>
      <c r="DK4" s="66" t="s">
        <v>166</v>
      </c>
      <c r="DL4" s="66" t="s">
        <v>167</v>
      </c>
    </row>
    <row r="5" spans="1:118" s="6" customFormat="1" ht="15.75" customHeight="1" x14ac:dyDescent="0.2">
      <c r="A5" s="56"/>
      <c r="B5" s="59" t="s">
        <v>13</v>
      </c>
      <c r="C5" s="53" t="s">
        <v>3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9" t="s">
        <v>13</v>
      </c>
      <c r="P5" s="53" t="s">
        <v>3</v>
      </c>
      <c r="Q5" s="60"/>
      <c r="R5" s="60"/>
      <c r="S5" s="60"/>
      <c r="T5" s="60"/>
      <c r="U5" s="60"/>
      <c r="V5" s="60"/>
      <c r="W5" s="60"/>
      <c r="X5" s="59" t="s">
        <v>22</v>
      </c>
      <c r="Y5" s="59" t="s">
        <v>23</v>
      </c>
      <c r="Z5" s="53" t="s">
        <v>24</v>
      </c>
      <c r="AA5" s="53"/>
      <c r="AB5" s="59" t="s">
        <v>25</v>
      </c>
      <c r="AC5" s="53" t="s">
        <v>24</v>
      </c>
      <c r="AD5" s="53"/>
      <c r="AE5" s="59" t="s">
        <v>13</v>
      </c>
      <c r="AF5" s="53" t="s">
        <v>3</v>
      </c>
      <c r="AG5" s="53"/>
      <c r="AH5" s="61"/>
      <c r="AI5" s="59" t="s">
        <v>26</v>
      </c>
      <c r="AJ5" s="53" t="s">
        <v>24</v>
      </c>
      <c r="AK5" s="53"/>
      <c r="AL5" s="59" t="s">
        <v>27</v>
      </c>
      <c r="AM5" s="53" t="s">
        <v>24</v>
      </c>
      <c r="AN5" s="53"/>
      <c r="AO5" s="59" t="s">
        <v>28</v>
      </c>
      <c r="AP5" s="53" t="s">
        <v>24</v>
      </c>
      <c r="AQ5" s="53"/>
      <c r="AR5" s="59" t="s">
        <v>13</v>
      </c>
      <c r="AS5" s="53" t="s">
        <v>3</v>
      </c>
      <c r="AT5" s="53"/>
      <c r="AU5" s="53"/>
      <c r="AV5" s="53"/>
      <c r="AW5" s="53"/>
      <c r="AX5" s="53" t="s">
        <v>29</v>
      </c>
      <c r="AY5" s="53" t="s">
        <v>24</v>
      </c>
      <c r="AZ5" s="53"/>
      <c r="BA5" s="59" t="s">
        <v>30</v>
      </c>
      <c r="BB5" s="53" t="s">
        <v>24</v>
      </c>
      <c r="BC5" s="53"/>
      <c r="BD5" s="59" t="s">
        <v>31</v>
      </c>
      <c r="BE5" s="53" t="s">
        <v>24</v>
      </c>
      <c r="BF5" s="53"/>
      <c r="BG5" s="59" t="s">
        <v>32</v>
      </c>
      <c r="BH5" s="53" t="s">
        <v>24</v>
      </c>
      <c r="BI5" s="53"/>
      <c r="BJ5" s="59" t="s">
        <v>33</v>
      </c>
      <c r="BK5" s="53" t="s">
        <v>24</v>
      </c>
      <c r="BL5" s="53"/>
      <c r="BM5" s="59" t="s">
        <v>13</v>
      </c>
      <c r="BN5" s="53" t="s">
        <v>3</v>
      </c>
      <c r="BO5" s="53"/>
      <c r="BP5" s="59"/>
      <c r="BQ5" s="53" t="s">
        <v>34</v>
      </c>
      <c r="BR5" s="53" t="s">
        <v>24</v>
      </c>
      <c r="BS5" s="53"/>
      <c r="BT5" s="59" t="s">
        <v>35</v>
      </c>
      <c r="BU5" s="59" t="s">
        <v>36</v>
      </c>
      <c r="BV5" s="59" t="s">
        <v>37</v>
      </c>
      <c r="BW5" s="53" t="s">
        <v>24</v>
      </c>
      <c r="BX5" s="53"/>
      <c r="BY5" s="59" t="s">
        <v>38</v>
      </c>
      <c r="BZ5" s="53" t="s">
        <v>24</v>
      </c>
      <c r="CA5" s="53"/>
      <c r="CB5" s="59" t="s">
        <v>39</v>
      </c>
      <c r="CC5" s="53" t="s">
        <v>24</v>
      </c>
      <c r="CD5" s="53"/>
      <c r="CE5" s="59" t="s">
        <v>40</v>
      </c>
      <c r="CF5" s="53" t="s">
        <v>3</v>
      </c>
      <c r="CG5" s="53"/>
      <c r="CH5" s="59" t="s">
        <v>41</v>
      </c>
      <c r="CI5" s="53" t="s">
        <v>3</v>
      </c>
      <c r="CJ5" s="53"/>
      <c r="CK5" s="59" t="s">
        <v>42</v>
      </c>
      <c r="CL5" s="53" t="s">
        <v>3</v>
      </c>
      <c r="CM5" s="53"/>
      <c r="CN5" s="59" t="s">
        <v>43</v>
      </c>
      <c r="CO5" s="57" t="s">
        <v>3</v>
      </c>
      <c r="CP5" s="68"/>
      <c r="CQ5" s="69"/>
      <c r="CR5" s="59" t="s">
        <v>44</v>
      </c>
      <c r="CS5" s="53" t="s">
        <v>3</v>
      </c>
      <c r="CT5" s="53"/>
      <c r="CU5" s="59" t="s">
        <v>13</v>
      </c>
      <c r="CV5" s="53" t="s">
        <v>3</v>
      </c>
      <c r="CW5" s="53"/>
      <c r="CX5" s="59" t="s">
        <v>45</v>
      </c>
      <c r="CY5" s="53" t="s">
        <v>3</v>
      </c>
      <c r="CZ5" s="53"/>
      <c r="DA5" s="59" t="s">
        <v>46</v>
      </c>
      <c r="DB5" s="53" t="s">
        <v>3</v>
      </c>
      <c r="DC5" s="53"/>
      <c r="DD5" s="59" t="s">
        <v>47</v>
      </c>
      <c r="DE5" s="53" t="s">
        <v>3</v>
      </c>
      <c r="DF5" s="53"/>
      <c r="DG5" s="64"/>
      <c r="DH5" s="61"/>
      <c r="DI5" s="8"/>
      <c r="DJ5" s="67"/>
      <c r="DK5" s="66"/>
      <c r="DL5" s="66"/>
    </row>
    <row r="6" spans="1:118" s="6" customFormat="1" ht="138.75" customHeight="1" x14ac:dyDescent="0.2">
      <c r="A6" s="56"/>
      <c r="B6" s="59"/>
      <c r="C6" s="33" t="s">
        <v>48</v>
      </c>
      <c r="D6" s="33" t="s">
        <v>49</v>
      </c>
      <c r="E6" s="33" t="s">
        <v>50</v>
      </c>
      <c r="F6" s="33" t="s">
        <v>51</v>
      </c>
      <c r="G6" s="33" t="s">
        <v>52</v>
      </c>
      <c r="H6" s="33" t="s">
        <v>53</v>
      </c>
      <c r="I6" s="33" t="s">
        <v>54</v>
      </c>
      <c r="J6" s="33" t="s">
        <v>55</v>
      </c>
      <c r="K6" s="33" t="s">
        <v>56</v>
      </c>
      <c r="L6" s="33" t="s">
        <v>57</v>
      </c>
      <c r="M6" s="33" t="s">
        <v>58</v>
      </c>
      <c r="N6" s="33" t="s">
        <v>59</v>
      </c>
      <c r="O6" s="59"/>
      <c r="P6" s="33" t="s">
        <v>60</v>
      </c>
      <c r="Q6" s="33" t="s">
        <v>61</v>
      </c>
      <c r="R6" s="33" t="s">
        <v>53</v>
      </c>
      <c r="S6" s="33" t="s">
        <v>54</v>
      </c>
      <c r="T6" s="33" t="s">
        <v>55</v>
      </c>
      <c r="U6" s="33" t="s">
        <v>59</v>
      </c>
      <c r="V6" s="33" t="s">
        <v>56</v>
      </c>
      <c r="W6" s="33" t="s">
        <v>57</v>
      </c>
      <c r="X6" s="59"/>
      <c r="Y6" s="59"/>
      <c r="Z6" s="33" t="s">
        <v>62</v>
      </c>
      <c r="AA6" s="33" t="s">
        <v>63</v>
      </c>
      <c r="AB6" s="59"/>
      <c r="AC6" s="33" t="s">
        <v>20</v>
      </c>
      <c r="AD6" s="33" t="s">
        <v>21</v>
      </c>
      <c r="AE6" s="59"/>
      <c r="AF6" s="33" t="s">
        <v>64</v>
      </c>
      <c r="AG6" s="33" t="s">
        <v>65</v>
      </c>
      <c r="AH6" s="33" t="s">
        <v>66</v>
      </c>
      <c r="AI6" s="60"/>
      <c r="AJ6" s="33" t="s">
        <v>20</v>
      </c>
      <c r="AK6" s="33" t="s">
        <v>21</v>
      </c>
      <c r="AL6" s="60"/>
      <c r="AM6" s="33" t="s">
        <v>20</v>
      </c>
      <c r="AN6" s="33" t="s">
        <v>21</v>
      </c>
      <c r="AO6" s="60"/>
      <c r="AP6" s="33" t="s">
        <v>20</v>
      </c>
      <c r="AQ6" s="33" t="s">
        <v>21</v>
      </c>
      <c r="AR6" s="59"/>
      <c r="AS6" s="33" t="s">
        <v>67</v>
      </c>
      <c r="AT6" s="33" t="s">
        <v>68</v>
      </c>
      <c r="AU6" s="33" t="s">
        <v>69</v>
      </c>
      <c r="AV6" s="33" t="s">
        <v>70</v>
      </c>
      <c r="AW6" s="33" t="s">
        <v>71</v>
      </c>
      <c r="AX6" s="53"/>
      <c r="AY6" s="33" t="s">
        <v>20</v>
      </c>
      <c r="AZ6" s="33" t="s">
        <v>21</v>
      </c>
      <c r="BA6" s="59"/>
      <c r="BB6" s="33" t="s">
        <v>20</v>
      </c>
      <c r="BC6" s="33" t="s">
        <v>21</v>
      </c>
      <c r="BD6" s="59"/>
      <c r="BE6" s="33" t="s">
        <v>20</v>
      </c>
      <c r="BF6" s="33" t="s">
        <v>21</v>
      </c>
      <c r="BG6" s="59"/>
      <c r="BH6" s="33" t="s">
        <v>20</v>
      </c>
      <c r="BI6" s="33" t="s">
        <v>21</v>
      </c>
      <c r="BJ6" s="59"/>
      <c r="BK6" s="33" t="s">
        <v>20</v>
      </c>
      <c r="BL6" s="33" t="s">
        <v>21</v>
      </c>
      <c r="BM6" s="59"/>
      <c r="BN6" s="33" t="s">
        <v>72</v>
      </c>
      <c r="BO6" s="33" t="s">
        <v>73</v>
      </c>
      <c r="BP6" s="59"/>
      <c r="BQ6" s="53"/>
      <c r="BR6" s="33" t="s">
        <v>20</v>
      </c>
      <c r="BS6" s="33" t="s">
        <v>21</v>
      </c>
      <c r="BT6" s="59"/>
      <c r="BU6" s="59"/>
      <c r="BV6" s="59"/>
      <c r="BW6" s="33" t="s">
        <v>20</v>
      </c>
      <c r="BX6" s="33" t="s">
        <v>21</v>
      </c>
      <c r="BY6" s="59"/>
      <c r="BZ6" s="33" t="s">
        <v>20</v>
      </c>
      <c r="CA6" s="33" t="s">
        <v>21</v>
      </c>
      <c r="CB6" s="59"/>
      <c r="CC6" s="33" t="s">
        <v>20</v>
      </c>
      <c r="CD6" s="33" t="s">
        <v>21</v>
      </c>
      <c r="CE6" s="59"/>
      <c r="CF6" s="33" t="s">
        <v>20</v>
      </c>
      <c r="CG6" s="33" t="s">
        <v>21</v>
      </c>
      <c r="CH6" s="59"/>
      <c r="CI6" s="33" t="s">
        <v>20</v>
      </c>
      <c r="CJ6" s="33" t="s">
        <v>21</v>
      </c>
      <c r="CK6" s="59"/>
      <c r="CL6" s="33" t="s">
        <v>20</v>
      </c>
      <c r="CM6" s="33" t="s">
        <v>21</v>
      </c>
      <c r="CN6" s="60"/>
      <c r="CO6" s="33" t="s">
        <v>20</v>
      </c>
      <c r="CP6" s="33" t="s">
        <v>21</v>
      </c>
      <c r="CQ6" s="34" t="s">
        <v>164</v>
      </c>
      <c r="CR6" s="60"/>
      <c r="CS6" s="33" t="s">
        <v>20</v>
      </c>
      <c r="CT6" s="33" t="s">
        <v>21</v>
      </c>
      <c r="CU6" s="59"/>
      <c r="CV6" s="33" t="s">
        <v>20</v>
      </c>
      <c r="CW6" s="33" t="s">
        <v>21</v>
      </c>
      <c r="CX6" s="59"/>
      <c r="CY6" s="33" t="s">
        <v>20</v>
      </c>
      <c r="CZ6" s="33" t="s">
        <v>21</v>
      </c>
      <c r="DA6" s="59"/>
      <c r="DB6" s="33" t="s">
        <v>20</v>
      </c>
      <c r="DC6" s="33" t="s">
        <v>21</v>
      </c>
      <c r="DD6" s="59"/>
      <c r="DE6" s="33" t="s">
        <v>20</v>
      </c>
      <c r="DF6" s="33" t="s">
        <v>21</v>
      </c>
      <c r="DG6" s="64"/>
      <c r="DH6" s="61"/>
      <c r="DI6" s="8" t="s">
        <v>165</v>
      </c>
      <c r="DJ6" s="67"/>
      <c r="DK6" s="66"/>
      <c r="DL6" s="66"/>
    </row>
    <row r="7" spans="1:118" s="4" customFormat="1" ht="15.75" customHeight="1" x14ac:dyDescent="0.2">
      <c r="A7" s="12" t="s">
        <v>74</v>
      </c>
      <c r="B7" s="13">
        <f t="shared" ref="B7:B70" si="0">C7+D7+E7+F7+G7+H7+I7+J7+K7+L7+M7+N7</f>
        <v>6946</v>
      </c>
      <c r="C7" s="14">
        <v>0</v>
      </c>
      <c r="D7" s="14">
        <v>6476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470</v>
      </c>
      <c r="M7" s="14">
        <v>0</v>
      </c>
      <c r="N7" s="14">
        <v>0</v>
      </c>
      <c r="O7" s="13">
        <f t="shared" ref="O7:O70" si="1">P7+Q7+R7+S7+T7+U7+V7+W7</f>
        <v>7176</v>
      </c>
      <c r="P7" s="14">
        <v>0</v>
      </c>
      <c r="Q7" s="14">
        <v>6834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342</v>
      </c>
      <c r="X7" s="13">
        <f t="shared" ref="X7:X70" si="2">Y7+AB7</f>
        <v>0</v>
      </c>
      <c r="Y7" s="13">
        <f t="shared" ref="Y7:Y70" si="3">Z7+AA7</f>
        <v>0</v>
      </c>
      <c r="Z7" s="14">
        <v>0</v>
      </c>
      <c r="AA7" s="14">
        <v>0</v>
      </c>
      <c r="AB7" s="13">
        <f t="shared" ref="AB7:AB70" si="4">AC7+AD7</f>
        <v>0</v>
      </c>
      <c r="AC7" s="14">
        <v>0</v>
      </c>
      <c r="AD7" s="14">
        <v>0</v>
      </c>
      <c r="AE7" s="13">
        <f t="shared" ref="AE7:AE70" si="5">AF7+AG7</f>
        <v>569</v>
      </c>
      <c r="AF7" s="14">
        <v>569</v>
      </c>
      <c r="AG7" s="14">
        <v>0</v>
      </c>
      <c r="AH7" s="14">
        <v>0</v>
      </c>
      <c r="AI7" s="13">
        <f t="shared" ref="AI7:AI70" si="6">AJ7+AK7</f>
        <v>0</v>
      </c>
      <c r="AJ7" s="14">
        <v>0</v>
      </c>
      <c r="AK7" s="14">
        <v>0</v>
      </c>
      <c r="AL7" s="13">
        <f t="shared" ref="AL7:AL70" si="7">AM7+AN7</f>
        <v>2490</v>
      </c>
      <c r="AM7" s="14">
        <v>2262</v>
      </c>
      <c r="AN7" s="14">
        <v>228</v>
      </c>
      <c r="AO7" s="13">
        <f t="shared" ref="AO7:AO70" si="8">AP7+AQ7</f>
        <v>69</v>
      </c>
      <c r="AP7" s="14">
        <v>47</v>
      </c>
      <c r="AQ7" s="14">
        <v>22</v>
      </c>
      <c r="AR7" s="13">
        <f t="shared" ref="AR7:AR70" si="9">AT7+AU7+AV7+AW7+AX7+BA7+BD7+BG7+BJ7+AS7</f>
        <v>2459</v>
      </c>
      <c r="AS7" s="14">
        <v>1816</v>
      </c>
      <c r="AT7" s="14">
        <v>454</v>
      </c>
      <c r="AU7" s="14">
        <v>0</v>
      </c>
      <c r="AV7" s="14">
        <v>0</v>
      </c>
      <c r="AW7" s="14">
        <v>0</v>
      </c>
      <c r="AX7" s="13">
        <f t="shared" ref="AX7:AX70" si="10">AY7+AZ7</f>
        <v>0</v>
      </c>
      <c r="AY7" s="14">
        <v>0</v>
      </c>
      <c r="AZ7" s="14">
        <v>0</v>
      </c>
      <c r="BA7" s="13">
        <f t="shared" ref="BA7:BA70" si="11">BB7+BC7</f>
        <v>0</v>
      </c>
      <c r="BB7" s="14">
        <v>0</v>
      </c>
      <c r="BC7" s="14">
        <v>0</v>
      </c>
      <c r="BD7" s="13">
        <f t="shared" ref="BD7:BD70" si="12">BE7+BF7</f>
        <v>0</v>
      </c>
      <c r="BE7" s="14">
        <v>0</v>
      </c>
      <c r="BF7" s="14">
        <v>0</v>
      </c>
      <c r="BG7" s="13">
        <f t="shared" ref="BG7:BG70" si="13">BH7+BI7</f>
        <v>0</v>
      </c>
      <c r="BH7" s="14">
        <v>0</v>
      </c>
      <c r="BI7" s="14">
        <v>0</v>
      </c>
      <c r="BJ7" s="13">
        <f t="shared" ref="BJ7:BJ70" si="14">BK7+BL7</f>
        <v>189</v>
      </c>
      <c r="BK7" s="14">
        <v>189</v>
      </c>
      <c r="BL7" s="14">
        <v>0</v>
      </c>
      <c r="BM7" s="13">
        <f t="shared" ref="BM7:BM70" si="15">BN7+BO7</f>
        <v>0</v>
      </c>
      <c r="BN7" s="14">
        <v>0</v>
      </c>
      <c r="BO7" s="14">
        <v>0</v>
      </c>
      <c r="BP7" s="13">
        <f t="shared" ref="BP7:BP70" si="16">BT7+BU7+BV7+BY7+CB7+BQ7</f>
        <v>839</v>
      </c>
      <c r="BQ7" s="13">
        <f t="shared" ref="BQ7:BQ70" si="17">BR7+BS7</f>
        <v>839</v>
      </c>
      <c r="BR7" s="14">
        <v>496</v>
      </c>
      <c r="BS7" s="15">
        <v>343</v>
      </c>
      <c r="BT7" s="15">
        <v>0</v>
      </c>
      <c r="BU7" s="15">
        <v>0</v>
      </c>
      <c r="BV7" s="13">
        <f t="shared" ref="BV7:BV70" si="18">BW7+BX7</f>
        <v>0</v>
      </c>
      <c r="BW7" s="15">
        <v>0</v>
      </c>
      <c r="BX7" s="15">
        <v>0</v>
      </c>
      <c r="BY7" s="13">
        <f t="shared" ref="BY7:BY70" si="19">BZ7+CA7</f>
        <v>0</v>
      </c>
      <c r="BZ7" s="15">
        <v>0</v>
      </c>
      <c r="CA7" s="15">
        <v>0</v>
      </c>
      <c r="CB7" s="13">
        <f t="shared" ref="CB7:CB70" si="20">CC7+CD7</f>
        <v>0</v>
      </c>
      <c r="CC7" s="15">
        <v>0</v>
      </c>
      <c r="CD7" s="15">
        <v>0</v>
      </c>
      <c r="CE7" s="13">
        <f t="shared" ref="CE7:CE70" si="21">CF7+CG7</f>
        <v>2610</v>
      </c>
      <c r="CF7" s="14">
        <v>2534</v>
      </c>
      <c r="CG7" s="14">
        <v>76</v>
      </c>
      <c r="CH7" s="13">
        <f t="shared" ref="CH7:CH70" si="22">CJ7+CI7</f>
        <v>1706</v>
      </c>
      <c r="CI7" s="14">
        <v>1251</v>
      </c>
      <c r="CJ7" s="14">
        <v>455</v>
      </c>
      <c r="CK7" s="13">
        <f t="shared" ref="CK7:CK70" si="23">CM7+CL7</f>
        <v>0</v>
      </c>
      <c r="CL7" s="14">
        <v>0</v>
      </c>
      <c r="CM7" s="14">
        <v>0</v>
      </c>
      <c r="CN7" s="13">
        <f t="shared" ref="CN7:CN70" si="24">CP7+CO7</f>
        <v>1050</v>
      </c>
      <c r="CO7" s="14">
        <v>850</v>
      </c>
      <c r="CP7" s="14">
        <v>200</v>
      </c>
      <c r="CQ7" s="16"/>
      <c r="CR7" s="13">
        <f t="shared" ref="CR7:CR70" si="25">CT7+CS7</f>
        <v>879</v>
      </c>
      <c r="CS7" s="14">
        <v>652</v>
      </c>
      <c r="CT7" s="14">
        <v>227</v>
      </c>
      <c r="CU7" s="13">
        <f t="shared" ref="CU7:CU70" si="26">CW7+CV7</f>
        <v>997</v>
      </c>
      <c r="CV7" s="13">
        <f t="shared" ref="CV7:CW70" si="27">CY7+DB7+DE7</f>
        <v>579</v>
      </c>
      <c r="CW7" s="13">
        <f t="shared" si="27"/>
        <v>418</v>
      </c>
      <c r="CX7" s="13">
        <f t="shared" ref="CX7:CX70" si="28">CZ7+CY7</f>
        <v>275</v>
      </c>
      <c r="CY7" s="14">
        <v>234</v>
      </c>
      <c r="CZ7" s="14">
        <v>41</v>
      </c>
      <c r="DA7" s="13">
        <f t="shared" ref="DA7:DA70" si="29">DC7+DB7</f>
        <v>722</v>
      </c>
      <c r="DB7" s="14">
        <v>345</v>
      </c>
      <c r="DC7" s="14">
        <v>377</v>
      </c>
      <c r="DD7" s="13">
        <f t="shared" ref="DD7:DD70" si="30">DF7+DE7</f>
        <v>0</v>
      </c>
      <c r="DE7" s="14">
        <v>0</v>
      </c>
      <c r="DF7" s="14">
        <v>0</v>
      </c>
      <c r="DG7" s="17">
        <f>DH7+DJ7</f>
        <v>27790</v>
      </c>
      <c r="DH7" s="17">
        <f t="shared" ref="DH7:DH70" si="31">B7+Z7+AC7+AF7+AH7+AJ7+AM7+AP7+AS7+AU7+AV7+AW7+BB7+BE7+BK7+BN7+BR7+CC7+CF7+CI7+CL7+CO7+CS7+CV7+BU7+BW7+BZ7+AY7+BH7</f>
        <v>18191</v>
      </c>
      <c r="DI7" s="17">
        <v>1345</v>
      </c>
      <c r="DJ7" s="17">
        <f t="shared" ref="DJ7:DJ70" si="32">O7+AA7+AD7+AG7+AK7+AN7+AQ7+AT7+BC7+BF7+BL7+BO7+BT7+CG7+CJ7+CM7+CP7+CT7+CW7+CA7+CD7+AZ7+BI7+BX7+BS7</f>
        <v>9599</v>
      </c>
      <c r="DK7" s="18">
        <v>481</v>
      </c>
      <c r="DL7" s="18">
        <v>328</v>
      </c>
      <c r="DN7" s="37"/>
    </row>
    <row r="8" spans="1:118" s="4" customFormat="1" ht="15.75" x14ac:dyDescent="0.2">
      <c r="A8" s="19" t="s">
        <v>75</v>
      </c>
      <c r="B8" s="13">
        <f t="shared" si="0"/>
        <v>13616</v>
      </c>
      <c r="C8" s="20"/>
      <c r="D8" s="20">
        <v>13616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13">
        <f t="shared" si="1"/>
        <v>5110</v>
      </c>
      <c r="P8" s="20"/>
      <c r="Q8" s="20">
        <v>5110</v>
      </c>
      <c r="R8" s="20"/>
      <c r="S8" s="20"/>
      <c r="T8" s="20"/>
      <c r="U8" s="20"/>
      <c r="V8" s="20"/>
      <c r="W8" s="20"/>
      <c r="X8" s="13">
        <f t="shared" si="2"/>
        <v>0</v>
      </c>
      <c r="Y8" s="13">
        <f t="shared" si="3"/>
        <v>0</v>
      </c>
      <c r="Z8" s="20"/>
      <c r="AA8" s="20"/>
      <c r="AB8" s="13">
        <f t="shared" si="4"/>
        <v>0</v>
      </c>
      <c r="AC8" s="20"/>
      <c r="AD8" s="20"/>
      <c r="AE8" s="13">
        <f t="shared" si="5"/>
        <v>800</v>
      </c>
      <c r="AF8" s="20">
        <v>800</v>
      </c>
      <c r="AG8" s="20"/>
      <c r="AH8" s="20"/>
      <c r="AI8" s="13">
        <f t="shared" si="6"/>
        <v>0</v>
      </c>
      <c r="AJ8" s="20"/>
      <c r="AK8" s="20"/>
      <c r="AL8" s="13">
        <f t="shared" si="7"/>
        <v>2210</v>
      </c>
      <c r="AM8" s="20">
        <v>1731</v>
      </c>
      <c r="AN8" s="20">
        <v>479</v>
      </c>
      <c r="AO8" s="13">
        <f t="shared" si="8"/>
        <v>241</v>
      </c>
      <c r="AP8" s="20">
        <v>241</v>
      </c>
      <c r="AQ8" s="20"/>
      <c r="AR8" s="13">
        <f t="shared" si="9"/>
        <v>2533</v>
      </c>
      <c r="AS8" s="21">
        <v>2004</v>
      </c>
      <c r="AT8" s="21"/>
      <c r="AU8" s="21"/>
      <c r="AV8" s="21"/>
      <c r="AW8" s="21"/>
      <c r="AX8" s="13">
        <f t="shared" si="10"/>
        <v>0</v>
      </c>
      <c r="AY8" s="21"/>
      <c r="AZ8" s="21"/>
      <c r="BA8" s="13">
        <f t="shared" si="11"/>
        <v>0</v>
      </c>
      <c r="BB8" s="21"/>
      <c r="BC8" s="21"/>
      <c r="BD8" s="13">
        <f t="shared" si="12"/>
        <v>0</v>
      </c>
      <c r="BE8" s="21"/>
      <c r="BF8" s="21"/>
      <c r="BG8" s="13">
        <f t="shared" si="13"/>
        <v>0</v>
      </c>
      <c r="BH8" s="21"/>
      <c r="BI8" s="21"/>
      <c r="BJ8" s="13">
        <f t="shared" si="14"/>
        <v>529</v>
      </c>
      <c r="BK8" s="21">
        <v>529</v>
      </c>
      <c r="BL8" s="21"/>
      <c r="BM8" s="13">
        <f t="shared" si="15"/>
        <v>0</v>
      </c>
      <c r="BN8" s="20"/>
      <c r="BO8" s="20"/>
      <c r="BP8" s="13">
        <f t="shared" si="16"/>
        <v>1568</v>
      </c>
      <c r="BQ8" s="13">
        <f t="shared" si="17"/>
        <v>329</v>
      </c>
      <c r="BR8" s="14">
        <v>329</v>
      </c>
      <c r="BS8" s="15">
        <v>0</v>
      </c>
      <c r="BT8" s="15">
        <v>0</v>
      </c>
      <c r="BU8" s="15">
        <v>0</v>
      </c>
      <c r="BV8" s="13">
        <f t="shared" si="18"/>
        <v>0</v>
      </c>
      <c r="BW8" s="15">
        <v>0</v>
      </c>
      <c r="BX8" s="15">
        <v>0</v>
      </c>
      <c r="BY8" s="13">
        <f t="shared" si="19"/>
        <v>0</v>
      </c>
      <c r="BZ8" s="15">
        <v>0</v>
      </c>
      <c r="CA8" s="15">
        <v>0</v>
      </c>
      <c r="CB8" s="13">
        <f t="shared" si="20"/>
        <v>1239</v>
      </c>
      <c r="CC8" s="15">
        <v>1239</v>
      </c>
      <c r="CD8" s="15">
        <v>0</v>
      </c>
      <c r="CE8" s="13">
        <f t="shared" si="21"/>
        <v>2248</v>
      </c>
      <c r="CF8" s="20">
        <v>2248</v>
      </c>
      <c r="CG8" s="20"/>
      <c r="CH8" s="13">
        <f t="shared" si="22"/>
        <v>1644</v>
      </c>
      <c r="CI8" s="20">
        <v>1114</v>
      </c>
      <c r="CJ8" s="20">
        <v>530</v>
      </c>
      <c r="CK8" s="13">
        <f t="shared" si="23"/>
        <v>0</v>
      </c>
      <c r="CL8" s="20"/>
      <c r="CM8" s="20"/>
      <c r="CN8" s="13">
        <f t="shared" si="24"/>
        <v>1975</v>
      </c>
      <c r="CO8" s="15">
        <v>1508</v>
      </c>
      <c r="CP8" s="15">
        <v>467</v>
      </c>
      <c r="CQ8" s="22"/>
      <c r="CR8" s="13">
        <f t="shared" si="25"/>
        <v>1077</v>
      </c>
      <c r="CS8" s="20">
        <v>719</v>
      </c>
      <c r="CT8" s="20">
        <v>358</v>
      </c>
      <c r="CU8" s="13">
        <f t="shared" si="26"/>
        <v>392</v>
      </c>
      <c r="CV8" s="13">
        <f t="shared" si="27"/>
        <v>392</v>
      </c>
      <c r="CW8" s="13">
        <f t="shared" si="27"/>
        <v>0</v>
      </c>
      <c r="CX8" s="13">
        <f t="shared" si="28"/>
        <v>0</v>
      </c>
      <c r="CY8" s="21"/>
      <c r="CZ8" s="21"/>
      <c r="DA8" s="13">
        <f t="shared" si="29"/>
        <v>392</v>
      </c>
      <c r="DB8" s="21">
        <v>392</v>
      </c>
      <c r="DC8" s="21"/>
      <c r="DD8" s="13">
        <f t="shared" si="30"/>
        <v>0</v>
      </c>
      <c r="DE8" s="21"/>
      <c r="DF8" s="21"/>
      <c r="DG8" s="17">
        <f t="shared" ref="DG8:DG71" si="33">DH8+DJ8</f>
        <v>33414</v>
      </c>
      <c r="DH8" s="17">
        <f t="shared" si="31"/>
        <v>26470</v>
      </c>
      <c r="DI8" s="17">
        <v>2321</v>
      </c>
      <c r="DJ8" s="17">
        <f t="shared" si="32"/>
        <v>6944</v>
      </c>
      <c r="DK8" s="18">
        <v>775</v>
      </c>
      <c r="DL8" s="18">
        <v>528</v>
      </c>
      <c r="DN8" s="37"/>
    </row>
    <row r="9" spans="1:118" ht="15.75" x14ac:dyDescent="0.2">
      <c r="A9" s="19" t="s">
        <v>76</v>
      </c>
      <c r="B9" s="13">
        <f t="shared" si="0"/>
        <v>5526</v>
      </c>
      <c r="C9" s="14">
        <v>2455</v>
      </c>
      <c r="D9" s="14">
        <v>2540</v>
      </c>
      <c r="E9" s="14">
        <v>0</v>
      </c>
      <c r="F9" s="14">
        <v>0</v>
      </c>
      <c r="G9" s="14">
        <v>0</v>
      </c>
      <c r="H9" s="14">
        <v>0</v>
      </c>
      <c r="I9" s="14">
        <v>66</v>
      </c>
      <c r="J9" s="14">
        <v>0</v>
      </c>
      <c r="K9" s="14">
        <v>0</v>
      </c>
      <c r="L9" s="14">
        <v>465</v>
      </c>
      <c r="M9" s="14">
        <v>0</v>
      </c>
      <c r="N9" s="14">
        <v>0</v>
      </c>
      <c r="O9" s="13">
        <f t="shared" si="1"/>
        <v>4773</v>
      </c>
      <c r="P9" s="14">
        <v>0</v>
      </c>
      <c r="Q9" s="14">
        <v>4609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164</v>
      </c>
      <c r="X9" s="13">
        <f t="shared" si="2"/>
        <v>164</v>
      </c>
      <c r="Y9" s="13">
        <f t="shared" si="3"/>
        <v>164</v>
      </c>
      <c r="Z9" s="14">
        <v>164</v>
      </c>
      <c r="AA9" s="14">
        <v>0</v>
      </c>
      <c r="AB9" s="13">
        <f t="shared" si="4"/>
        <v>0</v>
      </c>
      <c r="AC9" s="14">
        <v>0</v>
      </c>
      <c r="AD9" s="14">
        <v>0</v>
      </c>
      <c r="AE9" s="13">
        <f t="shared" si="5"/>
        <v>59</v>
      </c>
      <c r="AF9" s="14">
        <v>59</v>
      </c>
      <c r="AG9" s="14">
        <v>0</v>
      </c>
      <c r="AH9" s="14">
        <v>0</v>
      </c>
      <c r="AI9" s="13">
        <f t="shared" si="6"/>
        <v>0</v>
      </c>
      <c r="AJ9" s="14">
        <v>0</v>
      </c>
      <c r="AK9" s="14">
        <v>0</v>
      </c>
      <c r="AL9" s="13">
        <f t="shared" si="7"/>
        <v>621</v>
      </c>
      <c r="AM9" s="14">
        <v>621</v>
      </c>
      <c r="AN9" s="14">
        <v>0</v>
      </c>
      <c r="AO9" s="13">
        <f t="shared" si="8"/>
        <v>82</v>
      </c>
      <c r="AP9" s="14">
        <v>82</v>
      </c>
      <c r="AQ9" s="14">
        <v>0</v>
      </c>
      <c r="AR9" s="13">
        <f t="shared" si="9"/>
        <v>840</v>
      </c>
      <c r="AS9" s="14">
        <v>659</v>
      </c>
      <c r="AT9" s="14">
        <v>164</v>
      </c>
      <c r="AU9" s="14">
        <v>0</v>
      </c>
      <c r="AV9" s="14">
        <v>0</v>
      </c>
      <c r="AW9" s="14">
        <v>0</v>
      </c>
      <c r="AX9" s="13">
        <f t="shared" si="10"/>
        <v>0</v>
      </c>
      <c r="AY9" s="14">
        <v>0</v>
      </c>
      <c r="AZ9" s="14">
        <v>0</v>
      </c>
      <c r="BA9" s="13">
        <f t="shared" si="11"/>
        <v>0</v>
      </c>
      <c r="BB9" s="14">
        <v>0</v>
      </c>
      <c r="BC9" s="14">
        <v>0</v>
      </c>
      <c r="BD9" s="13">
        <f t="shared" si="12"/>
        <v>0</v>
      </c>
      <c r="BE9" s="14">
        <v>0</v>
      </c>
      <c r="BF9" s="14">
        <v>0</v>
      </c>
      <c r="BG9" s="13">
        <f t="shared" si="13"/>
        <v>0</v>
      </c>
      <c r="BH9" s="14">
        <v>0</v>
      </c>
      <c r="BI9" s="14">
        <v>0</v>
      </c>
      <c r="BJ9" s="13">
        <f t="shared" si="14"/>
        <v>17</v>
      </c>
      <c r="BK9" s="14">
        <v>17</v>
      </c>
      <c r="BL9" s="14">
        <v>0</v>
      </c>
      <c r="BM9" s="13">
        <f t="shared" si="15"/>
        <v>164</v>
      </c>
      <c r="BN9" s="14">
        <v>164</v>
      </c>
      <c r="BO9" s="14">
        <v>0</v>
      </c>
      <c r="BP9" s="13">
        <f t="shared" si="16"/>
        <v>1486</v>
      </c>
      <c r="BQ9" s="13">
        <f t="shared" si="17"/>
        <v>0</v>
      </c>
      <c r="BR9" s="14">
        <v>0</v>
      </c>
      <c r="BS9" s="15">
        <v>0</v>
      </c>
      <c r="BT9" s="15">
        <v>822</v>
      </c>
      <c r="BU9" s="15">
        <v>0</v>
      </c>
      <c r="BV9" s="13">
        <f t="shared" si="18"/>
        <v>262</v>
      </c>
      <c r="BW9" s="15">
        <v>262</v>
      </c>
      <c r="BX9" s="15">
        <v>0</v>
      </c>
      <c r="BY9" s="13">
        <f t="shared" si="19"/>
        <v>0</v>
      </c>
      <c r="BZ9" s="15">
        <v>0</v>
      </c>
      <c r="CA9" s="15">
        <v>0</v>
      </c>
      <c r="CB9" s="13">
        <f t="shared" si="20"/>
        <v>402</v>
      </c>
      <c r="CC9" s="15">
        <v>402</v>
      </c>
      <c r="CD9" s="15">
        <v>0</v>
      </c>
      <c r="CE9" s="13">
        <f t="shared" si="21"/>
        <v>2075</v>
      </c>
      <c r="CF9" s="14">
        <v>1976</v>
      </c>
      <c r="CG9" s="14">
        <v>99</v>
      </c>
      <c r="CH9" s="13">
        <f t="shared" si="22"/>
        <v>589</v>
      </c>
      <c r="CI9" s="14">
        <v>329</v>
      </c>
      <c r="CJ9" s="14">
        <v>260</v>
      </c>
      <c r="CK9" s="13">
        <f t="shared" si="23"/>
        <v>0</v>
      </c>
      <c r="CL9" s="14">
        <v>0</v>
      </c>
      <c r="CM9" s="14">
        <v>0</v>
      </c>
      <c r="CN9" s="13">
        <f t="shared" si="24"/>
        <v>173</v>
      </c>
      <c r="CO9" s="14">
        <v>82</v>
      </c>
      <c r="CP9" s="14">
        <v>91</v>
      </c>
      <c r="CQ9" s="16"/>
      <c r="CR9" s="13">
        <f t="shared" si="25"/>
        <v>561</v>
      </c>
      <c r="CS9" s="14">
        <v>348</v>
      </c>
      <c r="CT9" s="14">
        <v>213</v>
      </c>
      <c r="CU9" s="13">
        <f t="shared" si="26"/>
        <v>2270</v>
      </c>
      <c r="CV9" s="13">
        <f t="shared" si="27"/>
        <v>1909</v>
      </c>
      <c r="CW9" s="13">
        <f t="shared" si="27"/>
        <v>361</v>
      </c>
      <c r="CX9" s="13">
        <f t="shared" si="28"/>
        <v>321</v>
      </c>
      <c r="CY9" s="14">
        <v>289</v>
      </c>
      <c r="CZ9" s="14">
        <v>32</v>
      </c>
      <c r="DA9" s="13">
        <f t="shared" si="29"/>
        <v>1949</v>
      </c>
      <c r="DB9" s="14">
        <v>1620</v>
      </c>
      <c r="DC9" s="14">
        <v>329</v>
      </c>
      <c r="DD9" s="13">
        <f t="shared" si="30"/>
        <v>0</v>
      </c>
      <c r="DE9" s="14">
        <v>0</v>
      </c>
      <c r="DF9" s="14">
        <v>0</v>
      </c>
      <c r="DG9" s="17">
        <f t="shared" si="33"/>
        <v>19383</v>
      </c>
      <c r="DH9" s="17">
        <f t="shared" si="31"/>
        <v>12600</v>
      </c>
      <c r="DI9" s="17">
        <v>3498</v>
      </c>
      <c r="DJ9" s="17">
        <f t="shared" si="32"/>
        <v>6783</v>
      </c>
      <c r="DK9" s="18">
        <v>1233</v>
      </c>
      <c r="DL9" s="18">
        <v>840</v>
      </c>
      <c r="DN9" s="37"/>
    </row>
    <row r="10" spans="1:118" ht="15.75" x14ac:dyDescent="0.2">
      <c r="A10" s="19" t="s">
        <v>77</v>
      </c>
      <c r="B10" s="13">
        <f t="shared" si="0"/>
        <v>3264</v>
      </c>
      <c r="C10" s="14">
        <v>0</v>
      </c>
      <c r="D10" s="14">
        <v>2099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1165</v>
      </c>
      <c r="M10" s="14">
        <v>0</v>
      </c>
      <c r="N10" s="14">
        <v>0</v>
      </c>
      <c r="O10" s="13">
        <f t="shared" si="1"/>
        <v>1377</v>
      </c>
      <c r="P10" s="14">
        <v>0</v>
      </c>
      <c r="Q10" s="14">
        <v>700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677</v>
      </c>
      <c r="X10" s="13">
        <f t="shared" si="2"/>
        <v>105</v>
      </c>
      <c r="Y10" s="13">
        <f t="shared" si="3"/>
        <v>105</v>
      </c>
      <c r="Z10" s="14">
        <v>105</v>
      </c>
      <c r="AA10" s="14">
        <v>0</v>
      </c>
      <c r="AB10" s="13">
        <f t="shared" si="4"/>
        <v>0</v>
      </c>
      <c r="AC10" s="14">
        <v>0</v>
      </c>
      <c r="AD10" s="14">
        <v>0</v>
      </c>
      <c r="AE10" s="13">
        <f t="shared" si="5"/>
        <v>58</v>
      </c>
      <c r="AF10" s="14">
        <v>58</v>
      </c>
      <c r="AG10" s="14">
        <v>0</v>
      </c>
      <c r="AH10" s="14">
        <v>0</v>
      </c>
      <c r="AI10" s="13">
        <f t="shared" si="6"/>
        <v>0</v>
      </c>
      <c r="AJ10" s="14">
        <v>0</v>
      </c>
      <c r="AK10" s="14">
        <v>0</v>
      </c>
      <c r="AL10" s="13">
        <f t="shared" si="7"/>
        <v>479</v>
      </c>
      <c r="AM10" s="14">
        <v>444</v>
      </c>
      <c r="AN10" s="14">
        <v>35</v>
      </c>
      <c r="AO10" s="13">
        <f t="shared" si="8"/>
        <v>172</v>
      </c>
      <c r="AP10" s="14">
        <v>172</v>
      </c>
      <c r="AQ10" s="14">
        <v>0</v>
      </c>
      <c r="AR10" s="13">
        <f t="shared" si="9"/>
        <v>640</v>
      </c>
      <c r="AS10" s="14">
        <v>560</v>
      </c>
      <c r="AT10" s="14">
        <v>0</v>
      </c>
      <c r="AU10" s="14">
        <v>0</v>
      </c>
      <c r="AV10" s="14">
        <v>0</v>
      </c>
      <c r="AW10" s="14">
        <v>0</v>
      </c>
      <c r="AX10" s="13">
        <f t="shared" si="10"/>
        <v>0</v>
      </c>
      <c r="AY10" s="14">
        <v>0</v>
      </c>
      <c r="AZ10" s="14">
        <v>0</v>
      </c>
      <c r="BA10" s="13">
        <f t="shared" si="11"/>
        <v>0</v>
      </c>
      <c r="BB10" s="14">
        <v>0</v>
      </c>
      <c r="BC10" s="14">
        <v>0</v>
      </c>
      <c r="BD10" s="13">
        <f t="shared" si="12"/>
        <v>0</v>
      </c>
      <c r="BE10" s="14">
        <v>0</v>
      </c>
      <c r="BF10" s="14">
        <v>0</v>
      </c>
      <c r="BG10" s="13">
        <f t="shared" si="13"/>
        <v>0</v>
      </c>
      <c r="BH10" s="14">
        <v>0</v>
      </c>
      <c r="BI10" s="14">
        <v>0</v>
      </c>
      <c r="BJ10" s="13">
        <f t="shared" si="14"/>
        <v>80</v>
      </c>
      <c r="BK10" s="14">
        <v>80</v>
      </c>
      <c r="BL10" s="14">
        <v>0</v>
      </c>
      <c r="BM10" s="13">
        <f t="shared" si="15"/>
        <v>0</v>
      </c>
      <c r="BN10" s="14">
        <v>0</v>
      </c>
      <c r="BO10" s="14">
        <v>0</v>
      </c>
      <c r="BP10" s="13">
        <f t="shared" si="16"/>
        <v>2456</v>
      </c>
      <c r="BQ10" s="13">
        <f t="shared" si="17"/>
        <v>0</v>
      </c>
      <c r="BR10" s="14">
        <v>0</v>
      </c>
      <c r="BS10" s="15">
        <v>0</v>
      </c>
      <c r="BT10" s="15">
        <v>327</v>
      </c>
      <c r="BU10" s="15">
        <v>2129</v>
      </c>
      <c r="BV10" s="13">
        <f t="shared" si="18"/>
        <v>0</v>
      </c>
      <c r="BW10" s="15">
        <v>0</v>
      </c>
      <c r="BX10" s="15">
        <v>0</v>
      </c>
      <c r="BY10" s="13">
        <f t="shared" si="19"/>
        <v>0</v>
      </c>
      <c r="BZ10" s="15">
        <v>0</v>
      </c>
      <c r="CA10" s="15">
        <v>0</v>
      </c>
      <c r="CB10" s="13">
        <f t="shared" si="20"/>
        <v>0</v>
      </c>
      <c r="CC10" s="15">
        <v>0</v>
      </c>
      <c r="CD10" s="15">
        <v>0</v>
      </c>
      <c r="CE10" s="13">
        <f t="shared" si="21"/>
        <v>1770</v>
      </c>
      <c r="CF10" s="14">
        <v>1600</v>
      </c>
      <c r="CG10" s="14">
        <v>170</v>
      </c>
      <c r="CH10" s="13">
        <f t="shared" si="22"/>
        <v>163</v>
      </c>
      <c r="CI10" s="14">
        <v>93</v>
      </c>
      <c r="CJ10" s="14">
        <v>70</v>
      </c>
      <c r="CK10" s="13">
        <f t="shared" si="23"/>
        <v>0</v>
      </c>
      <c r="CL10" s="14">
        <v>0</v>
      </c>
      <c r="CM10" s="14">
        <v>0</v>
      </c>
      <c r="CN10" s="13">
        <f t="shared" si="24"/>
        <v>140</v>
      </c>
      <c r="CO10" s="14">
        <v>93</v>
      </c>
      <c r="CP10" s="14">
        <v>47</v>
      </c>
      <c r="CQ10" s="16"/>
      <c r="CR10" s="13">
        <f t="shared" si="25"/>
        <v>233</v>
      </c>
      <c r="CS10" s="14">
        <v>175</v>
      </c>
      <c r="CT10" s="14">
        <v>58</v>
      </c>
      <c r="CU10" s="13">
        <f t="shared" si="26"/>
        <v>1318</v>
      </c>
      <c r="CV10" s="13">
        <f t="shared" si="27"/>
        <v>1318</v>
      </c>
      <c r="CW10" s="13">
        <f t="shared" si="27"/>
        <v>0</v>
      </c>
      <c r="CX10" s="13">
        <f t="shared" si="28"/>
        <v>502</v>
      </c>
      <c r="CY10" s="14">
        <v>502</v>
      </c>
      <c r="CZ10" s="14">
        <v>0</v>
      </c>
      <c r="DA10" s="13">
        <f t="shared" si="29"/>
        <v>816</v>
      </c>
      <c r="DB10" s="14">
        <v>816</v>
      </c>
      <c r="DC10" s="14">
        <v>0</v>
      </c>
      <c r="DD10" s="13">
        <f t="shared" si="30"/>
        <v>0</v>
      </c>
      <c r="DE10" s="14">
        <v>0</v>
      </c>
      <c r="DF10" s="14">
        <v>0</v>
      </c>
      <c r="DG10" s="17">
        <f t="shared" si="33"/>
        <v>12175</v>
      </c>
      <c r="DH10" s="17">
        <f t="shared" si="31"/>
        <v>10091</v>
      </c>
      <c r="DI10" s="17">
        <v>2949</v>
      </c>
      <c r="DJ10" s="17">
        <f t="shared" si="32"/>
        <v>2084</v>
      </c>
      <c r="DK10" s="18">
        <v>998</v>
      </c>
      <c r="DL10" s="18">
        <v>680</v>
      </c>
      <c r="DN10" s="37"/>
    </row>
    <row r="11" spans="1:118" ht="15.75" x14ac:dyDescent="0.2">
      <c r="A11" s="19" t="s">
        <v>78</v>
      </c>
      <c r="B11" s="13">
        <f t="shared" si="0"/>
        <v>0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13">
        <f t="shared" si="1"/>
        <v>0</v>
      </c>
      <c r="P11" s="24"/>
      <c r="Q11" s="24"/>
      <c r="R11" s="24"/>
      <c r="S11" s="24"/>
      <c r="T11" s="24"/>
      <c r="U11" s="24"/>
      <c r="V11" s="24"/>
      <c r="W11" s="24"/>
      <c r="X11" s="13">
        <f t="shared" si="2"/>
        <v>0</v>
      </c>
      <c r="Y11" s="13">
        <f t="shared" si="3"/>
        <v>0</v>
      </c>
      <c r="Z11" s="24"/>
      <c r="AA11" s="24"/>
      <c r="AB11" s="13">
        <f t="shared" si="4"/>
        <v>0</v>
      </c>
      <c r="AC11" s="24"/>
      <c r="AD11" s="24"/>
      <c r="AE11" s="13">
        <f t="shared" si="5"/>
        <v>0</v>
      </c>
      <c r="AF11" s="24"/>
      <c r="AG11" s="24"/>
      <c r="AH11" s="24"/>
      <c r="AI11" s="13">
        <f t="shared" si="6"/>
        <v>0</v>
      </c>
      <c r="AJ11" s="24"/>
      <c r="AK11" s="24"/>
      <c r="AL11" s="13">
        <f t="shared" si="7"/>
        <v>0</v>
      </c>
      <c r="AM11" s="24"/>
      <c r="AN11" s="24"/>
      <c r="AO11" s="13">
        <f t="shared" si="8"/>
        <v>0</v>
      </c>
      <c r="AP11" s="24"/>
      <c r="AQ11" s="24"/>
      <c r="AR11" s="13">
        <f t="shared" si="9"/>
        <v>0</v>
      </c>
      <c r="AS11" s="25"/>
      <c r="AT11" s="25"/>
      <c r="AU11" s="25"/>
      <c r="AV11" s="25"/>
      <c r="AW11" s="25"/>
      <c r="AX11" s="13">
        <f t="shared" si="10"/>
        <v>0</v>
      </c>
      <c r="AY11" s="25"/>
      <c r="AZ11" s="25"/>
      <c r="BA11" s="13">
        <f t="shared" si="11"/>
        <v>0</v>
      </c>
      <c r="BB11" s="25"/>
      <c r="BC11" s="25"/>
      <c r="BD11" s="13">
        <f t="shared" si="12"/>
        <v>0</v>
      </c>
      <c r="BE11" s="25"/>
      <c r="BF11" s="25"/>
      <c r="BG11" s="13">
        <f t="shared" si="13"/>
        <v>0</v>
      </c>
      <c r="BH11" s="25"/>
      <c r="BI11" s="25"/>
      <c r="BJ11" s="13">
        <f t="shared" si="14"/>
        <v>0</v>
      </c>
      <c r="BK11" s="25"/>
      <c r="BL11" s="25"/>
      <c r="BM11" s="13">
        <f t="shared" si="15"/>
        <v>0</v>
      </c>
      <c r="BN11" s="24"/>
      <c r="BO11" s="24"/>
      <c r="BP11" s="13">
        <f t="shared" si="16"/>
        <v>0</v>
      </c>
      <c r="BQ11" s="13">
        <f t="shared" si="17"/>
        <v>0</v>
      </c>
      <c r="BR11" s="25"/>
      <c r="BS11" s="24"/>
      <c r="BT11" s="24"/>
      <c r="BU11" s="24"/>
      <c r="BV11" s="13">
        <f t="shared" si="18"/>
        <v>0</v>
      </c>
      <c r="BW11" s="24"/>
      <c r="BX11" s="24"/>
      <c r="BY11" s="13">
        <f t="shared" si="19"/>
        <v>0</v>
      </c>
      <c r="BZ11" s="24"/>
      <c r="CA11" s="24"/>
      <c r="CB11" s="13">
        <f t="shared" si="20"/>
        <v>0</v>
      </c>
      <c r="CC11" s="24"/>
      <c r="CD11" s="24"/>
      <c r="CE11" s="13">
        <f t="shared" si="21"/>
        <v>1986</v>
      </c>
      <c r="CF11" s="24">
        <v>1986</v>
      </c>
      <c r="CG11" s="24"/>
      <c r="CH11" s="13">
        <f t="shared" si="22"/>
        <v>0</v>
      </c>
      <c r="CI11" s="24"/>
      <c r="CJ11" s="24"/>
      <c r="CK11" s="13">
        <f t="shared" si="23"/>
        <v>0</v>
      </c>
      <c r="CL11" s="24"/>
      <c r="CM11" s="24"/>
      <c r="CN11" s="13">
        <f t="shared" si="24"/>
        <v>0</v>
      </c>
      <c r="CO11" s="24"/>
      <c r="CP11" s="24"/>
      <c r="CQ11" s="26"/>
      <c r="CR11" s="13">
        <f t="shared" si="25"/>
        <v>0</v>
      </c>
      <c r="CS11" s="24"/>
      <c r="CT11" s="24"/>
      <c r="CU11" s="13">
        <f t="shared" si="26"/>
        <v>0</v>
      </c>
      <c r="CV11" s="13">
        <f t="shared" si="27"/>
        <v>0</v>
      </c>
      <c r="CW11" s="13">
        <f t="shared" si="27"/>
        <v>0</v>
      </c>
      <c r="CX11" s="13">
        <f t="shared" si="28"/>
        <v>0</v>
      </c>
      <c r="CY11" s="25"/>
      <c r="CZ11" s="25"/>
      <c r="DA11" s="13">
        <f t="shared" si="29"/>
        <v>0</v>
      </c>
      <c r="DB11" s="25"/>
      <c r="DC11" s="25"/>
      <c r="DD11" s="13">
        <f t="shared" si="30"/>
        <v>0</v>
      </c>
      <c r="DE11" s="25"/>
      <c r="DF11" s="25"/>
      <c r="DG11" s="17">
        <f t="shared" si="33"/>
        <v>1986</v>
      </c>
      <c r="DH11" s="17">
        <f t="shared" si="31"/>
        <v>1986</v>
      </c>
      <c r="DI11" s="17">
        <v>0</v>
      </c>
      <c r="DJ11" s="17">
        <f t="shared" si="32"/>
        <v>0</v>
      </c>
      <c r="DK11" s="18"/>
      <c r="DL11" s="18"/>
      <c r="DN11" s="37"/>
    </row>
    <row r="12" spans="1:118" ht="31.5" x14ac:dyDescent="0.2">
      <c r="A12" s="19" t="s">
        <v>79</v>
      </c>
      <c r="B12" s="13">
        <f t="shared" si="0"/>
        <v>0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13">
        <f t="shared" si="1"/>
        <v>0</v>
      </c>
      <c r="P12" s="24"/>
      <c r="Q12" s="24"/>
      <c r="R12" s="24"/>
      <c r="S12" s="24"/>
      <c r="T12" s="24"/>
      <c r="U12" s="24"/>
      <c r="V12" s="24"/>
      <c r="W12" s="24"/>
      <c r="X12" s="13">
        <f t="shared" si="2"/>
        <v>0</v>
      </c>
      <c r="Y12" s="13">
        <f t="shared" si="3"/>
        <v>0</v>
      </c>
      <c r="Z12" s="24"/>
      <c r="AA12" s="24"/>
      <c r="AB12" s="13">
        <f t="shared" si="4"/>
        <v>0</v>
      </c>
      <c r="AC12" s="24"/>
      <c r="AD12" s="24"/>
      <c r="AE12" s="13">
        <f t="shared" si="5"/>
        <v>0</v>
      </c>
      <c r="AF12" s="24"/>
      <c r="AG12" s="24"/>
      <c r="AH12" s="24"/>
      <c r="AI12" s="13">
        <f t="shared" si="6"/>
        <v>0</v>
      </c>
      <c r="AJ12" s="24"/>
      <c r="AK12" s="24"/>
      <c r="AL12" s="13">
        <f t="shared" si="7"/>
        <v>0</v>
      </c>
      <c r="AM12" s="24"/>
      <c r="AN12" s="24"/>
      <c r="AO12" s="13">
        <f t="shared" si="8"/>
        <v>0</v>
      </c>
      <c r="AP12" s="24"/>
      <c r="AQ12" s="24"/>
      <c r="AR12" s="13">
        <f t="shared" si="9"/>
        <v>0</v>
      </c>
      <c r="AS12" s="25"/>
      <c r="AT12" s="25"/>
      <c r="AU12" s="25"/>
      <c r="AV12" s="25"/>
      <c r="AW12" s="25"/>
      <c r="AX12" s="13">
        <f t="shared" si="10"/>
        <v>0</v>
      </c>
      <c r="AY12" s="25"/>
      <c r="AZ12" s="25"/>
      <c r="BA12" s="13">
        <f t="shared" si="11"/>
        <v>0</v>
      </c>
      <c r="BB12" s="25"/>
      <c r="BC12" s="25"/>
      <c r="BD12" s="13">
        <f t="shared" si="12"/>
        <v>0</v>
      </c>
      <c r="BE12" s="25"/>
      <c r="BF12" s="25"/>
      <c r="BG12" s="13">
        <f t="shared" si="13"/>
        <v>0</v>
      </c>
      <c r="BH12" s="25"/>
      <c r="BI12" s="25"/>
      <c r="BJ12" s="13">
        <f t="shared" si="14"/>
        <v>0</v>
      </c>
      <c r="BK12" s="25"/>
      <c r="BL12" s="25"/>
      <c r="BM12" s="13">
        <f t="shared" si="15"/>
        <v>0</v>
      </c>
      <c r="BN12" s="24"/>
      <c r="BO12" s="24"/>
      <c r="BP12" s="13">
        <f t="shared" si="16"/>
        <v>12096</v>
      </c>
      <c r="BQ12" s="13">
        <f t="shared" si="17"/>
        <v>960</v>
      </c>
      <c r="BR12" s="14">
        <v>945</v>
      </c>
      <c r="BS12" s="15">
        <v>15</v>
      </c>
      <c r="BT12" s="15">
        <v>0</v>
      </c>
      <c r="BU12" s="15">
        <v>876</v>
      </c>
      <c r="BV12" s="13">
        <f t="shared" si="18"/>
        <v>70</v>
      </c>
      <c r="BW12" s="15">
        <v>70</v>
      </c>
      <c r="BX12" s="15">
        <v>0</v>
      </c>
      <c r="BY12" s="13">
        <f t="shared" si="19"/>
        <v>0</v>
      </c>
      <c r="BZ12" s="15">
        <v>0</v>
      </c>
      <c r="CA12" s="15">
        <v>0</v>
      </c>
      <c r="CB12" s="13">
        <f t="shared" si="20"/>
        <v>10190</v>
      </c>
      <c r="CC12" s="15">
        <v>5985</v>
      </c>
      <c r="CD12" s="15">
        <v>4205</v>
      </c>
      <c r="CE12" s="13">
        <f t="shared" si="21"/>
        <v>0</v>
      </c>
      <c r="CF12" s="24"/>
      <c r="CG12" s="24"/>
      <c r="CH12" s="13">
        <f t="shared" si="22"/>
        <v>0</v>
      </c>
      <c r="CI12" s="24"/>
      <c r="CJ12" s="24"/>
      <c r="CK12" s="13">
        <f t="shared" si="23"/>
        <v>0</v>
      </c>
      <c r="CL12" s="24"/>
      <c r="CM12" s="24"/>
      <c r="CN12" s="13">
        <f t="shared" si="24"/>
        <v>0</v>
      </c>
      <c r="CO12" s="24"/>
      <c r="CP12" s="24"/>
      <c r="CQ12" s="26"/>
      <c r="CR12" s="13">
        <f t="shared" si="25"/>
        <v>0</v>
      </c>
      <c r="CS12" s="24"/>
      <c r="CT12" s="24"/>
      <c r="CU12" s="13">
        <f t="shared" si="26"/>
        <v>0</v>
      </c>
      <c r="CV12" s="13">
        <f t="shared" si="27"/>
        <v>0</v>
      </c>
      <c r="CW12" s="13">
        <f t="shared" si="27"/>
        <v>0</v>
      </c>
      <c r="CX12" s="13">
        <f t="shared" si="28"/>
        <v>0</v>
      </c>
      <c r="CY12" s="25"/>
      <c r="CZ12" s="25"/>
      <c r="DA12" s="13">
        <f t="shared" si="29"/>
        <v>0</v>
      </c>
      <c r="DB12" s="25"/>
      <c r="DC12" s="25"/>
      <c r="DD12" s="13">
        <f t="shared" si="30"/>
        <v>0</v>
      </c>
      <c r="DE12" s="25"/>
      <c r="DF12" s="25"/>
      <c r="DG12" s="17">
        <f t="shared" si="33"/>
        <v>12096</v>
      </c>
      <c r="DH12" s="17">
        <f t="shared" si="31"/>
        <v>7876</v>
      </c>
      <c r="DI12" s="17">
        <v>0</v>
      </c>
      <c r="DJ12" s="17">
        <f t="shared" si="32"/>
        <v>4220</v>
      </c>
      <c r="DK12" s="18"/>
      <c r="DL12" s="18"/>
      <c r="DN12" s="37"/>
    </row>
    <row r="13" spans="1:118" s="4" customFormat="1" ht="15.75" x14ac:dyDescent="0.2">
      <c r="A13" s="19" t="s">
        <v>80</v>
      </c>
      <c r="B13" s="13">
        <f t="shared" si="0"/>
        <v>34670</v>
      </c>
      <c r="C13" s="14">
        <v>1007</v>
      </c>
      <c r="D13" s="14">
        <v>28690</v>
      </c>
      <c r="E13" s="14">
        <v>0</v>
      </c>
      <c r="F13" s="14">
        <v>0</v>
      </c>
      <c r="G13" s="14">
        <v>0</v>
      </c>
      <c r="H13" s="14">
        <v>1283</v>
      </c>
      <c r="I13" s="14">
        <v>1107</v>
      </c>
      <c r="J13" s="14">
        <v>681</v>
      </c>
      <c r="K13" s="14">
        <v>15</v>
      </c>
      <c r="L13" s="14">
        <v>1887</v>
      </c>
      <c r="M13" s="14">
        <v>0</v>
      </c>
      <c r="N13" s="14">
        <v>0</v>
      </c>
      <c r="O13" s="13">
        <f t="shared" si="1"/>
        <v>47331</v>
      </c>
      <c r="P13" s="14">
        <v>3020</v>
      </c>
      <c r="Q13" s="14">
        <v>43286</v>
      </c>
      <c r="R13" s="14">
        <v>0</v>
      </c>
      <c r="S13" s="14">
        <v>906</v>
      </c>
      <c r="T13" s="14">
        <v>0</v>
      </c>
      <c r="U13" s="14">
        <v>0</v>
      </c>
      <c r="V13" s="14">
        <v>0</v>
      </c>
      <c r="W13" s="14">
        <v>119</v>
      </c>
      <c r="X13" s="13">
        <f t="shared" si="2"/>
        <v>1238</v>
      </c>
      <c r="Y13" s="13">
        <f t="shared" si="3"/>
        <v>1107</v>
      </c>
      <c r="Z13" s="14">
        <v>302</v>
      </c>
      <c r="AA13" s="14">
        <v>805</v>
      </c>
      <c r="AB13" s="13">
        <f t="shared" si="4"/>
        <v>131</v>
      </c>
      <c r="AC13" s="14">
        <v>100</v>
      </c>
      <c r="AD13" s="14">
        <v>31</v>
      </c>
      <c r="AE13" s="13">
        <f t="shared" si="5"/>
        <v>352</v>
      </c>
      <c r="AF13" s="14">
        <v>302</v>
      </c>
      <c r="AG13" s="14">
        <v>50</v>
      </c>
      <c r="AH13" s="14">
        <v>0</v>
      </c>
      <c r="AI13" s="13">
        <f t="shared" si="6"/>
        <v>906</v>
      </c>
      <c r="AJ13" s="14">
        <v>0</v>
      </c>
      <c r="AK13" s="14">
        <v>906</v>
      </c>
      <c r="AL13" s="13">
        <f t="shared" si="7"/>
        <v>7047</v>
      </c>
      <c r="AM13" s="14">
        <v>3322</v>
      </c>
      <c r="AN13" s="14">
        <v>3725</v>
      </c>
      <c r="AO13" s="13">
        <f t="shared" si="8"/>
        <v>604</v>
      </c>
      <c r="AP13" s="14">
        <v>604</v>
      </c>
      <c r="AQ13" s="14">
        <v>0</v>
      </c>
      <c r="AR13" s="13">
        <f t="shared" si="9"/>
        <v>11881</v>
      </c>
      <c r="AS13" s="14">
        <v>4832</v>
      </c>
      <c r="AT13" s="14">
        <v>2014</v>
      </c>
      <c r="AU13" s="14">
        <v>0</v>
      </c>
      <c r="AV13" s="14">
        <v>0</v>
      </c>
      <c r="AW13" s="14">
        <v>0</v>
      </c>
      <c r="AX13" s="13">
        <f t="shared" si="10"/>
        <v>0</v>
      </c>
      <c r="AY13" s="14">
        <v>0</v>
      </c>
      <c r="AZ13" s="14">
        <v>0</v>
      </c>
      <c r="BA13" s="13">
        <f t="shared" si="11"/>
        <v>0</v>
      </c>
      <c r="BB13" s="14">
        <v>0</v>
      </c>
      <c r="BC13" s="14">
        <v>0</v>
      </c>
      <c r="BD13" s="13">
        <f t="shared" si="12"/>
        <v>3021</v>
      </c>
      <c r="BE13" s="14">
        <v>2014</v>
      </c>
      <c r="BF13" s="14">
        <v>1007</v>
      </c>
      <c r="BG13" s="13">
        <f t="shared" si="13"/>
        <v>0</v>
      </c>
      <c r="BH13" s="14">
        <v>0</v>
      </c>
      <c r="BI13" s="14">
        <v>0</v>
      </c>
      <c r="BJ13" s="13">
        <f t="shared" si="14"/>
        <v>2014</v>
      </c>
      <c r="BK13" s="14">
        <v>2014</v>
      </c>
      <c r="BL13" s="14">
        <v>0</v>
      </c>
      <c r="BM13" s="13">
        <f t="shared" si="15"/>
        <v>3040</v>
      </c>
      <c r="BN13" s="14">
        <v>3020</v>
      </c>
      <c r="BO13" s="14">
        <v>20</v>
      </c>
      <c r="BP13" s="13">
        <f t="shared" si="16"/>
        <v>21</v>
      </c>
      <c r="BQ13" s="13">
        <f t="shared" si="17"/>
        <v>0</v>
      </c>
      <c r="BR13" s="14">
        <v>0</v>
      </c>
      <c r="BS13" s="15">
        <v>0</v>
      </c>
      <c r="BT13" s="15">
        <v>0</v>
      </c>
      <c r="BU13" s="15">
        <v>0</v>
      </c>
      <c r="BV13" s="13">
        <f t="shared" si="18"/>
        <v>0</v>
      </c>
      <c r="BW13" s="15">
        <v>0</v>
      </c>
      <c r="BX13" s="15">
        <v>0</v>
      </c>
      <c r="BY13" s="13">
        <f t="shared" si="19"/>
        <v>0</v>
      </c>
      <c r="BZ13" s="15">
        <v>0</v>
      </c>
      <c r="CA13" s="15">
        <v>0</v>
      </c>
      <c r="CB13" s="13">
        <f t="shared" si="20"/>
        <v>21</v>
      </c>
      <c r="CC13" s="15">
        <v>21</v>
      </c>
      <c r="CD13" s="15">
        <v>0</v>
      </c>
      <c r="CE13" s="13">
        <f t="shared" si="21"/>
        <v>6505</v>
      </c>
      <c r="CF13" s="14">
        <v>4429</v>
      </c>
      <c r="CG13" s="14">
        <v>2076</v>
      </c>
      <c r="CH13" s="13">
        <f t="shared" si="22"/>
        <v>9564</v>
      </c>
      <c r="CI13" s="14">
        <v>6040</v>
      </c>
      <c r="CJ13" s="14">
        <v>3524</v>
      </c>
      <c r="CK13" s="13">
        <f t="shared" si="23"/>
        <v>0</v>
      </c>
      <c r="CL13" s="14">
        <v>0</v>
      </c>
      <c r="CM13" s="14">
        <v>0</v>
      </c>
      <c r="CN13" s="13">
        <f t="shared" si="24"/>
        <v>2718</v>
      </c>
      <c r="CO13" s="14">
        <v>805</v>
      </c>
      <c r="CP13" s="14">
        <v>1913</v>
      </c>
      <c r="CQ13" s="16"/>
      <c r="CR13" s="13">
        <f t="shared" si="25"/>
        <v>0</v>
      </c>
      <c r="CS13" s="14">
        <v>0</v>
      </c>
      <c r="CT13" s="14">
        <v>0</v>
      </c>
      <c r="CU13" s="13">
        <f t="shared" si="26"/>
        <v>47159</v>
      </c>
      <c r="CV13" s="13">
        <f t="shared" si="27"/>
        <v>26275</v>
      </c>
      <c r="CW13" s="13">
        <f t="shared" si="27"/>
        <v>20884</v>
      </c>
      <c r="CX13" s="13">
        <f t="shared" si="28"/>
        <v>102</v>
      </c>
      <c r="CY13" s="14">
        <v>102</v>
      </c>
      <c r="CZ13" s="14">
        <v>0</v>
      </c>
      <c r="DA13" s="13">
        <f t="shared" si="29"/>
        <v>14094</v>
      </c>
      <c r="DB13" s="14">
        <v>12080</v>
      </c>
      <c r="DC13" s="14">
        <v>2014</v>
      </c>
      <c r="DD13" s="13">
        <f t="shared" si="30"/>
        <v>32963</v>
      </c>
      <c r="DE13" s="14">
        <v>14093</v>
      </c>
      <c r="DF13" s="14">
        <v>18870</v>
      </c>
      <c r="DG13" s="17">
        <f t="shared" si="33"/>
        <v>173036</v>
      </c>
      <c r="DH13" s="17">
        <f t="shared" si="31"/>
        <v>88750</v>
      </c>
      <c r="DI13" s="17">
        <v>20527</v>
      </c>
      <c r="DJ13" s="17">
        <f t="shared" si="32"/>
        <v>84286</v>
      </c>
      <c r="DK13" s="18">
        <v>7250</v>
      </c>
      <c r="DL13" s="18">
        <v>3940</v>
      </c>
      <c r="DN13" s="37"/>
    </row>
    <row r="14" spans="1:118" ht="15.75" x14ac:dyDescent="0.2">
      <c r="A14" s="19" t="s">
        <v>81</v>
      </c>
      <c r="B14" s="13">
        <f t="shared" si="0"/>
        <v>33212</v>
      </c>
      <c r="C14" s="14">
        <v>0</v>
      </c>
      <c r="D14" s="14">
        <v>32105</v>
      </c>
      <c r="E14" s="14">
        <v>0</v>
      </c>
      <c r="F14" s="14">
        <v>0</v>
      </c>
      <c r="G14" s="14">
        <v>0</v>
      </c>
      <c r="H14" s="14">
        <v>0</v>
      </c>
      <c r="I14" s="14">
        <v>461</v>
      </c>
      <c r="J14" s="14">
        <v>0</v>
      </c>
      <c r="K14" s="14">
        <v>0</v>
      </c>
      <c r="L14" s="14">
        <v>646</v>
      </c>
      <c r="M14" s="14">
        <v>0</v>
      </c>
      <c r="N14" s="14">
        <v>0</v>
      </c>
      <c r="O14" s="13">
        <f t="shared" si="1"/>
        <v>9844</v>
      </c>
      <c r="P14" s="14">
        <v>0</v>
      </c>
      <c r="Q14" s="14">
        <v>9803</v>
      </c>
      <c r="R14" s="14">
        <v>0</v>
      </c>
      <c r="S14" s="14">
        <v>41</v>
      </c>
      <c r="T14" s="14">
        <v>0</v>
      </c>
      <c r="U14" s="14">
        <v>0</v>
      </c>
      <c r="V14" s="14">
        <v>0</v>
      </c>
      <c r="W14" s="14">
        <v>0</v>
      </c>
      <c r="X14" s="13">
        <f t="shared" si="2"/>
        <v>4</v>
      </c>
      <c r="Y14" s="13">
        <f t="shared" si="3"/>
        <v>4</v>
      </c>
      <c r="Z14" s="14">
        <v>0</v>
      </c>
      <c r="AA14" s="14">
        <v>4</v>
      </c>
      <c r="AB14" s="13">
        <f t="shared" si="4"/>
        <v>0</v>
      </c>
      <c r="AC14" s="14">
        <v>0</v>
      </c>
      <c r="AD14" s="14">
        <v>0</v>
      </c>
      <c r="AE14" s="13">
        <f t="shared" si="5"/>
        <v>754</v>
      </c>
      <c r="AF14" s="14">
        <v>737</v>
      </c>
      <c r="AG14" s="14">
        <v>17</v>
      </c>
      <c r="AH14" s="14">
        <v>0</v>
      </c>
      <c r="AI14" s="13">
        <f t="shared" si="6"/>
        <v>0</v>
      </c>
      <c r="AJ14" s="14">
        <v>0</v>
      </c>
      <c r="AK14" s="14">
        <v>0</v>
      </c>
      <c r="AL14" s="13">
        <f t="shared" si="7"/>
        <v>1334</v>
      </c>
      <c r="AM14" s="14">
        <v>1288</v>
      </c>
      <c r="AN14" s="14">
        <v>46</v>
      </c>
      <c r="AO14" s="13">
        <f t="shared" si="8"/>
        <v>737</v>
      </c>
      <c r="AP14" s="14">
        <v>691</v>
      </c>
      <c r="AQ14" s="14">
        <v>46</v>
      </c>
      <c r="AR14" s="13">
        <f t="shared" si="9"/>
        <v>5404</v>
      </c>
      <c r="AS14" s="14">
        <v>2158</v>
      </c>
      <c r="AT14" s="14">
        <v>88</v>
      </c>
      <c r="AU14" s="14">
        <v>0</v>
      </c>
      <c r="AV14" s="14">
        <v>0</v>
      </c>
      <c r="AW14" s="14">
        <v>0</v>
      </c>
      <c r="AX14" s="13">
        <f t="shared" si="10"/>
        <v>0</v>
      </c>
      <c r="AY14" s="14">
        <v>0</v>
      </c>
      <c r="AZ14" s="14">
        <v>0</v>
      </c>
      <c r="BA14" s="13">
        <f t="shared" si="11"/>
        <v>461</v>
      </c>
      <c r="BB14" s="14">
        <v>461</v>
      </c>
      <c r="BC14" s="14">
        <v>0</v>
      </c>
      <c r="BD14" s="13">
        <f t="shared" si="12"/>
        <v>1544</v>
      </c>
      <c r="BE14" s="14">
        <v>1383</v>
      </c>
      <c r="BF14" s="14">
        <v>161</v>
      </c>
      <c r="BG14" s="13">
        <f t="shared" si="13"/>
        <v>1153</v>
      </c>
      <c r="BH14" s="14">
        <v>1153</v>
      </c>
      <c r="BI14" s="14">
        <v>0</v>
      </c>
      <c r="BJ14" s="13">
        <f t="shared" si="14"/>
        <v>0</v>
      </c>
      <c r="BK14" s="14">
        <v>0</v>
      </c>
      <c r="BL14" s="14">
        <v>0</v>
      </c>
      <c r="BM14" s="13">
        <f t="shared" si="15"/>
        <v>941</v>
      </c>
      <c r="BN14" s="14">
        <v>922</v>
      </c>
      <c r="BO14" s="14">
        <v>19</v>
      </c>
      <c r="BP14" s="13">
        <f t="shared" si="16"/>
        <v>1381</v>
      </c>
      <c r="BQ14" s="13">
        <f t="shared" si="17"/>
        <v>0</v>
      </c>
      <c r="BR14" s="14">
        <v>0</v>
      </c>
      <c r="BS14" s="15">
        <v>0</v>
      </c>
      <c r="BT14" s="15">
        <v>0</v>
      </c>
      <c r="BU14" s="15">
        <v>0</v>
      </c>
      <c r="BV14" s="13">
        <f t="shared" si="18"/>
        <v>0</v>
      </c>
      <c r="BW14" s="15">
        <v>0</v>
      </c>
      <c r="BX14" s="15">
        <v>0</v>
      </c>
      <c r="BY14" s="13">
        <f t="shared" si="19"/>
        <v>0</v>
      </c>
      <c r="BZ14" s="15">
        <v>0</v>
      </c>
      <c r="CA14" s="15">
        <v>0</v>
      </c>
      <c r="CB14" s="13">
        <f t="shared" si="20"/>
        <v>1381</v>
      </c>
      <c r="CC14" s="15">
        <v>1381</v>
      </c>
      <c r="CD14" s="15">
        <v>0</v>
      </c>
      <c r="CE14" s="13">
        <f t="shared" si="21"/>
        <v>4931</v>
      </c>
      <c r="CF14" s="14">
        <v>4633</v>
      </c>
      <c r="CG14" s="14">
        <v>298</v>
      </c>
      <c r="CH14" s="13">
        <f t="shared" si="22"/>
        <v>2438</v>
      </c>
      <c r="CI14" s="14">
        <v>1660</v>
      </c>
      <c r="CJ14" s="14">
        <v>778</v>
      </c>
      <c r="CK14" s="13">
        <f t="shared" si="23"/>
        <v>0</v>
      </c>
      <c r="CL14" s="14">
        <v>0</v>
      </c>
      <c r="CM14" s="14">
        <v>0</v>
      </c>
      <c r="CN14" s="13">
        <f t="shared" si="24"/>
        <v>2989</v>
      </c>
      <c r="CO14" s="14">
        <v>2685</v>
      </c>
      <c r="CP14" s="14">
        <v>304</v>
      </c>
      <c r="CQ14" s="16"/>
      <c r="CR14" s="13">
        <f t="shared" si="25"/>
        <v>0</v>
      </c>
      <c r="CS14" s="14">
        <v>0</v>
      </c>
      <c r="CT14" s="14">
        <v>0</v>
      </c>
      <c r="CU14" s="13">
        <f t="shared" si="26"/>
        <v>7572</v>
      </c>
      <c r="CV14" s="13">
        <f t="shared" si="27"/>
        <v>4658</v>
      </c>
      <c r="CW14" s="13">
        <f t="shared" si="27"/>
        <v>2914</v>
      </c>
      <c r="CX14" s="13">
        <f t="shared" si="28"/>
        <v>183</v>
      </c>
      <c r="CY14" s="14">
        <v>183</v>
      </c>
      <c r="CZ14" s="14">
        <v>0</v>
      </c>
      <c r="DA14" s="13">
        <f t="shared" si="29"/>
        <v>2352</v>
      </c>
      <c r="DB14" s="14">
        <v>1890</v>
      </c>
      <c r="DC14" s="14">
        <v>462</v>
      </c>
      <c r="DD14" s="13">
        <f t="shared" si="30"/>
        <v>5037</v>
      </c>
      <c r="DE14" s="14">
        <v>2585</v>
      </c>
      <c r="DF14" s="14">
        <v>2452</v>
      </c>
      <c r="DG14" s="17">
        <f t="shared" si="33"/>
        <v>71541</v>
      </c>
      <c r="DH14" s="17">
        <f t="shared" si="31"/>
        <v>57022</v>
      </c>
      <c r="DI14" s="17">
        <v>10380</v>
      </c>
      <c r="DJ14" s="17">
        <f t="shared" si="32"/>
        <v>14519</v>
      </c>
      <c r="DK14" s="18">
        <v>3545</v>
      </c>
      <c r="DL14" s="18">
        <v>2415</v>
      </c>
      <c r="DN14" s="37"/>
    </row>
    <row r="15" spans="1:118" ht="15.75" x14ac:dyDescent="0.2">
      <c r="A15" s="19" t="s">
        <v>82</v>
      </c>
      <c r="B15" s="13">
        <f t="shared" si="0"/>
        <v>0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13">
        <f t="shared" si="1"/>
        <v>0</v>
      </c>
      <c r="P15" s="24"/>
      <c r="Q15" s="24"/>
      <c r="R15" s="24"/>
      <c r="S15" s="24"/>
      <c r="T15" s="24"/>
      <c r="U15" s="24"/>
      <c r="V15" s="24"/>
      <c r="W15" s="24"/>
      <c r="X15" s="13">
        <f t="shared" si="2"/>
        <v>0</v>
      </c>
      <c r="Y15" s="13">
        <f t="shared" si="3"/>
        <v>0</v>
      </c>
      <c r="Z15" s="24"/>
      <c r="AA15" s="24"/>
      <c r="AB15" s="13">
        <f t="shared" si="4"/>
        <v>0</v>
      </c>
      <c r="AC15" s="24"/>
      <c r="AD15" s="24"/>
      <c r="AE15" s="13">
        <f t="shared" si="5"/>
        <v>0</v>
      </c>
      <c r="AF15" s="24"/>
      <c r="AG15" s="24"/>
      <c r="AH15" s="24"/>
      <c r="AI15" s="13">
        <f t="shared" si="6"/>
        <v>0</v>
      </c>
      <c r="AJ15" s="24"/>
      <c r="AK15" s="24"/>
      <c r="AL15" s="13">
        <f t="shared" si="7"/>
        <v>0</v>
      </c>
      <c r="AM15" s="24"/>
      <c r="AN15" s="24"/>
      <c r="AO15" s="13">
        <f t="shared" si="8"/>
        <v>0</v>
      </c>
      <c r="AP15" s="24"/>
      <c r="AQ15" s="24"/>
      <c r="AR15" s="13">
        <f t="shared" si="9"/>
        <v>0</v>
      </c>
      <c r="AS15" s="25"/>
      <c r="AT15" s="25"/>
      <c r="AU15" s="25"/>
      <c r="AV15" s="25"/>
      <c r="AW15" s="25"/>
      <c r="AX15" s="13">
        <f t="shared" si="10"/>
        <v>0</v>
      </c>
      <c r="AY15" s="25"/>
      <c r="AZ15" s="25"/>
      <c r="BA15" s="13">
        <f t="shared" si="11"/>
        <v>0</v>
      </c>
      <c r="BB15" s="25"/>
      <c r="BC15" s="25"/>
      <c r="BD15" s="13">
        <f t="shared" si="12"/>
        <v>0</v>
      </c>
      <c r="BE15" s="25"/>
      <c r="BF15" s="25"/>
      <c r="BG15" s="13">
        <f t="shared" si="13"/>
        <v>0</v>
      </c>
      <c r="BH15" s="25"/>
      <c r="BI15" s="25"/>
      <c r="BJ15" s="13">
        <f t="shared" si="14"/>
        <v>0</v>
      </c>
      <c r="BK15" s="25"/>
      <c r="BL15" s="25"/>
      <c r="BM15" s="13">
        <f t="shared" si="15"/>
        <v>0</v>
      </c>
      <c r="BN15" s="24"/>
      <c r="BO15" s="24"/>
      <c r="BP15" s="13">
        <f t="shared" si="16"/>
        <v>4558</v>
      </c>
      <c r="BQ15" s="13">
        <f t="shared" si="17"/>
        <v>2340</v>
      </c>
      <c r="BR15" s="14">
        <v>2000</v>
      </c>
      <c r="BS15" s="15">
        <v>340</v>
      </c>
      <c r="BT15" s="15">
        <v>125</v>
      </c>
      <c r="BU15" s="15">
        <v>665</v>
      </c>
      <c r="BV15" s="13">
        <f t="shared" si="18"/>
        <v>38</v>
      </c>
      <c r="BW15" s="15">
        <v>38</v>
      </c>
      <c r="BX15" s="15">
        <v>0</v>
      </c>
      <c r="BY15" s="13">
        <f t="shared" si="19"/>
        <v>0</v>
      </c>
      <c r="BZ15" s="15">
        <v>0</v>
      </c>
      <c r="CA15" s="15">
        <v>0</v>
      </c>
      <c r="CB15" s="13">
        <f t="shared" si="20"/>
        <v>1390</v>
      </c>
      <c r="CC15" s="15">
        <v>664</v>
      </c>
      <c r="CD15" s="15">
        <v>726</v>
      </c>
      <c r="CE15" s="13">
        <f t="shared" si="21"/>
        <v>0</v>
      </c>
      <c r="CF15" s="24"/>
      <c r="CG15" s="24"/>
      <c r="CH15" s="13">
        <f t="shared" si="22"/>
        <v>0</v>
      </c>
      <c r="CI15" s="24"/>
      <c r="CJ15" s="24"/>
      <c r="CK15" s="13">
        <f t="shared" si="23"/>
        <v>0</v>
      </c>
      <c r="CL15" s="24"/>
      <c r="CM15" s="24"/>
      <c r="CN15" s="13">
        <f t="shared" si="24"/>
        <v>0</v>
      </c>
      <c r="CO15" s="24"/>
      <c r="CP15" s="24"/>
      <c r="CQ15" s="26"/>
      <c r="CR15" s="13">
        <f t="shared" si="25"/>
        <v>0</v>
      </c>
      <c r="CS15" s="24"/>
      <c r="CT15" s="24"/>
      <c r="CU15" s="13">
        <f t="shared" si="26"/>
        <v>0</v>
      </c>
      <c r="CV15" s="13">
        <f t="shared" si="27"/>
        <v>0</v>
      </c>
      <c r="CW15" s="13">
        <f t="shared" si="27"/>
        <v>0</v>
      </c>
      <c r="CX15" s="13">
        <f t="shared" si="28"/>
        <v>0</v>
      </c>
      <c r="CY15" s="25"/>
      <c r="CZ15" s="25"/>
      <c r="DA15" s="13">
        <f t="shared" si="29"/>
        <v>0</v>
      </c>
      <c r="DB15" s="25"/>
      <c r="DC15" s="25"/>
      <c r="DD15" s="13">
        <f t="shared" si="30"/>
        <v>0</v>
      </c>
      <c r="DE15" s="25"/>
      <c r="DF15" s="25"/>
      <c r="DG15" s="17">
        <f t="shared" si="33"/>
        <v>4558</v>
      </c>
      <c r="DH15" s="17">
        <f t="shared" si="31"/>
        <v>3367</v>
      </c>
      <c r="DI15" s="17">
        <v>0</v>
      </c>
      <c r="DJ15" s="17">
        <f t="shared" si="32"/>
        <v>1191</v>
      </c>
      <c r="DK15" s="18"/>
      <c r="DL15" s="18"/>
      <c r="DN15" s="37"/>
    </row>
    <row r="16" spans="1:118" ht="15.75" x14ac:dyDescent="0.2">
      <c r="A16" s="19" t="s">
        <v>83</v>
      </c>
      <c r="B16" s="13">
        <f t="shared" si="0"/>
        <v>8822</v>
      </c>
      <c r="C16" s="14">
        <v>0</v>
      </c>
      <c r="D16" s="14">
        <v>7108</v>
      </c>
      <c r="E16" s="14"/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1714</v>
      </c>
      <c r="M16" s="14">
        <v>0</v>
      </c>
      <c r="N16" s="14">
        <v>0</v>
      </c>
      <c r="O16" s="13">
        <f t="shared" si="1"/>
        <v>4392</v>
      </c>
      <c r="P16" s="14">
        <v>0</v>
      </c>
      <c r="Q16" s="14">
        <v>4144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248</v>
      </c>
      <c r="X16" s="13">
        <f t="shared" si="2"/>
        <v>0</v>
      </c>
      <c r="Y16" s="13">
        <f t="shared" si="3"/>
        <v>0</v>
      </c>
      <c r="Z16" s="14">
        <v>0</v>
      </c>
      <c r="AA16" s="14">
        <v>0</v>
      </c>
      <c r="AB16" s="13">
        <f t="shared" si="4"/>
        <v>0</v>
      </c>
      <c r="AC16" s="14">
        <v>0</v>
      </c>
      <c r="AD16" s="14">
        <v>0</v>
      </c>
      <c r="AE16" s="13">
        <f t="shared" si="5"/>
        <v>1381</v>
      </c>
      <c r="AF16" s="14">
        <v>1381</v>
      </c>
      <c r="AG16" s="14">
        <v>0</v>
      </c>
      <c r="AH16" s="14">
        <v>0</v>
      </c>
      <c r="AI16" s="13">
        <f t="shared" si="6"/>
        <v>0</v>
      </c>
      <c r="AJ16" s="14">
        <v>0</v>
      </c>
      <c r="AK16" s="14">
        <v>0</v>
      </c>
      <c r="AL16" s="13">
        <f t="shared" si="7"/>
        <v>2193</v>
      </c>
      <c r="AM16" s="14">
        <v>2152</v>
      </c>
      <c r="AN16" s="14">
        <v>41</v>
      </c>
      <c r="AO16" s="13">
        <f t="shared" si="8"/>
        <v>448</v>
      </c>
      <c r="AP16" s="14">
        <v>441</v>
      </c>
      <c r="AQ16" s="14">
        <v>7</v>
      </c>
      <c r="AR16" s="13">
        <f t="shared" si="9"/>
        <v>3072</v>
      </c>
      <c r="AS16" s="14">
        <v>2821</v>
      </c>
      <c r="AT16" s="14">
        <v>0</v>
      </c>
      <c r="AU16" s="14">
        <v>0</v>
      </c>
      <c r="AV16" s="14">
        <v>0</v>
      </c>
      <c r="AW16" s="14">
        <v>0</v>
      </c>
      <c r="AX16" s="13">
        <f t="shared" si="10"/>
        <v>0</v>
      </c>
      <c r="AY16" s="14">
        <v>0</v>
      </c>
      <c r="AZ16" s="14">
        <v>0</v>
      </c>
      <c r="BA16" s="13">
        <f t="shared" si="11"/>
        <v>0</v>
      </c>
      <c r="BB16" s="14">
        <v>0</v>
      </c>
      <c r="BC16" s="14">
        <v>0</v>
      </c>
      <c r="BD16" s="13">
        <f t="shared" si="12"/>
        <v>0</v>
      </c>
      <c r="BE16" s="14">
        <v>0</v>
      </c>
      <c r="BF16" s="14">
        <v>0</v>
      </c>
      <c r="BG16" s="13">
        <f t="shared" si="13"/>
        <v>0</v>
      </c>
      <c r="BH16" s="14">
        <v>0</v>
      </c>
      <c r="BI16" s="14">
        <v>0</v>
      </c>
      <c r="BJ16" s="13">
        <f t="shared" si="14"/>
        <v>251</v>
      </c>
      <c r="BK16" s="14">
        <v>251</v>
      </c>
      <c r="BL16" s="14">
        <v>0</v>
      </c>
      <c r="BM16" s="13">
        <f t="shared" si="15"/>
        <v>0</v>
      </c>
      <c r="BN16" s="14">
        <v>0</v>
      </c>
      <c r="BO16" s="14">
        <v>0</v>
      </c>
      <c r="BP16" s="13">
        <f t="shared" si="16"/>
        <v>1046</v>
      </c>
      <c r="BQ16" s="13">
        <f t="shared" si="17"/>
        <v>0</v>
      </c>
      <c r="BR16" s="14">
        <v>0</v>
      </c>
      <c r="BS16" s="15">
        <v>0</v>
      </c>
      <c r="BT16" s="15">
        <v>0</v>
      </c>
      <c r="BU16" s="15">
        <v>751</v>
      </c>
      <c r="BV16" s="13">
        <f t="shared" si="18"/>
        <v>0</v>
      </c>
      <c r="BW16" s="15">
        <v>0</v>
      </c>
      <c r="BX16" s="15">
        <v>0</v>
      </c>
      <c r="BY16" s="13">
        <f t="shared" si="19"/>
        <v>0</v>
      </c>
      <c r="BZ16" s="15">
        <v>0</v>
      </c>
      <c r="CA16" s="15">
        <v>0</v>
      </c>
      <c r="CB16" s="13">
        <f t="shared" si="20"/>
        <v>295</v>
      </c>
      <c r="CC16" s="15">
        <v>295</v>
      </c>
      <c r="CD16" s="15">
        <v>0</v>
      </c>
      <c r="CE16" s="13">
        <f t="shared" si="21"/>
        <v>1735</v>
      </c>
      <c r="CF16" s="14">
        <v>1731</v>
      </c>
      <c r="CG16" s="14">
        <v>4</v>
      </c>
      <c r="CH16" s="13">
        <f t="shared" si="22"/>
        <v>1751</v>
      </c>
      <c r="CI16" s="14">
        <v>1053</v>
      </c>
      <c r="CJ16" s="14">
        <v>698</v>
      </c>
      <c r="CK16" s="13">
        <f t="shared" si="23"/>
        <v>0</v>
      </c>
      <c r="CL16" s="14">
        <v>0</v>
      </c>
      <c r="CM16" s="14">
        <v>0</v>
      </c>
      <c r="CN16" s="13">
        <f t="shared" si="24"/>
        <v>1394</v>
      </c>
      <c r="CO16" s="14">
        <v>967</v>
      </c>
      <c r="CP16" s="14">
        <v>427</v>
      </c>
      <c r="CQ16" s="16"/>
      <c r="CR16" s="13">
        <f t="shared" si="25"/>
        <v>549</v>
      </c>
      <c r="CS16" s="14">
        <v>478</v>
      </c>
      <c r="CT16" s="14">
        <v>71</v>
      </c>
      <c r="CU16" s="13">
        <f t="shared" si="26"/>
        <v>3645</v>
      </c>
      <c r="CV16" s="13">
        <f t="shared" si="27"/>
        <v>3197</v>
      </c>
      <c r="CW16" s="13">
        <f t="shared" si="27"/>
        <v>448</v>
      </c>
      <c r="CX16" s="13">
        <f t="shared" si="28"/>
        <v>927</v>
      </c>
      <c r="CY16" s="14">
        <v>861</v>
      </c>
      <c r="CZ16" s="14">
        <v>66</v>
      </c>
      <c r="DA16" s="13">
        <f t="shared" si="29"/>
        <v>2718</v>
      </c>
      <c r="DB16" s="14">
        <v>2336</v>
      </c>
      <c r="DC16" s="14">
        <v>382</v>
      </c>
      <c r="DD16" s="13">
        <f t="shared" si="30"/>
        <v>0</v>
      </c>
      <c r="DE16" s="14">
        <v>0</v>
      </c>
      <c r="DF16" s="14">
        <v>0</v>
      </c>
      <c r="DG16" s="17">
        <f t="shared" si="33"/>
        <v>30428</v>
      </c>
      <c r="DH16" s="17">
        <f t="shared" si="31"/>
        <v>24340</v>
      </c>
      <c r="DI16" s="17">
        <v>1196</v>
      </c>
      <c r="DJ16" s="17">
        <f t="shared" si="32"/>
        <v>6088</v>
      </c>
      <c r="DK16" s="18">
        <v>396</v>
      </c>
      <c r="DL16" s="18">
        <v>270</v>
      </c>
      <c r="DN16" s="37"/>
    </row>
    <row r="17" spans="1:118" ht="15.75" x14ac:dyDescent="0.2">
      <c r="A17" s="19" t="s">
        <v>84</v>
      </c>
      <c r="B17" s="13">
        <f t="shared" si="0"/>
        <v>24454</v>
      </c>
      <c r="C17" s="14">
        <v>1051</v>
      </c>
      <c r="D17" s="14">
        <v>22418</v>
      </c>
      <c r="E17" s="14">
        <v>0</v>
      </c>
      <c r="F17" s="14">
        <v>0</v>
      </c>
      <c r="G17" s="14">
        <v>0</v>
      </c>
      <c r="H17" s="14">
        <v>985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3">
        <f t="shared" si="1"/>
        <v>17935</v>
      </c>
      <c r="P17" s="14">
        <v>0</v>
      </c>
      <c r="Q17" s="14">
        <v>17935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3">
        <f t="shared" si="2"/>
        <v>4590</v>
      </c>
      <c r="Y17" s="13">
        <f t="shared" si="3"/>
        <v>2135</v>
      </c>
      <c r="Z17" s="14">
        <v>2135</v>
      </c>
      <c r="AA17" s="14">
        <v>0</v>
      </c>
      <c r="AB17" s="13">
        <f t="shared" si="4"/>
        <v>2455</v>
      </c>
      <c r="AC17" s="14">
        <v>2455</v>
      </c>
      <c r="AD17" s="14">
        <v>0</v>
      </c>
      <c r="AE17" s="13">
        <f t="shared" si="5"/>
        <v>1835</v>
      </c>
      <c r="AF17" s="14">
        <v>1708</v>
      </c>
      <c r="AG17" s="14">
        <v>127</v>
      </c>
      <c r="AH17" s="14">
        <v>0</v>
      </c>
      <c r="AI17" s="13">
        <f t="shared" si="6"/>
        <v>0</v>
      </c>
      <c r="AJ17" s="14">
        <v>0</v>
      </c>
      <c r="AK17" s="14">
        <v>0</v>
      </c>
      <c r="AL17" s="13">
        <f t="shared" si="7"/>
        <v>1952</v>
      </c>
      <c r="AM17" s="14">
        <v>1546</v>
      </c>
      <c r="AN17" s="14">
        <v>406</v>
      </c>
      <c r="AO17" s="13">
        <f t="shared" si="8"/>
        <v>1281</v>
      </c>
      <c r="AP17" s="14">
        <v>1281</v>
      </c>
      <c r="AQ17" s="14">
        <v>0</v>
      </c>
      <c r="AR17" s="13">
        <f t="shared" si="9"/>
        <v>8347</v>
      </c>
      <c r="AS17" s="14">
        <v>3737</v>
      </c>
      <c r="AT17" s="14">
        <v>127</v>
      </c>
      <c r="AU17" s="14">
        <v>0</v>
      </c>
      <c r="AV17" s="14">
        <v>0</v>
      </c>
      <c r="AW17" s="14">
        <v>0</v>
      </c>
      <c r="AX17" s="13">
        <f t="shared" si="10"/>
        <v>0</v>
      </c>
      <c r="AY17" s="14">
        <v>0</v>
      </c>
      <c r="AZ17" s="14">
        <v>0</v>
      </c>
      <c r="BA17" s="13">
        <f t="shared" si="11"/>
        <v>0</v>
      </c>
      <c r="BB17" s="14">
        <v>0</v>
      </c>
      <c r="BC17" s="14">
        <v>0</v>
      </c>
      <c r="BD17" s="13">
        <f t="shared" si="12"/>
        <v>2561</v>
      </c>
      <c r="BE17" s="14">
        <v>2028</v>
      </c>
      <c r="BF17" s="14">
        <v>533</v>
      </c>
      <c r="BG17" s="13">
        <f t="shared" si="13"/>
        <v>1922</v>
      </c>
      <c r="BH17" s="14">
        <v>1922</v>
      </c>
      <c r="BI17" s="14">
        <v>0</v>
      </c>
      <c r="BJ17" s="13">
        <f t="shared" si="14"/>
        <v>0</v>
      </c>
      <c r="BK17" s="14">
        <v>0</v>
      </c>
      <c r="BL17" s="14">
        <v>0</v>
      </c>
      <c r="BM17" s="13">
        <f t="shared" si="15"/>
        <v>1385</v>
      </c>
      <c r="BN17" s="14">
        <v>1271</v>
      </c>
      <c r="BO17" s="14">
        <v>114</v>
      </c>
      <c r="BP17" s="13">
        <f t="shared" si="16"/>
        <v>1542</v>
      </c>
      <c r="BQ17" s="13">
        <f t="shared" si="17"/>
        <v>0</v>
      </c>
      <c r="BR17" s="14">
        <v>0</v>
      </c>
      <c r="BS17" s="15">
        <v>0</v>
      </c>
      <c r="BT17" s="15">
        <v>0</v>
      </c>
      <c r="BU17" s="15">
        <v>0</v>
      </c>
      <c r="BV17" s="13">
        <f t="shared" si="18"/>
        <v>0</v>
      </c>
      <c r="BW17" s="15">
        <v>0</v>
      </c>
      <c r="BX17" s="15">
        <v>0</v>
      </c>
      <c r="BY17" s="13">
        <f t="shared" si="19"/>
        <v>0</v>
      </c>
      <c r="BZ17" s="15">
        <v>0</v>
      </c>
      <c r="CA17" s="15">
        <v>0</v>
      </c>
      <c r="CB17" s="13">
        <f t="shared" si="20"/>
        <v>1542</v>
      </c>
      <c r="CC17" s="15">
        <v>1278</v>
      </c>
      <c r="CD17" s="15">
        <v>264</v>
      </c>
      <c r="CE17" s="13">
        <f t="shared" si="21"/>
        <v>853</v>
      </c>
      <c r="CF17" s="14">
        <v>533</v>
      </c>
      <c r="CG17" s="14">
        <v>320</v>
      </c>
      <c r="CH17" s="13">
        <f t="shared" si="22"/>
        <v>4271</v>
      </c>
      <c r="CI17" s="14">
        <v>1922</v>
      </c>
      <c r="CJ17" s="14">
        <v>2349</v>
      </c>
      <c r="CK17" s="13">
        <f t="shared" si="23"/>
        <v>0</v>
      </c>
      <c r="CL17" s="14">
        <v>0</v>
      </c>
      <c r="CM17" s="14">
        <v>0</v>
      </c>
      <c r="CN17" s="13">
        <f t="shared" si="24"/>
        <v>5338</v>
      </c>
      <c r="CO17" s="14">
        <v>5018</v>
      </c>
      <c r="CP17" s="14">
        <v>320</v>
      </c>
      <c r="CQ17" s="16"/>
      <c r="CR17" s="13">
        <f t="shared" si="25"/>
        <v>0</v>
      </c>
      <c r="CS17" s="14">
        <v>0</v>
      </c>
      <c r="CT17" s="14">
        <v>0</v>
      </c>
      <c r="CU17" s="13">
        <f t="shared" si="26"/>
        <v>8821</v>
      </c>
      <c r="CV17" s="13">
        <f t="shared" si="27"/>
        <v>7981</v>
      </c>
      <c r="CW17" s="13">
        <f t="shared" si="27"/>
        <v>840</v>
      </c>
      <c r="CX17" s="13">
        <f t="shared" si="28"/>
        <v>297</v>
      </c>
      <c r="CY17" s="14">
        <v>297</v>
      </c>
      <c r="CZ17" s="14">
        <v>0</v>
      </c>
      <c r="DA17" s="13">
        <f t="shared" si="29"/>
        <v>3414</v>
      </c>
      <c r="DB17" s="14">
        <v>3414</v>
      </c>
      <c r="DC17" s="14">
        <v>0</v>
      </c>
      <c r="DD17" s="13">
        <f t="shared" si="30"/>
        <v>5110</v>
      </c>
      <c r="DE17" s="14">
        <v>4270</v>
      </c>
      <c r="DF17" s="14">
        <v>840</v>
      </c>
      <c r="DG17" s="17">
        <f t="shared" si="33"/>
        <v>82604</v>
      </c>
      <c r="DH17" s="17">
        <f t="shared" si="31"/>
        <v>59269</v>
      </c>
      <c r="DI17" s="17">
        <v>7361</v>
      </c>
      <c r="DJ17" s="17">
        <f t="shared" si="32"/>
        <v>23335</v>
      </c>
      <c r="DK17" s="18">
        <v>2583</v>
      </c>
      <c r="DL17" s="18">
        <v>1760</v>
      </c>
      <c r="DN17" s="37"/>
    </row>
    <row r="18" spans="1:118" ht="15.75" x14ac:dyDescent="0.2">
      <c r="A18" s="19" t="s">
        <v>85</v>
      </c>
      <c r="B18" s="13">
        <f t="shared" si="0"/>
        <v>0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13">
        <f t="shared" si="1"/>
        <v>0</v>
      </c>
      <c r="P18" s="24"/>
      <c r="Q18" s="24"/>
      <c r="R18" s="24"/>
      <c r="S18" s="24"/>
      <c r="T18" s="24"/>
      <c r="U18" s="24"/>
      <c r="V18" s="24"/>
      <c r="W18" s="24"/>
      <c r="X18" s="13">
        <f t="shared" si="2"/>
        <v>0</v>
      </c>
      <c r="Y18" s="13">
        <f t="shared" si="3"/>
        <v>0</v>
      </c>
      <c r="Z18" s="24"/>
      <c r="AA18" s="24"/>
      <c r="AB18" s="13">
        <f t="shared" si="4"/>
        <v>0</v>
      </c>
      <c r="AC18" s="24"/>
      <c r="AD18" s="24"/>
      <c r="AE18" s="13">
        <f t="shared" si="5"/>
        <v>0</v>
      </c>
      <c r="AF18" s="24"/>
      <c r="AG18" s="24"/>
      <c r="AH18" s="24"/>
      <c r="AI18" s="13">
        <f t="shared" si="6"/>
        <v>0</v>
      </c>
      <c r="AJ18" s="24"/>
      <c r="AK18" s="24"/>
      <c r="AL18" s="13">
        <f t="shared" si="7"/>
        <v>0</v>
      </c>
      <c r="AM18" s="24"/>
      <c r="AN18" s="24"/>
      <c r="AO18" s="13">
        <f t="shared" si="8"/>
        <v>0</v>
      </c>
      <c r="AP18" s="24"/>
      <c r="AQ18" s="24"/>
      <c r="AR18" s="13">
        <f t="shared" si="9"/>
        <v>0</v>
      </c>
      <c r="AS18" s="25"/>
      <c r="AT18" s="25"/>
      <c r="AU18" s="25"/>
      <c r="AV18" s="25"/>
      <c r="AW18" s="25"/>
      <c r="AX18" s="13">
        <f t="shared" si="10"/>
        <v>0</v>
      </c>
      <c r="AY18" s="25"/>
      <c r="AZ18" s="25"/>
      <c r="BA18" s="13">
        <f t="shared" si="11"/>
        <v>0</v>
      </c>
      <c r="BB18" s="25"/>
      <c r="BC18" s="25"/>
      <c r="BD18" s="13">
        <f t="shared" si="12"/>
        <v>0</v>
      </c>
      <c r="BE18" s="25"/>
      <c r="BF18" s="25"/>
      <c r="BG18" s="13">
        <f t="shared" si="13"/>
        <v>0</v>
      </c>
      <c r="BH18" s="25"/>
      <c r="BI18" s="25"/>
      <c r="BJ18" s="13">
        <f t="shared" si="14"/>
        <v>0</v>
      </c>
      <c r="BK18" s="25"/>
      <c r="BL18" s="25"/>
      <c r="BM18" s="13">
        <f t="shared" si="15"/>
        <v>0</v>
      </c>
      <c r="BN18" s="24"/>
      <c r="BO18" s="24"/>
      <c r="BP18" s="13">
        <f t="shared" si="16"/>
        <v>7574</v>
      </c>
      <c r="BQ18" s="13">
        <f t="shared" si="17"/>
        <v>2009</v>
      </c>
      <c r="BR18" s="14">
        <v>1649</v>
      </c>
      <c r="BS18" s="15">
        <v>360</v>
      </c>
      <c r="BT18" s="15">
        <v>0</v>
      </c>
      <c r="BU18" s="15">
        <v>0</v>
      </c>
      <c r="BV18" s="13">
        <f t="shared" si="18"/>
        <v>0</v>
      </c>
      <c r="BW18" s="15">
        <v>0</v>
      </c>
      <c r="BX18" s="15">
        <v>0</v>
      </c>
      <c r="BY18" s="13">
        <f t="shared" si="19"/>
        <v>0</v>
      </c>
      <c r="BZ18" s="15">
        <v>0</v>
      </c>
      <c r="CA18" s="15">
        <v>0</v>
      </c>
      <c r="CB18" s="13">
        <f t="shared" si="20"/>
        <v>5565</v>
      </c>
      <c r="CC18" s="15">
        <v>4235</v>
      </c>
      <c r="CD18" s="15">
        <v>1330</v>
      </c>
      <c r="CE18" s="13">
        <f t="shared" si="21"/>
        <v>0</v>
      </c>
      <c r="CF18" s="24"/>
      <c r="CG18" s="24"/>
      <c r="CH18" s="13">
        <f t="shared" si="22"/>
        <v>0</v>
      </c>
      <c r="CI18" s="24"/>
      <c r="CJ18" s="24"/>
      <c r="CK18" s="13">
        <f t="shared" si="23"/>
        <v>0</v>
      </c>
      <c r="CL18" s="24"/>
      <c r="CM18" s="24"/>
      <c r="CN18" s="13">
        <f t="shared" si="24"/>
        <v>0</v>
      </c>
      <c r="CO18" s="24"/>
      <c r="CP18" s="24"/>
      <c r="CQ18" s="26"/>
      <c r="CR18" s="13">
        <f t="shared" si="25"/>
        <v>0</v>
      </c>
      <c r="CS18" s="24"/>
      <c r="CT18" s="24"/>
      <c r="CU18" s="13">
        <f t="shared" si="26"/>
        <v>0</v>
      </c>
      <c r="CV18" s="13">
        <f t="shared" si="27"/>
        <v>0</v>
      </c>
      <c r="CW18" s="13">
        <f t="shared" si="27"/>
        <v>0</v>
      </c>
      <c r="CX18" s="13">
        <f t="shared" si="28"/>
        <v>0</v>
      </c>
      <c r="CY18" s="25"/>
      <c r="CZ18" s="25"/>
      <c r="DA18" s="13">
        <f t="shared" si="29"/>
        <v>0</v>
      </c>
      <c r="DB18" s="25"/>
      <c r="DC18" s="25"/>
      <c r="DD18" s="13">
        <f t="shared" si="30"/>
        <v>0</v>
      </c>
      <c r="DE18" s="25"/>
      <c r="DF18" s="25"/>
      <c r="DG18" s="17">
        <f t="shared" si="33"/>
        <v>7574</v>
      </c>
      <c r="DH18" s="17">
        <f t="shared" si="31"/>
        <v>5884</v>
      </c>
      <c r="DI18" s="17">
        <v>0</v>
      </c>
      <c r="DJ18" s="17">
        <f t="shared" si="32"/>
        <v>1690</v>
      </c>
      <c r="DK18" s="18"/>
      <c r="DL18" s="18"/>
      <c r="DN18" s="37"/>
    </row>
    <row r="19" spans="1:118" ht="15.75" x14ac:dyDescent="0.2">
      <c r="A19" s="19" t="s">
        <v>86</v>
      </c>
      <c r="B19" s="13">
        <f t="shared" si="0"/>
        <v>2996</v>
      </c>
      <c r="C19" s="14">
        <v>317</v>
      </c>
      <c r="D19" s="14">
        <v>1467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1212</v>
      </c>
      <c r="M19" s="14">
        <v>0</v>
      </c>
      <c r="N19" s="14">
        <v>0</v>
      </c>
      <c r="O19" s="13">
        <f t="shared" si="1"/>
        <v>1592</v>
      </c>
      <c r="P19" s="14">
        <v>0</v>
      </c>
      <c r="Q19" s="14">
        <v>1592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3">
        <f t="shared" si="2"/>
        <v>0</v>
      </c>
      <c r="Y19" s="13">
        <f t="shared" si="3"/>
        <v>0</v>
      </c>
      <c r="Z19" s="14">
        <v>0</v>
      </c>
      <c r="AA19" s="14">
        <v>0</v>
      </c>
      <c r="AB19" s="13">
        <f t="shared" si="4"/>
        <v>0</v>
      </c>
      <c r="AC19" s="14">
        <v>0</v>
      </c>
      <c r="AD19" s="14">
        <v>0</v>
      </c>
      <c r="AE19" s="13">
        <f t="shared" si="5"/>
        <v>91</v>
      </c>
      <c r="AF19" s="14">
        <v>91</v>
      </c>
      <c r="AG19" s="14">
        <v>0</v>
      </c>
      <c r="AH19" s="14">
        <v>0</v>
      </c>
      <c r="AI19" s="13">
        <f t="shared" si="6"/>
        <v>0</v>
      </c>
      <c r="AJ19" s="14">
        <v>0</v>
      </c>
      <c r="AK19" s="14">
        <v>0</v>
      </c>
      <c r="AL19" s="13">
        <f t="shared" si="7"/>
        <v>219</v>
      </c>
      <c r="AM19" s="14">
        <v>212</v>
      </c>
      <c r="AN19" s="14">
        <v>7</v>
      </c>
      <c r="AO19" s="13">
        <f t="shared" si="8"/>
        <v>0</v>
      </c>
      <c r="AP19" s="14">
        <v>0</v>
      </c>
      <c r="AQ19" s="14">
        <v>0</v>
      </c>
      <c r="AR19" s="13">
        <f t="shared" si="9"/>
        <v>1136</v>
      </c>
      <c r="AS19" s="14">
        <v>833</v>
      </c>
      <c r="AT19" s="14">
        <v>0</v>
      </c>
      <c r="AU19" s="14">
        <v>0</v>
      </c>
      <c r="AV19" s="14">
        <v>0</v>
      </c>
      <c r="AW19" s="14">
        <v>0</v>
      </c>
      <c r="AX19" s="13">
        <f t="shared" si="10"/>
        <v>0</v>
      </c>
      <c r="AY19" s="14">
        <v>0</v>
      </c>
      <c r="AZ19" s="14">
        <v>0</v>
      </c>
      <c r="BA19" s="13">
        <f t="shared" si="11"/>
        <v>0</v>
      </c>
      <c r="BB19" s="14">
        <v>0</v>
      </c>
      <c r="BC19" s="14">
        <v>0</v>
      </c>
      <c r="BD19" s="13">
        <f t="shared" si="12"/>
        <v>0</v>
      </c>
      <c r="BE19" s="14">
        <v>0</v>
      </c>
      <c r="BF19" s="14">
        <v>0</v>
      </c>
      <c r="BG19" s="13">
        <f t="shared" si="13"/>
        <v>0</v>
      </c>
      <c r="BH19" s="14">
        <v>0</v>
      </c>
      <c r="BI19" s="14">
        <v>0</v>
      </c>
      <c r="BJ19" s="13">
        <f t="shared" si="14"/>
        <v>303</v>
      </c>
      <c r="BK19" s="14">
        <v>303</v>
      </c>
      <c r="BL19" s="14">
        <v>0</v>
      </c>
      <c r="BM19" s="13">
        <f t="shared" si="15"/>
        <v>568</v>
      </c>
      <c r="BN19" s="14">
        <v>568</v>
      </c>
      <c r="BO19" s="14">
        <v>0</v>
      </c>
      <c r="BP19" s="13">
        <f t="shared" si="16"/>
        <v>838</v>
      </c>
      <c r="BQ19" s="13">
        <f t="shared" si="17"/>
        <v>0</v>
      </c>
      <c r="BR19" s="14">
        <v>0</v>
      </c>
      <c r="BS19" s="15">
        <v>0</v>
      </c>
      <c r="BT19" s="15">
        <v>135</v>
      </c>
      <c r="BU19" s="15">
        <v>635</v>
      </c>
      <c r="BV19" s="13">
        <f t="shared" si="18"/>
        <v>68</v>
      </c>
      <c r="BW19" s="15">
        <v>68</v>
      </c>
      <c r="BX19" s="15">
        <v>0</v>
      </c>
      <c r="BY19" s="13">
        <f t="shared" si="19"/>
        <v>0</v>
      </c>
      <c r="BZ19" s="15">
        <v>0</v>
      </c>
      <c r="CA19" s="15">
        <v>0</v>
      </c>
      <c r="CB19" s="13">
        <f t="shared" si="20"/>
        <v>0</v>
      </c>
      <c r="CC19" s="15">
        <v>0</v>
      </c>
      <c r="CD19" s="15">
        <v>0</v>
      </c>
      <c r="CE19" s="13">
        <f t="shared" si="21"/>
        <v>931</v>
      </c>
      <c r="CF19" s="14">
        <v>909</v>
      </c>
      <c r="CG19" s="14">
        <v>22</v>
      </c>
      <c r="CH19" s="13">
        <f t="shared" si="22"/>
        <v>102</v>
      </c>
      <c r="CI19" s="14">
        <v>102</v>
      </c>
      <c r="CJ19" s="14">
        <v>0</v>
      </c>
      <c r="CK19" s="13">
        <f t="shared" si="23"/>
        <v>0</v>
      </c>
      <c r="CL19" s="14">
        <v>0</v>
      </c>
      <c r="CM19" s="14">
        <v>0</v>
      </c>
      <c r="CN19" s="13">
        <f t="shared" si="24"/>
        <v>182</v>
      </c>
      <c r="CO19" s="14">
        <v>91</v>
      </c>
      <c r="CP19" s="14">
        <v>91</v>
      </c>
      <c r="CQ19" s="16"/>
      <c r="CR19" s="13">
        <f t="shared" si="25"/>
        <v>68</v>
      </c>
      <c r="CS19" s="14">
        <v>68</v>
      </c>
      <c r="CT19" s="14">
        <v>0</v>
      </c>
      <c r="CU19" s="13">
        <f t="shared" si="26"/>
        <v>1406</v>
      </c>
      <c r="CV19" s="13">
        <f t="shared" si="27"/>
        <v>1288</v>
      </c>
      <c r="CW19" s="13">
        <f t="shared" si="27"/>
        <v>118</v>
      </c>
      <c r="CX19" s="13">
        <f t="shared" si="28"/>
        <v>368</v>
      </c>
      <c r="CY19" s="14">
        <v>341</v>
      </c>
      <c r="CZ19" s="14">
        <v>27</v>
      </c>
      <c r="DA19" s="13">
        <f t="shared" si="29"/>
        <v>1038</v>
      </c>
      <c r="DB19" s="14">
        <v>947</v>
      </c>
      <c r="DC19" s="14">
        <v>91</v>
      </c>
      <c r="DD19" s="13">
        <f t="shared" si="30"/>
        <v>0</v>
      </c>
      <c r="DE19" s="14">
        <v>0</v>
      </c>
      <c r="DF19" s="14">
        <v>0</v>
      </c>
      <c r="DG19" s="17">
        <f t="shared" si="33"/>
        <v>10129</v>
      </c>
      <c r="DH19" s="17">
        <f t="shared" si="31"/>
        <v>8164</v>
      </c>
      <c r="DI19" s="17">
        <v>1007</v>
      </c>
      <c r="DJ19" s="17">
        <f t="shared" si="32"/>
        <v>1965</v>
      </c>
      <c r="DK19" s="18">
        <v>339</v>
      </c>
      <c r="DL19" s="18">
        <v>231</v>
      </c>
      <c r="DN19" s="37"/>
    </row>
    <row r="20" spans="1:118" s="4" customFormat="1" ht="15.75" x14ac:dyDescent="0.2">
      <c r="A20" s="19" t="s">
        <v>87</v>
      </c>
      <c r="B20" s="13">
        <f t="shared" si="0"/>
        <v>5517</v>
      </c>
      <c r="C20" s="14">
        <v>0</v>
      </c>
      <c r="D20" s="14">
        <v>3488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2029</v>
      </c>
      <c r="M20" s="14">
        <v>0</v>
      </c>
      <c r="N20" s="14">
        <v>0</v>
      </c>
      <c r="O20" s="13">
        <f t="shared" si="1"/>
        <v>5229</v>
      </c>
      <c r="P20" s="14">
        <v>0</v>
      </c>
      <c r="Q20" s="14">
        <v>5229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3">
        <f t="shared" si="2"/>
        <v>0</v>
      </c>
      <c r="Y20" s="13">
        <f t="shared" si="3"/>
        <v>0</v>
      </c>
      <c r="Z20" s="14">
        <v>0</v>
      </c>
      <c r="AA20" s="14">
        <v>0</v>
      </c>
      <c r="AB20" s="13">
        <f t="shared" si="4"/>
        <v>0</v>
      </c>
      <c r="AC20" s="14">
        <v>0</v>
      </c>
      <c r="AD20" s="14">
        <v>0</v>
      </c>
      <c r="AE20" s="13">
        <f t="shared" si="5"/>
        <v>1307</v>
      </c>
      <c r="AF20" s="14">
        <v>1307</v>
      </c>
      <c r="AG20" s="14">
        <v>0</v>
      </c>
      <c r="AH20" s="14">
        <v>0</v>
      </c>
      <c r="AI20" s="13">
        <f t="shared" si="6"/>
        <v>0</v>
      </c>
      <c r="AJ20" s="14">
        <v>0</v>
      </c>
      <c r="AK20" s="14">
        <v>0</v>
      </c>
      <c r="AL20" s="13">
        <f t="shared" si="7"/>
        <v>803</v>
      </c>
      <c r="AM20" s="14">
        <v>773</v>
      </c>
      <c r="AN20" s="14">
        <v>30</v>
      </c>
      <c r="AO20" s="13">
        <f t="shared" si="8"/>
        <v>0</v>
      </c>
      <c r="AP20" s="14">
        <v>0</v>
      </c>
      <c r="AQ20" s="14">
        <v>0</v>
      </c>
      <c r="AR20" s="13">
        <f t="shared" si="9"/>
        <v>1642</v>
      </c>
      <c r="AS20" s="14">
        <v>1022</v>
      </c>
      <c r="AT20" s="14">
        <v>0</v>
      </c>
      <c r="AU20" s="14">
        <v>0</v>
      </c>
      <c r="AV20" s="14">
        <v>0</v>
      </c>
      <c r="AW20" s="14">
        <v>0</v>
      </c>
      <c r="AX20" s="13">
        <f t="shared" si="10"/>
        <v>0</v>
      </c>
      <c r="AY20" s="14">
        <v>0</v>
      </c>
      <c r="AZ20" s="14">
        <v>0</v>
      </c>
      <c r="BA20" s="13">
        <f t="shared" si="11"/>
        <v>0</v>
      </c>
      <c r="BB20" s="14">
        <v>0</v>
      </c>
      <c r="BC20" s="14">
        <v>0</v>
      </c>
      <c r="BD20" s="13">
        <f t="shared" si="12"/>
        <v>0</v>
      </c>
      <c r="BE20" s="14">
        <v>0</v>
      </c>
      <c r="BF20" s="14">
        <v>0</v>
      </c>
      <c r="BG20" s="13">
        <f t="shared" si="13"/>
        <v>0</v>
      </c>
      <c r="BH20" s="14">
        <v>0</v>
      </c>
      <c r="BI20" s="14">
        <v>0</v>
      </c>
      <c r="BJ20" s="13">
        <f t="shared" si="14"/>
        <v>620</v>
      </c>
      <c r="BK20" s="14">
        <v>620</v>
      </c>
      <c r="BL20" s="14">
        <v>0</v>
      </c>
      <c r="BM20" s="13">
        <f t="shared" si="15"/>
        <v>0</v>
      </c>
      <c r="BN20" s="14">
        <v>0</v>
      </c>
      <c r="BO20" s="14">
        <v>0</v>
      </c>
      <c r="BP20" s="13">
        <f t="shared" si="16"/>
        <v>2748</v>
      </c>
      <c r="BQ20" s="13">
        <f t="shared" si="17"/>
        <v>0</v>
      </c>
      <c r="BR20" s="14">
        <v>0</v>
      </c>
      <c r="BS20" s="15">
        <v>0</v>
      </c>
      <c r="BT20" s="15">
        <v>0</v>
      </c>
      <c r="BU20" s="15">
        <v>0</v>
      </c>
      <c r="BV20" s="13">
        <f t="shared" si="18"/>
        <v>430</v>
      </c>
      <c r="BW20" s="15">
        <v>430</v>
      </c>
      <c r="BX20" s="15">
        <v>0</v>
      </c>
      <c r="BY20" s="13">
        <f t="shared" si="19"/>
        <v>0</v>
      </c>
      <c r="BZ20" s="15">
        <v>0</v>
      </c>
      <c r="CA20" s="15">
        <v>0</v>
      </c>
      <c r="CB20" s="13">
        <f t="shared" si="20"/>
        <v>2318</v>
      </c>
      <c r="CC20" s="15">
        <v>2126</v>
      </c>
      <c r="CD20" s="15">
        <v>192</v>
      </c>
      <c r="CE20" s="13">
        <f t="shared" si="21"/>
        <v>1086</v>
      </c>
      <c r="CF20" s="14">
        <v>1053</v>
      </c>
      <c r="CG20" s="14">
        <v>33</v>
      </c>
      <c r="CH20" s="13">
        <f t="shared" si="22"/>
        <v>0</v>
      </c>
      <c r="CI20" s="14">
        <v>0</v>
      </c>
      <c r="CJ20" s="14">
        <v>0</v>
      </c>
      <c r="CK20" s="13">
        <f t="shared" si="23"/>
        <v>0</v>
      </c>
      <c r="CL20" s="14">
        <v>0</v>
      </c>
      <c r="CM20" s="14">
        <v>0</v>
      </c>
      <c r="CN20" s="13">
        <f t="shared" si="24"/>
        <v>0</v>
      </c>
      <c r="CO20" s="14">
        <v>0</v>
      </c>
      <c r="CP20" s="14">
        <v>0</v>
      </c>
      <c r="CQ20" s="16"/>
      <c r="CR20" s="13">
        <f t="shared" si="25"/>
        <v>621</v>
      </c>
      <c r="CS20" s="14">
        <v>534</v>
      </c>
      <c r="CT20" s="14">
        <v>87</v>
      </c>
      <c r="CU20" s="13">
        <f t="shared" si="26"/>
        <v>2853</v>
      </c>
      <c r="CV20" s="13">
        <f t="shared" si="27"/>
        <v>2175</v>
      </c>
      <c r="CW20" s="13">
        <f t="shared" si="27"/>
        <v>678</v>
      </c>
      <c r="CX20" s="13">
        <f t="shared" si="28"/>
        <v>817</v>
      </c>
      <c r="CY20" s="14">
        <v>683</v>
      </c>
      <c r="CZ20" s="14">
        <v>134</v>
      </c>
      <c r="DA20" s="13">
        <f t="shared" si="29"/>
        <v>1318</v>
      </c>
      <c r="DB20" s="14">
        <v>774</v>
      </c>
      <c r="DC20" s="14">
        <v>544</v>
      </c>
      <c r="DD20" s="13">
        <f t="shared" si="30"/>
        <v>718</v>
      </c>
      <c r="DE20" s="14">
        <v>718</v>
      </c>
      <c r="DF20" s="14">
        <v>0</v>
      </c>
      <c r="DG20" s="17">
        <f t="shared" si="33"/>
        <v>21806</v>
      </c>
      <c r="DH20" s="17">
        <f t="shared" si="31"/>
        <v>15557</v>
      </c>
      <c r="DI20" s="17">
        <v>1904</v>
      </c>
      <c r="DJ20" s="17">
        <f t="shared" si="32"/>
        <v>6249</v>
      </c>
      <c r="DK20" s="18">
        <v>643</v>
      </c>
      <c r="DL20" s="18">
        <v>438</v>
      </c>
      <c r="DN20" s="37"/>
    </row>
    <row r="21" spans="1:118" ht="15.75" x14ac:dyDescent="0.2">
      <c r="A21" s="19" t="s">
        <v>88</v>
      </c>
      <c r="B21" s="13">
        <f t="shared" si="0"/>
        <v>7612</v>
      </c>
      <c r="C21" s="14">
        <v>0</v>
      </c>
      <c r="D21" s="14">
        <v>4166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3446</v>
      </c>
      <c r="M21" s="14">
        <v>0</v>
      </c>
      <c r="N21" s="14">
        <v>0</v>
      </c>
      <c r="O21" s="13">
        <f t="shared" si="1"/>
        <v>2254</v>
      </c>
      <c r="P21" s="14">
        <v>0</v>
      </c>
      <c r="Q21" s="14">
        <v>2254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3">
        <f t="shared" si="2"/>
        <v>0</v>
      </c>
      <c r="Y21" s="13">
        <f t="shared" si="3"/>
        <v>0</v>
      </c>
      <c r="Z21" s="14">
        <v>0</v>
      </c>
      <c r="AA21" s="14">
        <v>0</v>
      </c>
      <c r="AB21" s="13">
        <f t="shared" si="4"/>
        <v>0</v>
      </c>
      <c r="AC21" s="14">
        <v>0</v>
      </c>
      <c r="AD21" s="14">
        <v>0</v>
      </c>
      <c r="AE21" s="13">
        <f t="shared" si="5"/>
        <v>0</v>
      </c>
      <c r="AF21" s="14">
        <v>0</v>
      </c>
      <c r="AG21" s="14">
        <v>0</v>
      </c>
      <c r="AH21" s="14">
        <v>0</v>
      </c>
      <c r="AI21" s="13">
        <f t="shared" si="6"/>
        <v>0</v>
      </c>
      <c r="AJ21" s="14">
        <v>0</v>
      </c>
      <c r="AK21" s="14">
        <v>0</v>
      </c>
      <c r="AL21" s="13">
        <f t="shared" si="7"/>
        <v>1316</v>
      </c>
      <c r="AM21" s="14">
        <v>1159</v>
      </c>
      <c r="AN21" s="14">
        <v>157</v>
      </c>
      <c r="AO21" s="13">
        <f t="shared" si="8"/>
        <v>0</v>
      </c>
      <c r="AP21" s="14">
        <v>0</v>
      </c>
      <c r="AQ21" s="14">
        <v>0</v>
      </c>
      <c r="AR21" s="13">
        <f t="shared" si="9"/>
        <v>305</v>
      </c>
      <c r="AS21" s="14">
        <v>305</v>
      </c>
      <c r="AT21" s="14">
        <v>0</v>
      </c>
      <c r="AU21" s="14">
        <v>0</v>
      </c>
      <c r="AV21" s="14">
        <v>0</v>
      </c>
      <c r="AW21" s="14">
        <v>0</v>
      </c>
      <c r="AX21" s="13">
        <f t="shared" si="10"/>
        <v>0</v>
      </c>
      <c r="AY21" s="14">
        <v>0</v>
      </c>
      <c r="AZ21" s="14">
        <v>0</v>
      </c>
      <c r="BA21" s="13">
        <f t="shared" si="11"/>
        <v>0</v>
      </c>
      <c r="BB21" s="14">
        <v>0</v>
      </c>
      <c r="BC21" s="14">
        <v>0</v>
      </c>
      <c r="BD21" s="13">
        <f t="shared" si="12"/>
        <v>0</v>
      </c>
      <c r="BE21" s="14">
        <v>0</v>
      </c>
      <c r="BF21" s="14">
        <v>0</v>
      </c>
      <c r="BG21" s="13">
        <f t="shared" si="13"/>
        <v>0</v>
      </c>
      <c r="BH21" s="14">
        <v>0</v>
      </c>
      <c r="BI21" s="14">
        <v>0</v>
      </c>
      <c r="BJ21" s="13">
        <f t="shared" si="14"/>
        <v>0</v>
      </c>
      <c r="BK21" s="14">
        <v>0</v>
      </c>
      <c r="BL21" s="14">
        <v>0</v>
      </c>
      <c r="BM21" s="13">
        <f t="shared" si="15"/>
        <v>0</v>
      </c>
      <c r="BN21" s="14">
        <v>0</v>
      </c>
      <c r="BO21" s="14">
        <v>0</v>
      </c>
      <c r="BP21" s="13">
        <f t="shared" si="16"/>
        <v>1257</v>
      </c>
      <c r="BQ21" s="13">
        <f t="shared" si="17"/>
        <v>0</v>
      </c>
      <c r="BR21" s="14">
        <v>0</v>
      </c>
      <c r="BS21" s="15">
        <v>0</v>
      </c>
      <c r="BT21" s="15">
        <v>0</v>
      </c>
      <c r="BU21" s="15">
        <v>0</v>
      </c>
      <c r="BV21" s="13">
        <f t="shared" si="18"/>
        <v>0</v>
      </c>
      <c r="BW21" s="15">
        <v>0</v>
      </c>
      <c r="BX21" s="15">
        <v>0</v>
      </c>
      <c r="BY21" s="13">
        <f t="shared" si="19"/>
        <v>0</v>
      </c>
      <c r="BZ21" s="15">
        <v>0</v>
      </c>
      <c r="CA21" s="15">
        <v>0</v>
      </c>
      <c r="CB21" s="13">
        <f t="shared" si="20"/>
        <v>1257</v>
      </c>
      <c r="CC21" s="15">
        <v>1097</v>
      </c>
      <c r="CD21" s="15">
        <v>160</v>
      </c>
      <c r="CE21" s="13">
        <f t="shared" si="21"/>
        <v>664</v>
      </c>
      <c r="CF21" s="14">
        <v>610</v>
      </c>
      <c r="CG21" s="14">
        <v>54</v>
      </c>
      <c r="CH21" s="13">
        <f t="shared" si="22"/>
        <v>905</v>
      </c>
      <c r="CI21" s="14">
        <v>614</v>
      </c>
      <c r="CJ21" s="14">
        <v>291</v>
      </c>
      <c r="CK21" s="13">
        <f t="shared" si="23"/>
        <v>0</v>
      </c>
      <c r="CL21" s="14">
        <v>0</v>
      </c>
      <c r="CM21" s="14">
        <v>0</v>
      </c>
      <c r="CN21" s="13">
        <f t="shared" si="24"/>
        <v>331</v>
      </c>
      <c r="CO21" s="14">
        <v>265</v>
      </c>
      <c r="CP21" s="14">
        <v>66</v>
      </c>
      <c r="CQ21" s="16"/>
      <c r="CR21" s="13">
        <f t="shared" si="25"/>
        <v>802</v>
      </c>
      <c r="CS21" s="14">
        <v>498</v>
      </c>
      <c r="CT21" s="14">
        <v>304</v>
      </c>
      <c r="CU21" s="13">
        <f t="shared" si="26"/>
        <v>340</v>
      </c>
      <c r="CV21" s="13">
        <f t="shared" si="27"/>
        <v>209</v>
      </c>
      <c r="CW21" s="13">
        <f t="shared" si="27"/>
        <v>131</v>
      </c>
      <c r="CX21" s="13">
        <f t="shared" si="28"/>
        <v>0</v>
      </c>
      <c r="CY21" s="14">
        <v>0</v>
      </c>
      <c r="CZ21" s="14">
        <v>0</v>
      </c>
      <c r="DA21" s="13">
        <f t="shared" si="29"/>
        <v>340</v>
      </c>
      <c r="DB21" s="14">
        <v>209</v>
      </c>
      <c r="DC21" s="14">
        <v>131</v>
      </c>
      <c r="DD21" s="13">
        <f t="shared" si="30"/>
        <v>0</v>
      </c>
      <c r="DE21" s="14">
        <v>0</v>
      </c>
      <c r="DF21" s="14">
        <v>0</v>
      </c>
      <c r="DG21" s="17">
        <f t="shared" si="33"/>
        <v>15786</v>
      </c>
      <c r="DH21" s="17">
        <f t="shared" si="31"/>
        <v>12369</v>
      </c>
      <c r="DI21" s="17">
        <v>1172</v>
      </c>
      <c r="DJ21" s="17">
        <f t="shared" si="32"/>
        <v>3417</v>
      </c>
      <c r="DK21" s="18">
        <v>391</v>
      </c>
      <c r="DL21" s="18">
        <v>266</v>
      </c>
      <c r="DN21" s="37"/>
    </row>
    <row r="22" spans="1:118" ht="15.75" x14ac:dyDescent="0.2">
      <c r="A22" s="19" t="s">
        <v>89</v>
      </c>
      <c r="B22" s="13">
        <f t="shared" si="0"/>
        <v>2852</v>
      </c>
      <c r="C22" s="14">
        <v>0</v>
      </c>
      <c r="D22" s="14">
        <v>1768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1084</v>
      </c>
      <c r="M22" s="14">
        <v>0</v>
      </c>
      <c r="N22" s="14">
        <v>0</v>
      </c>
      <c r="O22" s="13">
        <f t="shared" si="1"/>
        <v>2213</v>
      </c>
      <c r="P22" s="14">
        <v>0</v>
      </c>
      <c r="Q22" s="14">
        <v>2213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3">
        <f t="shared" si="2"/>
        <v>0</v>
      </c>
      <c r="Y22" s="13">
        <f t="shared" si="3"/>
        <v>0</v>
      </c>
      <c r="Z22" s="14">
        <v>0</v>
      </c>
      <c r="AA22" s="14">
        <v>0</v>
      </c>
      <c r="AB22" s="13">
        <f t="shared" si="4"/>
        <v>0</v>
      </c>
      <c r="AC22" s="14">
        <v>0</v>
      </c>
      <c r="AD22" s="14">
        <v>0</v>
      </c>
      <c r="AE22" s="13">
        <f t="shared" si="5"/>
        <v>0</v>
      </c>
      <c r="AF22" s="14">
        <v>0</v>
      </c>
      <c r="AG22" s="14">
        <v>0</v>
      </c>
      <c r="AH22" s="14">
        <v>0</v>
      </c>
      <c r="AI22" s="13">
        <f t="shared" si="6"/>
        <v>0</v>
      </c>
      <c r="AJ22" s="14">
        <v>0</v>
      </c>
      <c r="AK22" s="14">
        <v>0</v>
      </c>
      <c r="AL22" s="13">
        <f t="shared" si="7"/>
        <v>267</v>
      </c>
      <c r="AM22" s="14">
        <v>233</v>
      </c>
      <c r="AN22" s="14">
        <v>34</v>
      </c>
      <c r="AO22" s="13">
        <f t="shared" si="8"/>
        <v>229</v>
      </c>
      <c r="AP22" s="14">
        <v>222</v>
      </c>
      <c r="AQ22" s="14">
        <v>7</v>
      </c>
      <c r="AR22" s="13">
        <f t="shared" si="9"/>
        <v>1328</v>
      </c>
      <c r="AS22" s="14">
        <v>995</v>
      </c>
      <c r="AT22" s="14">
        <v>222</v>
      </c>
      <c r="AU22" s="14">
        <v>0</v>
      </c>
      <c r="AV22" s="14">
        <v>0</v>
      </c>
      <c r="AW22" s="14">
        <v>0</v>
      </c>
      <c r="AX22" s="13">
        <f t="shared" si="10"/>
        <v>0</v>
      </c>
      <c r="AY22" s="14">
        <v>0</v>
      </c>
      <c r="AZ22" s="14">
        <v>0</v>
      </c>
      <c r="BA22" s="13">
        <f t="shared" si="11"/>
        <v>0</v>
      </c>
      <c r="BB22" s="14">
        <v>0</v>
      </c>
      <c r="BC22" s="14">
        <v>0</v>
      </c>
      <c r="BD22" s="13">
        <f t="shared" si="12"/>
        <v>0</v>
      </c>
      <c r="BE22" s="14">
        <v>0</v>
      </c>
      <c r="BF22" s="14">
        <v>0</v>
      </c>
      <c r="BG22" s="13">
        <f t="shared" si="13"/>
        <v>0</v>
      </c>
      <c r="BH22" s="14">
        <v>0</v>
      </c>
      <c r="BI22" s="14">
        <v>0</v>
      </c>
      <c r="BJ22" s="13">
        <f t="shared" si="14"/>
        <v>111</v>
      </c>
      <c r="BK22" s="14">
        <v>111</v>
      </c>
      <c r="BL22" s="14">
        <v>0</v>
      </c>
      <c r="BM22" s="13">
        <f t="shared" si="15"/>
        <v>0</v>
      </c>
      <c r="BN22" s="14">
        <v>0</v>
      </c>
      <c r="BO22" s="14">
        <v>0</v>
      </c>
      <c r="BP22" s="13">
        <f t="shared" si="16"/>
        <v>2447</v>
      </c>
      <c r="BQ22" s="13">
        <f t="shared" si="17"/>
        <v>0</v>
      </c>
      <c r="BR22" s="14">
        <v>0</v>
      </c>
      <c r="BS22" s="15">
        <v>0</v>
      </c>
      <c r="BT22" s="15">
        <v>0</v>
      </c>
      <c r="BU22" s="15">
        <v>0</v>
      </c>
      <c r="BV22" s="13">
        <f t="shared" si="18"/>
        <v>4</v>
      </c>
      <c r="BW22" s="15">
        <v>4</v>
      </c>
      <c r="BX22" s="15">
        <v>0</v>
      </c>
      <c r="BY22" s="13">
        <f t="shared" si="19"/>
        <v>0</v>
      </c>
      <c r="BZ22" s="15">
        <v>0</v>
      </c>
      <c r="CA22" s="15">
        <v>0</v>
      </c>
      <c r="CB22" s="13">
        <f t="shared" si="20"/>
        <v>2443</v>
      </c>
      <c r="CC22" s="15">
        <v>2443</v>
      </c>
      <c r="CD22" s="15">
        <v>0</v>
      </c>
      <c r="CE22" s="13">
        <f t="shared" si="21"/>
        <v>1141</v>
      </c>
      <c r="CF22" s="14">
        <v>1106</v>
      </c>
      <c r="CG22" s="14">
        <v>35</v>
      </c>
      <c r="CH22" s="13">
        <f t="shared" si="22"/>
        <v>429</v>
      </c>
      <c r="CI22" s="14">
        <v>345</v>
      </c>
      <c r="CJ22" s="14">
        <v>84</v>
      </c>
      <c r="CK22" s="13">
        <f t="shared" si="23"/>
        <v>0</v>
      </c>
      <c r="CL22" s="14">
        <v>0</v>
      </c>
      <c r="CM22" s="14">
        <v>0</v>
      </c>
      <c r="CN22" s="13">
        <f t="shared" si="24"/>
        <v>166</v>
      </c>
      <c r="CO22" s="14">
        <v>111</v>
      </c>
      <c r="CP22" s="14">
        <v>55</v>
      </c>
      <c r="CQ22" s="16"/>
      <c r="CR22" s="13">
        <f t="shared" si="25"/>
        <v>155</v>
      </c>
      <c r="CS22" s="14">
        <v>110</v>
      </c>
      <c r="CT22" s="14">
        <v>45</v>
      </c>
      <c r="CU22" s="13">
        <f t="shared" si="26"/>
        <v>421</v>
      </c>
      <c r="CV22" s="13">
        <f t="shared" si="27"/>
        <v>421</v>
      </c>
      <c r="CW22" s="13">
        <f t="shared" si="27"/>
        <v>0</v>
      </c>
      <c r="CX22" s="13">
        <f t="shared" si="28"/>
        <v>0</v>
      </c>
      <c r="CY22" s="14">
        <v>0</v>
      </c>
      <c r="CZ22" s="14">
        <v>0</v>
      </c>
      <c r="DA22" s="13">
        <f t="shared" si="29"/>
        <v>421</v>
      </c>
      <c r="DB22" s="14">
        <v>421</v>
      </c>
      <c r="DC22" s="14">
        <v>0</v>
      </c>
      <c r="DD22" s="13">
        <f t="shared" si="30"/>
        <v>0</v>
      </c>
      <c r="DE22" s="14">
        <v>0</v>
      </c>
      <c r="DF22" s="14">
        <v>0</v>
      </c>
      <c r="DG22" s="17">
        <f t="shared" si="33"/>
        <v>11648</v>
      </c>
      <c r="DH22" s="17">
        <f t="shared" si="31"/>
        <v>8953</v>
      </c>
      <c r="DI22" s="17">
        <v>1661</v>
      </c>
      <c r="DJ22" s="17">
        <f t="shared" si="32"/>
        <v>2695</v>
      </c>
      <c r="DK22" s="18">
        <v>566</v>
      </c>
      <c r="DL22" s="18">
        <v>386</v>
      </c>
      <c r="DN22" s="37"/>
    </row>
    <row r="23" spans="1:118" ht="15.75" x14ac:dyDescent="0.2">
      <c r="A23" s="19" t="s">
        <v>90</v>
      </c>
      <c r="B23" s="13">
        <f t="shared" si="0"/>
        <v>7732</v>
      </c>
      <c r="C23" s="14">
        <v>0</v>
      </c>
      <c r="D23" s="14">
        <v>6569</v>
      </c>
      <c r="E23" s="14">
        <v>0</v>
      </c>
      <c r="F23" s="14">
        <v>0</v>
      </c>
      <c r="G23" s="14">
        <v>0</v>
      </c>
      <c r="H23" s="14">
        <v>313</v>
      </c>
      <c r="I23" s="14">
        <v>0</v>
      </c>
      <c r="J23" s="14">
        <v>0</v>
      </c>
      <c r="K23" s="14">
        <v>0</v>
      </c>
      <c r="L23" s="14">
        <v>850</v>
      </c>
      <c r="M23" s="14">
        <v>0</v>
      </c>
      <c r="N23" s="14">
        <v>0</v>
      </c>
      <c r="O23" s="13">
        <f t="shared" si="1"/>
        <v>5002</v>
      </c>
      <c r="P23" s="14">
        <v>0</v>
      </c>
      <c r="Q23" s="14">
        <v>5002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3">
        <f t="shared" si="2"/>
        <v>417</v>
      </c>
      <c r="Y23" s="13">
        <f t="shared" si="3"/>
        <v>417</v>
      </c>
      <c r="Z23" s="14">
        <v>417</v>
      </c>
      <c r="AA23" s="14">
        <v>0</v>
      </c>
      <c r="AB23" s="13">
        <f t="shared" si="4"/>
        <v>0</v>
      </c>
      <c r="AC23" s="14">
        <v>0</v>
      </c>
      <c r="AD23" s="14">
        <v>0</v>
      </c>
      <c r="AE23" s="13">
        <f t="shared" si="5"/>
        <v>111</v>
      </c>
      <c r="AF23" s="14">
        <v>111</v>
      </c>
      <c r="AG23" s="14">
        <v>0</v>
      </c>
      <c r="AH23" s="14">
        <v>0</v>
      </c>
      <c r="AI23" s="13">
        <f t="shared" si="6"/>
        <v>0</v>
      </c>
      <c r="AJ23" s="14">
        <v>0</v>
      </c>
      <c r="AK23" s="14">
        <v>0</v>
      </c>
      <c r="AL23" s="13">
        <f t="shared" si="7"/>
        <v>584</v>
      </c>
      <c r="AM23" s="14">
        <v>584</v>
      </c>
      <c r="AN23" s="14">
        <v>0</v>
      </c>
      <c r="AO23" s="13">
        <f t="shared" si="8"/>
        <v>55</v>
      </c>
      <c r="AP23" s="14">
        <v>55</v>
      </c>
      <c r="AQ23" s="14">
        <v>0</v>
      </c>
      <c r="AR23" s="13">
        <f t="shared" si="9"/>
        <v>972</v>
      </c>
      <c r="AS23" s="14">
        <v>933</v>
      </c>
      <c r="AT23" s="14">
        <v>0</v>
      </c>
      <c r="AU23" s="14">
        <v>0</v>
      </c>
      <c r="AV23" s="14">
        <v>0</v>
      </c>
      <c r="AW23" s="14">
        <v>0</v>
      </c>
      <c r="AX23" s="13">
        <f t="shared" si="10"/>
        <v>0</v>
      </c>
      <c r="AY23" s="14">
        <v>0</v>
      </c>
      <c r="AZ23" s="14">
        <v>0</v>
      </c>
      <c r="BA23" s="13">
        <f t="shared" si="11"/>
        <v>0</v>
      </c>
      <c r="BB23" s="14">
        <v>0</v>
      </c>
      <c r="BC23" s="14">
        <v>0</v>
      </c>
      <c r="BD23" s="13">
        <f t="shared" si="12"/>
        <v>0</v>
      </c>
      <c r="BE23" s="14">
        <v>0</v>
      </c>
      <c r="BF23" s="14">
        <v>0</v>
      </c>
      <c r="BG23" s="13">
        <f t="shared" si="13"/>
        <v>0</v>
      </c>
      <c r="BH23" s="14">
        <v>0</v>
      </c>
      <c r="BI23" s="14">
        <v>0</v>
      </c>
      <c r="BJ23" s="13">
        <f t="shared" si="14"/>
        <v>39</v>
      </c>
      <c r="BK23" s="14">
        <v>39</v>
      </c>
      <c r="BL23" s="14">
        <v>0</v>
      </c>
      <c r="BM23" s="13">
        <f t="shared" si="15"/>
        <v>547</v>
      </c>
      <c r="BN23" s="14">
        <v>547</v>
      </c>
      <c r="BO23" s="14">
        <v>0</v>
      </c>
      <c r="BP23" s="13">
        <f t="shared" si="16"/>
        <v>4300</v>
      </c>
      <c r="BQ23" s="13">
        <f t="shared" si="17"/>
        <v>900</v>
      </c>
      <c r="BR23" s="14">
        <v>900</v>
      </c>
      <c r="BS23" s="15">
        <v>0</v>
      </c>
      <c r="BT23" s="15">
        <v>400</v>
      </c>
      <c r="BU23" s="15">
        <v>0</v>
      </c>
      <c r="BV23" s="13">
        <f t="shared" si="18"/>
        <v>600</v>
      </c>
      <c r="BW23" s="15">
        <v>600</v>
      </c>
      <c r="BX23" s="15">
        <v>0</v>
      </c>
      <c r="BY23" s="13">
        <f t="shared" si="19"/>
        <v>0</v>
      </c>
      <c r="BZ23" s="15">
        <v>0</v>
      </c>
      <c r="CA23" s="15">
        <v>0</v>
      </c>
      <c r="CB23" s="13">
        <f t="shared" si="20"/>
        <v>2400</v>
      </c>
      <c r="CC23" s="15">
        <v>2400</v>
      </c>
      <c r="CD23" s="15">
        <v>0</v>
      </c>
      <c r="CE23" s="13">
        <f t="shared" si="21"/>
        <v>298</v>
      </c>
      <c r="CF23" s="14">
        <v>298</v>
      </c>
      <c r="CG23" s="14">
        <v>0</v>
      </c>
      <c r="CH23" s="13">
        <f t="shared" si="22"/>
        <v>310</v>
      </c>
      <c r="CI23" s="14">
        <v>198</v>
      </c>
      <c r="CJ23" s="14">
        <v>112</v>
      </c>
      <c r="CK23" s="13">
        <f t="shared" si="23"/>
        <v>0</v>
      </c>
      <c r="CL23" s="14">
        <v>0</v>
      </c>
      <c r="CM23" s="14">
        <v>0</v>
      </c>
      <c r="CN23" s="13">
        <f t="shared" si="24"/>
        <v>1294</v>
      </c>
      <c r="CO23" s="14">
        <v>1294</v>
      </c>
      <c r="CP23" s="14">
        <v>0</v>
      </c>
      <c r="CQ23" s="16"/>
      <c r="CR23" s="13">
        <f t="shared" si="25"/>
        <v>909</v>
      </c>
      <c r="CS23" s="14">
        <v>909</v>
      </c>
      <c r="CT23" s="14">
        <v>0</v>
      </c>
      <c r="CU23" s="13">
        <f t="shared" si="26"/>
        <v>3602</v>
      </c>
      <c r="CV23" s="13">
        <f t="shared" si="27"/>
        <v>3602</v>
      </c>
      <c r="CW23" s="13">
        <f t="shared" si="27"/>
        <v>0</v>
      </c>
      <c r="CX23" s="13">
        <f t="shared" si="28"/>
        <v>470</v>
      </c>
      <c r="CY23" s="14">
        <v>470</v>
      </c>
      <c r="CZ23" s="14">
        <v>0</v>
      </c>
      <c r="DA23" s="13">
        <f t="shared" si="29"/>
        <v>1879</v>
      </c>
      <c r="DB23" s="14">
        <v>1879</v>
      </c>
      <c r="DC23" s="14">
        <v>0</v>
      </c>
      <c r="DD23" s="13">
        <f t="shared" si="30"/>
        <v>1253</v>
      </c>
      <c r="DE23" s="14">
        <v>1253</v>
      </c>
      <c r="DF23" s="14">
        <v>0</v>
      </c>
      <c r="DG23" s="17">
        <f t="shared" si="33"/>
        <v>26133</v>
      </c>
      <c r="DH23" s="17">
        <f t="shared" si="31"/>
        <v>20619</v>
      </c>
      <c r="DI23" s="17">
        <v>3385</v>
      </c>
      <c r="DJ23" s="17">
        <f t="shared" si="32"/>
        <v>5514</v>
      </c>
      <c r="DK23" s="18">
        <v>1221</v>
      </c>
      <c r="DL23" s="18">
        <v>832</v>
      </c>
      <c r="DN23" s="37"/>
    </row>
    <row r="24" spans="1:118" ht="15.75" x14ac:dyDescent="0.2">
      <c r="A24" s="19" t="s">
        <v>91</v>
      </c>
      <c r="B24" s="13">
        <f t="shared" si="0"/>
        <v>3041</v>
      </c>
      <c r="C24" s="14">
        <v>0</v>
      </c>
      <c r="D24" s="14">
        <v>1828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1213</v>
      </c>
      <c r="M24" s="14">
        <v>0</v>
      </c>
      <c r="N24" s="14">
        <v>0</v>
      </c>
      <c r="O24" s="13">
        <f t="shared" si="1"/>
        <v>4286</v>
      </c>
      <c r="P24" s="14">
        <v>0</v>
      </c>
      <c r="Q24" s="14">
        <v>4286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3">
        <f t="shared" si="2"/>
        <v>146</v>
      </c>
      <c r="Y24" s="13">
        <f t="shared" si="3"/>
        <v>146</v>
      </c>
      <c r="Z24" s="14">
        <v>146</v>
      </c>
      <c r="AA24" s="14">
        <v>0</v>
      </c>
      <c r="AB24" s="13">
        <f t="shared" si="4"/>
        <v>0</v>
      </c>
      <c r="AC24" s="14">
        <v>0</v>
      </c>
      <c r="AD24" s="14">
        <v>0</v>
      </c>
      <c r="AE24" s="13">
        <f t="shared" si="5"/>
        <v>404</v>
      </c>
      <c r="AF24" s="14">
        <v>404</v>
      </c>
      <c r="AG24" s="14">
        <v>0</v>
      </c>
      <c r="AH24" s="14">
        <v>0</v>
      </c>
      <c r="AI24" s="13">
        <f t="shared" si="6"/>
        <v>0</v>
      </c>
      <c r="AJ24" s="14">
        <v>0</v>
      </c>
      <c r="AK24" s="14">
        <v>0</v>
      </c>
      <c r="AL24" s="13">
        <f t="shared" si="7"/>
        <v>2301</v>
      </c>
      <c r="AM24" s="14">
        <v>2208</v>
      </c>
      <c r="AN24" s="14">
        <v>93</v>
      </c>
      <c r="AO24" s="13">
        <f t="shared" si="8"/>
        <v>16</v>
      </c>
      <c r="AP24" s="14">
        <v>16</v>
      </c>
      <c r="AQ24" s="14">
        <v>0</v>
      </c>
      <c r="AR24" s="13">
        <f t="shared" si="9"/>
        <v>2233</v>
      </c>
      <c r="AS24" s="14">
        <v>1586</v>
      </c>
      <c r="AT24" s="14">
        <v>349</v>
      </c>
      <c r="AU24" s="14">
        <v>0</v>
      </c>
      <c r="AV24" s="14">
        <v>0</v>
      </c>
      <c r="AW24" s="14">
        <v>0</v>
      </c>
      <c r="AX24" s="13">
        <f t="shared" si="10"/>
        <v>0</v>
      </c>
      <c r="AY24" s="14">
        <v>0</v>
      </c>
      <c r="AZ24" s="14">
        <v>0</v>
      </c>
      <c r="BA24" s="13">
        <f t="shared" si="11"/>
        <v>0</v>
      </c>
      <c r="BB24" s="14">
        <v>0</v>
      </c>
      <c r="BC24" s="14">
        <v>0</v>
      </c>
      <c r="BD24" s="13">
        <f t="shared" si="12"/>
        <v>0</v>
      </c>
      <c r="BE24" s="14">
        <v>0</v>
      </c>
      <c r="BF24" s="14">
        <v>0</v>
      </c>
      <c r="BG24" s="13">
        <f t="shared" si="13"/>
        <v>0</v>
      </c>
      <c r="BH24" s="14">
        <v>0</v>
      </c>
      <c r="BI24" s="14">
        <v>0</v>
      </c>
      <c r="BJ24" s="13">
        <f t="shared" si="14"/>
        <v>298</v>
      </c>
      <c r="BK24" s="14">
        <v>298</v>
      </c>
      <c r="BL24" s="14">
        <v>0</v>
      </c>
      <c r="BM24" s="13">
        <f t="shared" si="15"/>
        <v>0</v>
      </c>
      <c r="BN24" s="14">
        <v>0</v>
      </c>
      <c r="BO24" s="14">
        <v>0</v>
      </c>
      <c r="BP24" s="13">
        <f t="shared" si="16"/>
        <v>1237</v>
      </c>
      <c r="BQ24" s="13">
        <f t="shared" si="17"/>
        <v>0</v>
      </c>
      <c r="BR24" s="14">
        <v>0</v>
      </c>
      <c r="BS24" s="15">
        <v>0</v>
      </c>
      <c r="BT24" s="15">
        <v>86</v>
      </c>
      <c r="BU24" s="15">
        <v>250</v>
      </c>
      <c r="BV24" s="13">
        <f t="shared" si="18"/>
        <v>0</v>
      </c>
      <c r="BW24" s="15">
        <v>0</v>
      </c>
      <c r="BX24" s="15">
        <v>0</v>
      </c>
      <c r="BY24" s="13">
        <f t="shared" si="19"/>
        <v>0</v>
      </c>
      <c r="BZ24" s="15">
        <v>0</v>
      </c>
      <c r="CA24" s="15">
        <v>0</v>
      </c>
      <c r="CB24" s="13">
        <f t="shared" si="20"/>
        <v>901</v>
      </c>
      <c r="CC24" s="15">
        <v>712</v>
      </c>
      <c r="CD24" s="15">
        <v>189</v>
      </c>
      <c r="CE24" s="13">
        <f t="shared" si="21"/>
        <v>1825</v>
      </c>
      <c r="CF24" s="14">
        <v>1819</v>
      </c>
      <c r="CG24" s="14">
        <v>6</v>
      </c>
      <c r="CH24" s="13">
        <f t="shared" si="22"/>
        <v>280</v>
      </c>
      <c r="CI24" s="14">
        <v>280</v>
      </c>
      <c r="CJ24" s="14">
        <v>0</v>
      </c>
      <c r="CK24" s="13">
        <f t="shared" si="23"/>
        <v>0</v>
      </c>
      <c r="CL24" s="14">
        <v>0</v>
      </c>
      <c r="CM24" s="14">
        <v>0</v>
      </c>
      <c r="CN24" s="13">
        <f t="shared" si="24"/>
        <v>1019</v>
      </c>
      <c r="CO24" s="14">
        <v>698</v>
      </c>
      <c r="CP24" s="14">
        <v>321</v>
      </c>
      <c r="CQ24" s="16"/>
      <c r="CR24" s="13">
        <f t="shared" si="25"/>
        <v>14</v>
      </c>
      <c r="CS24" s="14">
        <v>7</v>
      </c>
      <c r="CT24" s="14">
        <v>7</v>
      </c>
      <c r="CU24" s="13">
        <f t="shared" si="26"/>
        <v>1430</v>
      </c>
      <c r="CV24" s="13">
        <f t="shared" si="27"/>
        <v>1430</v>
      </c>
      <c r="CW24" s="13">
        <f t="shared" si="27"/>
        <v>0</v>
      </c>
      <c r="CX24" s="13">
        <f t="shared" si="28"/>
        <v>350</v>
      </c>
      <c r="CY24" s="14">
        <v>350</v>
      </c>
      <c r="CZ24" s="14">
        <v>0</v>
      </c>
      <c r="DA24" s="13">
        <f t="shared" si="29"/>
        <v>350</v>
      </c>
      <c r="DB24" s="14">
        <v>350</v>
      </c>
      <c r="DC24" s="14">
        <v>0</v>
      </c>
      <c r="DD24" s="13">
        <f t="shared" si="30"/>
        <v>730</v>
      </c>
      <c r="DE24" s="14">
        <v>730</v>
      </c>
      <c r="DF24" s="14">
        <v>0</v>
      </c>
      <c r="DG24" s="17">
        <f t="shared" si="33"/>
        <v>18232</v>
      </c>
      <c r="DH24" s="17">
        <f t="shared" si="31"/>
        <v>12895</v>
      </c>
      <c r="DI24" s="17">
        <v>1565</v>
      </c>
      <c r="DJ24" s="17">
        <f t="shared" si="32"/>
        <v>5337</v>
      </c>
      <c r="DK24" s="18">
        <v>540</v>
      </c>
      <c r="DL24" s="18">
        <v>368</v>
      </c>
      <c r="DN24" s="37"/>
    </row>
    <row r="25" spans="1:118" ht="15.75" x14ac:dyDescent="0.2">
      <c r="A25" s="19" t="s">
        <v>92</v>
      </c>
      <c r="B25" s="13">
        <f t="shared" si="0"/>
        <v>7411</v>
      </c>
      <c r="C25" s="14">
        <v>0</v>
      </c>
      <c r="D25" s="14">
        <v>4431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2980</v>
      </c>
      <c r="M25" s="14">
        <v>0</v>
      </c>
      <c r="N25" s="14">
        <v>0</v>
      </c>
      <c r="O25" s="13">
        <f t="shared" si="1"/>
        <v>7529</v>
      </c>
      <c r="P25" s="14">
        <v>0</v>
      </c>
      <c r="Q25" s="14">
        <v>7529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3">
        <f t="shared" si="2"/>
        <v>0</v>
      </c>
      <c r="Y25" s="13">
        <f t="shared" si="3"/>
        <v>0</v>
      </c>
      <c r="Z25" s="14">
        <v>0</v>
      </c>
      <c r="AA25" s="14">
        <v>0</v>
      </c>
      <c r="AB25" s="13">
        <f t="shared" si="4"/>
        <v>0</v>
      </c>
      <c r="AC25" s="14">
        <v>0</v>
      </c>
      <c r="AD25" s="14">
        <v>0</v>
      </c>
      <c r="AE25" s="13">
        <f t="shared" si="5"/>
        <v>670</v>
      </c>
      <c r="AF25" s="14">
        <v>670</v>
      </c>
      <c r="AG25" s="14">
        <v>0</v>
      </c>
      <c r="AH25" s="14">
        <v>0</v>
      </c>
      <c r="AI25" s="13">
        <f t="shared" si="6"/>
        <v>0</v>
      </c>
      <c r="AJ25" s="14">
        <v>0</v>
      </c>
      <c r="AK25" s="14">
        <v>0</v>
      </c>
      <c r="AL25" s="13">
        <f t="shared" si="7"/>
        <v>3725</v>
      </c>
      <c r="AM25" s="14">
        <v>3725</v>
      </c>
      <c r="AN25" s="14">
        <v>0</v>
      </c>
      <c r="AO25" s="13">
        <f t="shared" si="8"/>
        <v>38</v>
      </c>
      <c r="AP25" s="14">
        <v>19</v>
      </c>
      <c r="AQ25" s="14">
        <v>19</v>
      </c>
      <c r="AR25" s="13">
        <f t="shared" si="9"/>
        <v>9422</v>
      </c>
      <c r="AS25" s="14">
        <v>4655</v>
      </c>
      <c r="AT25" s="14">
        <v>19</v>
      </c>
      <c r="AU25" s="14">
        <v>0</v>
      </c>
      <c r="AV25" s="14">
        <v>0</v>
      </c>
      <c r="AW25" s="14">
        <v>0</v>
      </c>
      <c r="AX25" s="13">
        <f t="shared" si="10"/>
        <v>0</v>
      </c>
      <c r="AY25" s="14">
        <v>0</v>
      </c>
      <c r="AZ25" s="14">
        <v>0</v>
      </c>
      <c r="BA25" s="13">
        <f t="shared" si="11"/>
        <v>0</v>
      </c>
      <c r="BB25" s="14">
        <v>0</v>
      </c>
      <c r="BC25" s="14">
        <v>0</v>
      </c>
      <c r="BD25" s="13">
        <f t="shared" si="12"/>
        <v>4655</v>
      </c>
      <c r="BE25" s="14">
        <v>4655</v>
      </c>
      <c r="BF25" s="14">
        <v>0</v>
      </c>
      <c r="BG25" s="13">
        <f t="shared" si="13"/>
        <v>0</v>
      </c>
      <c r="BH25" s="14">
        <v>0</v>
      </c>
      <c r="BI25" s="14">
        <v>0</v>
      </c>
      <c r="BJ25" s="13">
        <f t="shared" si="14"/>
        <v>93</v>
      </c>
      <c r="BK25" s="14">
        <v>93</v>
      </c>
      <c r="BL25" s="14">
        <v>0</v>
      </c>
      <c r="BM25" s="13">
        <f t="shared" si="15"/>
        <v>0</v>
      </c>
      <c r="BN25" s="14">
        <v>0</v>
      </c>
      <c r="BO25" s="14">
        <v>0</v>
      </c>
      <c r="BP25" s="13">
        <f t="shared" si="16"/>
        <v>2757</v>
      </c>
      <c r="BQ25" s="13">
        <f t="shared" si="17"/>
        <v>242</v>
      </c>
      <c r="BR25" s="14">
        <v>242</v>
      </c>
      <c r="BS25" s="15">
        <v>0</v>
      </c>
      <c r="BT25" s="15">
        <v>115</v>
      </c>
      <c r="BU25" s="15">
        <v>690</v>
      </c>
      <c r="BV25" s="13">
        <f t="shared" si="18"/>
        <v>0</v>
      </c>
      <c r="BW25" s="15">
        <v>0</v>
      </c>
      <c r="BX25" s="15">
        <v>0</v>
      </c>
      <c r="BY25" s="13">
        <f t="shared" si="19"/>
        <v>0</v>
      </c>
      <c r="BZ25" s="15">
        <v>0</v>
      </c>
      <c r="CA25" s="15">
        <v>0</v>
      </c>
      <c r="CB25" s="13">
        <f t="shared" si="20"/>
        <v>1710</v>
      </c>
      <c r="CC25" s="15">
        <v>1025</v>
      </c>
      <c r="CD25" s="15">
        <v>685</v>
      </c>
      <c r="CE25" s="13">
        <f t="shared" si="21"/>
        <v>6712</v>
      </c>
      <c r="CF25" s="14">
        <v>6703</v>
      </c>
      <c r="CG25" s="14">
        <v>9</v>
      </c>
      <c r="CH25" s="13">
        <f t="shared" si="22"/>
        <v>93</v>
      </c>
      <c r="CI25" s="14">
        <v>93</v>
      </c>
      <c r="CJ25" s="14">
        <v>0</v>
      </c>
      <c r="CK25" s="13">
        <f t="shared" si="23"/>
        <v>0</v>
      </c>
      <c r="CL25" s="14">
        <v>0</v>
      </c>
      <c r="CM25" s="14">
        <v>0</v>
      </c>
      <c r="CN25" s="13">
        <f t="shared" si="24"/>
        <v>94</v>
      </c>
      <c r="CO25" s="14">
        <v>47</v>
      </c>
      <c r="CP25" s="14">
        <v>47</v>
      </c>
      <c r="CQ25" s="16"/>
      <c r="CR25" s="13">
        <f t="shared" si="25"/>
        <v>2789</v>
      </c>
      <c r="CS25" s="14">
        <v>2484</v>
      </c>
      <c r="CT25" s="14">
        <v>305</v>
      </c>
      <c r="CU25" s="13">
        <f t="shared" si="26"/>
        <v>2922</v>
      </c>
      <c r="CV25" s="13">
        <f t="shared" si="27"/>
        <v>2922</v>
      </c>
      <c r="CW25" s="13">
        <f t="shared" si="27"/>
        <v>0</v>
      </c>
      <c r="CX25" s="13">
        <f t="shared" si="28"/>
        <v>58</v>
      </c>
      <c r="CY25" s="14">
        <v>58</v>
      </c>
      <c r="CZ25" s="14">
        <v>0</v>
      </c>
      <c r="DA25" s="13">
        <f t="shared" si="29"/>
        <v>2864</v>
      </c>
      <c r="DB25" s="14">
        <v>2864</v>
      </c>
      <c r="DC25" s="14">
        <v>0</v>
      </c>
      <c r="DD25" s="13">
        <f t="shared" si="30"/>
        <v>0</v>
      </c>
      <c r="DE25" s="14">
        <v>0</v>
      </c>
      <c r="DF25" s="14">
        <v>0</v>
      </c>
      <c r="DG25" s="17">
        <f t="shared" si="33"/>
        <v>44162</v>
      </c>
      <c r="DH25" s="17">
        <f t="shared" si="31"/>
        <v>35434</v>
      </c>
      <c r="DI25" s="17">
        <v>3126</v>
      </c>
      <c r="DJ25" s="17">
        <f t="shared" si="32"/>
        <v>8728</v>
      </c>
      <c r="DK25" s="18">
        <v>1077</v>
      </c>
      <c r="DL25" s="18">
        <v>734</v>
      </c>
      <c r="DN25" s="37"/>
    </row>
    <row r="26" spans="1:118" ht="15.75" x14ac:dyDescent="0.2">
      <c r="A26" s="19" t="s">
        <v>93</v>
      </c>
      <c r="B26" s="13">
        <f t="shared" si="0"/>
        <v>6860</v>
      </c>
      <c r="C26" s="14">
        <v>0</v>
      </c>
      <c r="D26" s="14">
        <v>2118</v>
      </c>
      <c r="E26" s="14">
        <v>1497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3245</v>
      </c>
      <c r="M26" s="14">
        <v>0</v>
      </c>
      <c r="N26" s="14">
        <v>0</v>
      </c>
      <c r="O26" s="13">
        <f t="shared" si="1"/>
        <v>12864</v>
      </c>
      <c r="P26" s="14">
        <v>0</v>
      </c>
      <c r="Q26" s="14">
        <v>12159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705</v>
      </c>
      <c r="X26" s="13">
        <f t="shared" si="2"/>
        <v>223</v>
      </c>
      <c r="Y26" s="13">
        <f t="shared" si="3"/>
        <v>223</v>
      </c>
      <c r="Z26" s="14">
        <v>223</v>
      </c>
      <c r="AA26" s="14">
        <v>0</v>
      </c>
      <c r="AB26" s="13">
        <f t="shared" si="4"/>
        <v>0</v>
      </c>
      <c r="AC26" s="14">
        <v>0</v>
      </c>
      <c r="AD26" s="14">
        <v>0</v>
      </c>
      <c r="AE26" s="13">
        <f t="shared" si="5"/>
        <v>381</v>
      </c>
      <c r="AF26" s="14">
        <v>353</v>
      </c>
      <c r="AG26" s="14">
        <v>28</v>
      </c>
      <c r="AH26" s="14">
        <v>0</v>
      </c>
      <c r="AI26" s="13">
        <f t="shared" si="6"/>
        <v>0</v>
      </c>
      <c r="AJ26" s="14">
        <v>0</v>
      </c>
      <c r="AK26" s="14">
        <v>0</v>
      </c>
      <c r="AL26" s="13">
        <f t="shared" si="7"/>
        <v>361</v>
      </c>
      <c r="AM26" s="14">
        <v>271</v>
      </c>
      <c r="AN26" s="14">
        <v>90</v>
      </c>
      <c r="AO26" s="13">
        <f t="shared" si="8"/>
        <v>1376</v>
      </c>
      <c r="AP26" s="14">
        <v>1212</v>
      </c>
      <c r="AQ26" s="14">
        <v>164</v>
      </c>
      <c r="AR26" s="13">
        <f t="shared" si="9"/>
        <v>3687</v>
      </c>
      <c r="AS26" s="14">
        <v>2502</v>
      </c>
      <c r="AT26" s="14">
        <v>705</v>
      </c>
      <c r="AU26" s="14">
        <v>0</v>
      </c>
      <c r="AV26" s="14">
        <v>0</v>
      </c>
      <c r="AW26" s="14">
        <v>0</v>
      </c>
      <c r="AX26" s="13">
        <f t="shared" si="10"/>
        <v>0</v>
      </c>
      <c r="AY26" s="14">
        <v>0</v>
      </c>
      <c r="AZ26" s="14">
        <v>0</v>
      </c>
      <c r="BA26" s="13">
        <f t="shared" si="11"/>
        <v>0</v>
      </c>
      <c r="BB26" s="14">
        <v>0</v>
      </c>
      <c r="BC26" s="14">
        <v>0</v>
      </c>
      <c r="BD26" s="13">
        <f t="shared" si="12"/>
        <v>395</v>
      </c>
      <c r="BE26" s="14">
        <v>395</v>
      </c>
      <c r="BF26" s="14">
        <v>0</v>
      </c>
      <c r="BG26" s="13">
        <f t="shared" si="13"/>
        <v>0</v>
      </c>
      <c r="BH26" s="14">
        <v>0</v>
      </c>
      <c r="BI26" s="14">
        <v>0</v>
      </c>
      <c r="BJ26" s="13">
        <f t="shared" si="14"/>
        <v>85</v>
      </c>
      <c r="BK26" s="14">
        <v>85</v>
      </c>
      <c r="BL26" s="14">
        <v>0</v>
      </c>
      <c r="BM26" s="13">
        <f t="shared" si="15"/>
        <v>57</v>
      </c>
      <c r="BN26" s="14">
        <v>57</v>
      </c>
      <c r="BO26" s="14">
        <v>0</v>
      </c>
      <c r="BP26" s="13">
        <f t="shared" si="16"/>
        <v>0</v>
      </c>
      <c r="BQ26" s="13">
        <f t="shared" si="17"/>
        <v>0</v>
      </c>
      <c r="BR26" s="14">
        <v>0</v>
      </c>
      <c r="BS26" s="14">
        <v>0</v>
      </c>
      <c r="BT26" s="14">
        <v>0</v>
      </c>
      <c r="BU26" s="14">
        <v>0</v>
      </c>
      <c r="BV26" s="13">
        <f t="shared" si="18"/>
        <v>0</v>
      </c>
      <c r="BW26" s="14">
        <v>0</v>
      </c>
      <c r="BX26" s="14">
        <v>0</v>
      </c>
      <c r="BY26" s="13">
        <f t="shared" si="19"/>
        <v>0</v>
      </c>
      <c r="BZ26" s="14">
        <v>0</v>
      </c>
      <c r="CA26" s="14">
        <v>0</v>
      </c>
      <c r="CB26" s="13">
        <f t="shared" si="20"/>
        <v>0</v>
      </c>
      <c r="CC26" s="14">
        <v>0</v>
      </c>
      <c r="CD26" s="14">
        <v>0</v>
      </c>
      <c r="CE26" s="13">
        <f t="shared" si="21"/>
        <v>918</v>
      </c>
      <c r="CF26" s="14">
        <v>870</v>
      </c>
      <c r="CG26" s="14">
        <v>48</v>
      </c>
      <c r="CH26" s="13">
        <f t="shared" si="22"/>
        <v>523</v>
      </c>
      <c r="CI26" s="14">
        <v>15</v>
      </c>
      <c r="CJ26" s="14">
        <v>508</v>
      </c>
      <c r="CK26" s="13">
        <f t="shared" si="23"/>
        <v>0</v>
      </c>
      <c r="CL26" s="14">
        <v>0</v>
      </c>
      <c r="CM26" s="14">
        <v>0</v>
      </c>
      <c r="CN26" s="13">
        <f t="shared" si="24"/>
        <v>56</v>
      </c>
      <c r="CO26" s="14">
        <v>28</v>
      </c>
      <c r="CP26" s="14">
        <v>28</v>
      </c>
      <c r="CQ26" s="16"/>
      <c r="CR26" s="13">
        <f t="shared" si="25"/>
        <v>1177</v>
      </c>
      <c r="CS26" s="14">
        <v>743</v>
      </c>
      <c r="CT26" s="14">
        <v>434</v>
      </c>
      <c r="CU26" s="13">
        <f t="shared" si="26"/>
        <v>891</v>
      </c>
      <c r="CV26" s="13">
        <f t="shared" si="27"/>
        <v>891</v>
      </c>
      <c r="CW26" s="13">
        <f t="shared" si="27"/>
        <v>0</v>
      </c>
      <c r="CX26" s="13">
        <f t="shared" si="28"/>
        <v>0</v>
      </c>
      <c r="CY26" s="14">
        <v>0</v>
      </c>
      <c r="CZ26" s="14">
        <v>0</v>
      </c>
      <c r="DA26" s="13">
        <f t="shared" si="29"/>
        <v>891</v>
      </c>
      <c r="DB26" s="14">
        <v>891</v>
      </c>
      <c r="DC26" s="14">
        <v>0</v>
      </c>
      <c r="DD26" s="13">
        <f t="shared" si="30"/>
        <v>0</v>
      </c>
      <c r="DE26" s="14">
        <v>0</v>
      </c>
      <c r="DF26" s="14">
        <v>0</v>
      </c>
      <c r="DG26" s="17">
        <f t="shared" si="33"/>
        <v>29374</v>
      </c>
      <c r="DH26" s="17">
        <f t="shared" si="31"/>
        <v>14505</v>
      </c>
      <c r="DI26" s="17">
        <v>3951</v>
      </c>
      <c r="DJ26" s="17">
        <f t="shared" si="32"/>
        <v>14869</v>
      </c>
      <c r="DK26" s="18">
        <v>1347</v>
      </c>
      <c r="DL26" s="18">
        <v>918</v>
      </c>
      <c r="DN26" s="37"/>
    </row>
    <row r="27" spans="1:118" ht="15.75" x14ac:dyDescent="0.2">
      <c r="A27" s="19" t="s">
        <v>94</v>
      </c>
      <c r="B27" s="13">
        <f t="shared" si="0"/>
        <v>5102</v>
      </c>
      <c r="C27" s="14">
        <v>0</v>
      </c>
      <c r="D27" s="14">
        <v>5102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3">
        <f t="shared" si="1"/>
        <v>4895</v>
      </c>
      <c r="P27" s="14">
        <v>0</v>
      </c>
      <c r="Q27" s="14">
        <v>4895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3">
        <f t="shared" si="2"/>
        <v>0</v>
      </c>
      <c r="Y27" s="13">
        <f t="shared" si="3"/>
        <v>0</v>
      </c>
      <c r="Z27" s="14">
        <v>0</v>
      </c>
      <c r="AA27" s="14">
        <v>0</v>
      </c>
      <c r="AB27" s="13">
        <f t="shared" si="4"/>
        <v>0</v>
      </c>
      <c r="AC27" s="14">
        <v>0</v>
      </c>
      <c r="AD27" s="14">
        <v>0</v>
      </c>
      <c r="AE27" s="13">
        <f t="shared" si="5"/>
        <v>783</v>
      </c>
      <c r="AF27" s="14">
        <v>783</v>
      </c>
      <c r="AG27" s="14">
        <v>0</v>
      </c>
      <c r="AH27" s="14">
        <v>0</v>
      </c>
      <c r="AI27" s="13">
        <f t="shared" si="6"/>
        <v>0</v>
      </c>
      <c r="AJ27" s="14">
        <v>0</v>
      </c>
      <c r="AK27" s="14">
        <v>0</v>
      </c>
      <c r="AL27" s="13">
        <f t="shared" si="7"/>
        <v>900</v>
      </c>
      <c r="AM27" s="14">
        <v>881</v>
      </c>
      <c r="AN27" s="14">
        <v>19</v>
      </c>
      <c r="AO27" s="13">
        <f t="shared" si="8"/>
        <v>0</v>
      </c>
      <c r="AP27" s="14">
        <v>0</v>
      </c>
      <c r="AQ27" s="14">
        <v>0</v>
      </c>
      <c r="AR27" s="13">
        <f t="shared" si="9"/>
        <v>2040</v>
      </c>
      <c r="AS27" s="14">
        <v>832</v>
      </c>
      <c r="AT27" s="14">
        <v>97</v>
      </c>
      <c r="AU27" s="14">
        <v>0</v>
      </c>
      <c r="AV27" s="14">
        <v>0</v>
      </c>
      <c r="AW27" s="14">
        <v>0</v>
      </c>
      <c r="AX27" s="13">
        <f t="shared" si="10"/>
        <v>0</v>
      </c>
      <c r="AY27" s="14">
        <v>0</v>
      </c>
      <c r="AZ27" s="14">
        <v>0</v>
      </c>
      <c r="BA27" s="13">
        <f t="shared" si="11"/>
        <v>0</v>
      </c>
      <c r="BB27" s="14">
        <v>0</v>
      </c>
      <c r="BC27" s="14">
        <v>0</v>
      </c>
      <c r="BD27" s="13">
        <f t="shared" si="12"/>
        <v>1042</v>
      </c>
      <c r="BE27" s="14">
        <v>907</v>
      </c>
      <c r="BF27" s="14">
        <v>135</v>
      </c>
      <c r="BG27" s="13">
        <f t="shared" si="13"/>
        <v>0</v>
      </c>
      <c r="BH27" s="14">
        <v>0</v>
      </c>
      <c r="BI27" s="14">
        <v>0</v>
      </c>
      <c r="BJ27" s="13">
        <f t="shared" si="14"/>
        <v>69</v>
      </c>
      <c r="BK27" s="14">
        <v>69</v>
      </c>
      <c r="BL27" s="14">
        <v>0</v>
      </c>
      <c r="BM27" s="13">
        <f t="shared" si="15"/>
        <v>1813</v>
      </c>
      <c r="BN27" s="14">
        <v>1813</v>
      </c>
      <c r="BO27" s="14">
        <v>0</v>
      </c>
      <c r="BP27" s="13">
        <f t="shared" si="16"/>
        <v>845</v>
      </c>
      <c r="BQ27" s="13">
        <f t="shared" si="17"/>
        <v>0</v>
      </c>
      <c r="BR27" s="14">
        <v>0</v>
      </c>
      <c r="BS27" s="15">
        <v>0</v>
      </c>
      <c r="BT27" s="15">
        <v>0</v>
      </c>
      <c r="BU27" s="15">
        <v>419</v>
      </c>
      <c r="BV27" s="13">
        <f t="shared" si="18"/>
        <v>0</v>
      </c>
      <c r="BW27" s="15">
        <v>0</v>
      </c>
      <c r="BX27" s="15">
        <v>0</v>
      </c>
      <c r="BY27" s="13">
        <f t="shared" si="19"/>
        <v>0</v>
      </c>
      <c r="BZ27" s="15">
        <v>0</v>
      </c>
      <c r="CA27" s="15">
        <v>0</v>
      </c>
      <c r="CB27" s="13">
        <f t="shared" si="20"/>
        <v>426</v>
      </c>
      <c r="CC27" s="15">
        <v>426</v>
      </c>
      <c r="CD27" s="15">
        <v>0</v>
      </c>
      <c r="CE27" s="13">
        <f t="shared" si="21"/>
        <v>1316</v>
      </c>
      <c r="CF27" s="14">
        <v>1243</v>
      </c>
      <c r="CG27" s="14">
        <v>73</v>
      </c>
      <c r="CH27" s="13">
        <f t="shared" si="22"/>
        <v>1499</v>
      </c>
      <c r="CI27" s="14">
        <v>1059</v>
      </c>
      <c r="CJ27" s="14">
        <v>440</v>
      </c>
      <c r="CK27" s="13">
        <f t="shared" si="23"/>
        <v>0</v>
      </c>
      <c r="CL27" s="14">
        <v>0</v>
      </c>
      <c r="CM27" s="14">
        <v>0</v>
      </c>
      <c r="CN27" s="13">
        <f t="shared" si="24"/>
        <v>1118</v>
      </c>
      <c r="CO27" s="14">
        <v>936</v>
      </c>
      <c r="CP27" s="14">
        <v>182</v>
      </c>
      <c r="CQ27" s="16"/>
      <c r="CR27" s="13">
        <f t="shared" si="25"/>
        <v>166</v>
      </c>
      <c r="CS27" s="14">
        <v>97</v>
      </c>
      <c r="CT27" s="14">
        <v>69</v>
      </c>
      <c r="CU27" s="13">
        <f t="shared" si="26"/>
        <v>287</v>
      </c>
      <c r="CV27" s="13">
        <f t="shared" si="27"/>
        <v>287</v>
      </c>
      <c r="CW27" s="13">
        <f t="shared" si="27"/>
        <v>0</v>
      </c>
      <c r="CX27" s="13">
        <f t="shared" si="28"/>
        <v>133</v>
      </c>
      <c r="CY27" s="14">
        <v>133</v>
      </c>
      <c r="CZ27" s="14">
        <v>0</v>
      </c>
      <c r="DA27" s="13">
        <f t="shared" si="29"/>
        <v>52</v>
      </c>
      <c r="DB27" s="14">
        <v>52</v>
      </c>
      <c r="DC27" s="14">
        <v>0</v>
      </c>
      <c r="DD27" s="13">
        <f t="shared" si="30"/>
        <v>102</v>
      </c>
      <c r="DE27" s="14">
        <v>102</v>
      </c>
      <c r="DF27" s="14">
        <v>0</v>
      </c>
      <c r="DG27" s="17">
        <f t="shared" si="33"/>
        <v>20764</v>
      </c>
      <c r="DH27" s="17">
        <f t="shared" si="31"/>
        <v>14854</v>
      </c>
      <c r="DI27" s="17">
        <v>3210</v>
      </c>
      <c r="DJ27" s="17">
        <f t="shared" si="32"/>
        <v>5910</v>
      </c>
      <c r="DK27" s="18">
        <v>1113</v>
      </c>
      <c r="DL27" s="18">
        <v>758</v>
      </c>
      <c r="DN27" s="37"/>
    </row>
    <row r="28" spans="1:118" ht="15.75" x14ac:dyDescent="0.2">
      <c r="A28" s="19" t="s">
        <v>95</v>
      </c>
      <c r="B28" s="13">
        <f t="shared" si="0"/>
        <v>3043</v>
      </c>
      <c r="C28" s="14">
        <v>0</v>
      </c>
      <c r="D28" s="14">
        <v>3043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3">
        <f t="shared" si="1"/>
        <v>3764</v>
      </c>
      <c r="P28" s="14">
        <v>0</v>
      </c>
      <c r="Q28" s="14">
        <v>3764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3">
        <f t="shared" si="2"/>
        <v>0</v>
      </c>
      <c r="Y28" s="13">
        <f t="shared" si="3"/>
        <v>0</v>
      </c>
      <c r="Z28" s="14">
        <v>0</v>
      </c>
      <c r="AA28" s="14">
        <v>0</v>
      </c>
      <c r="AB28" s="13">
        <f t="shared" si="4"/>
        <v>0</v>
      </c>
      <c r="AC28" s="14">
        <v>0</v>
      </c>
      <c r="AD28" s="14">
        <v>0</v>
      </c>
      <c r="AE28" s="13">
        <f t="shared" si="5"/>
        <v>187</v>
      </c>
      <c r="AF28" s="14">
        <v>187</v>
      </c>
      <c r="AG28" s="14">
        <v>0</v>
      </c>
      <c r="AH28" s="14">
        <v>0</v>
      </c>
      <c r="AI28" s="13">
        <f t="shared" si="6"/>
        <v>0</v>
      </c>
      <c r="AJ28" s="14">
        <v>0</v>
      </c>
      <c r="AK28" s="14">
        <v>0</v>
      </c>
      <c r="AL28" s="13">
        <f t="shared" si="7"/>
        <v>0</v>
      </c>
      <c r="AM28" s="14">
        <v>0</v>
      </c>
      <c r="AN28" s="14">
        <v>0</v>
      </c>
      <c r="AO28" s="13">
        <f t="shared" si="8"/>
        <v>0</v>
      </c>
      <c r="AP28" s="14">
        <v>0</v>
      </c>
      <c r="AQ28" s="14">
        <v>0</v>
      </c>
      <c r="AR28" s="13">
        <f t="shared" si="9"/>
        <v>1875</v>
      </c>
      <c r="AS28" s="14">
        <v>1432</v>
      </c>
      <c r="AT28" s="14">
        <v>0</v>
      </c>
      <c r="AU28" s="14">
        <v>0</v>
      </c>
      <c r="AV28" s="14">
        <v>0</v>
      </c>
      <c r="AW28" s="14">
        <v>0</v>
      </c>
      <c r="AX28" s="13">
        <f t="shared" si="10"/>
        <v>0</v>
      </c>
      <c r="AY28" s="14">
        <v>0</v>
      </c>
      <c r="AZ28" s="14">
        <v>0</v>
      </c>
      <c r="BA28" s="13">
        <f t="shared" si="11"/>
        <v>0</v>
      </c>
      <c r="BB28" s="14">
        <v>0</v>
      </c>
      <c r="BC28" s="14">
        <v>0</v>
      </c>
      <c r="BD28" s="13">
        <f t="shared" si="12"/>
        <v>0</v>
      </c>
      <c r="BE28" s="14">
        <v>0</v>
      </c>
      <c r="BF28" s="14">
        <v>0</v>
      </c>
      <c r="BG28" s="13">
        <f t="shared" si="13"/>
        <v>0</v>
      </c>
      <c r="BH28" s="14">
        <v>0</v>
      </c>
      <c r="BI28" s="14">
        <v>0</v>
      </c>
      <c r="BJ28" s="13">
        <f t="shared" si="14"/>
        <v>443</v>
      </c>
      <c r="BK28" s="14">
        <v>443</v>
      </c>
      <c r="BL28" s="14">
        <v>0</v>
      </c>
      <c r="BM28" s="13">
        <f t="shared" si="15"/>
        <v>0</v>
      </c>
      <c r="BN28" s="14">
        <v>0</v>
      </c>
      <c r="BO28" s="14">
        <v>0</v>
      </c>
      <c r="BP28" s="13">
        <f t="shared" si="16"/>
        <v>217</v>
      </c>
      <c r="BQ28" s="13">
        <f t="shared" si="17"/>
        <v>0</v>
      </c>
      <c r="BR28" s="14">
        <v>0</v>
      </c>
      <c r="BS28" s="15">
        <v>0</v>
      </c>
      <c r="BT28" s="15">
        <v>0</v>
      </c>
      <c r="BU28" s="15">
        <v>0</v>
      </c>
      <c r="BV28" s="13">
        <f t="shared" si="18"/>
        <v>0</v>
      </c>
      <c r="BW28" s="15">
        <v>0</v>
      </c>
      <c r="BX28" s="15">
        <v>0</v>
      </c>
      <c r="BY28" s="13">
        <f t="shared" si="19"/>
        <v>0</v>
      </c>
      <c r="BZ28" s="15">
        <v>0</v>
      </c>
      <c r="CA28" s="15">
        <v>0</v>
      </c>
      <c r="CB28" s="13">
        <f t="shared" si="20"/>
        <v>217</v>
      </c>
      <c r="CC28" s="15">
        <v>217</v>
      </c>
      <c r="CD28" s="15">
        <v>0</v>
      </c>
      <c r="CE28" s="13">
        <f t="shared" si="21"/>
        <v>312</v>
      </c>
      <c r="CF28" s="14">
        <v>312</v>
      </c>
      <c r="CG28" s="14">
        <v>0</v>
      </c>
      <c r="CH28" s="13">
        <f t="shared" si="22"/>
        <v>223</v>
      </c>
      <c r="CI28" s="14">
        <v>223</v>
      </c>
      <c r="CJ28" s="14">
        <v>0</v>
      </c>
      <c r="CK28" s="13">
        <f t="shared" si="23"/>
        <v>0</v>
      </c>
      <c r="CL28" s="14">
        <v>0</v>
      </c>
      <c r="CM28" s="14">
        <v>0</v>
      </c>
      <c r="CN28" s="13">
        <f t="shared" si="24"/>
        <v>328</v>
      </c>
      <c r="CO28" s="14">
        <v>328</v>
      </c>
      <c r="CP28" s="14">
        <v>0</v>
      </c>
      <c r="CQ28" s="16"/>
      <c r="CR28" s="13">
        <f t="shared" si="25"/>
        <v>0</v>
      </c>
      <c r="CS28" s="14">
        <v>0</v>
      </c>
      <c r="CT28" s="14">
        <v>0</v>
      </c>
      <c r="CU28" s="13">
        <f t="shared" si="26"/>
        <v>686</v>
      </c>
      <c r="CV28" s="13">
        <f t="shared" si="27"/>
        <v>468</v>
      </c>
      <c r="CW28" s="13">
        <f t="shared" si="27"/>
        <v>218</v>
      </c>
      <c r="CX28" s="13">
        <f t="shared" si="28"/>
        <v>373</v>
      </c>
      <c r="CY28" s="14">
        <v>155</v>
      </c>
      <c r="CZ28" s="14">
        <v>218</v>
      </c>
      <c r="DA28" s="13">
        <f t="shared" si="29"/>
        <v>313</v>
      </c>
      <c r="DB28" s="14">
        <v>313</v>
      </c>
      <c r="DC28" s="14">
        <v>0</v>
      </c>
      <c r="DD28" s="13">
        <f t="shared" si="30"/>
        <v>0</v>
      </c>
      <c r="DE28" s="14">
        <v>0</v>
      </c>
      <c r="DF28" s="14">
        <v>0</v>
      </c>
      <c r="DG28" s="17">
        <f t="shared" si="33"/>
        <v>10635</v>
      </c>
      <c r="DH28" s="17">
        <f t="shared" si="31"/>
        <v>6653</v>
      </c>
      <c r="DI28" s="17">
        <v>1255</v>
      </c>
      <c r="DJ28" s="17">
        <f t="shared" si="32"/>
        <v>3982</v>
      </c>
      <c r="DK28" s="18">
        <v>405</v>
      </c>
      <c r="DL28" s="18">
        <v>276</v>
      </c>
      <c r="DN28" s="37"/>
    </row>
    <row r="29" spans="1:118" ht="15.75" x14ac:dyDescent="0.2">
      <c r="A29" s="19" t="s">
        <v>96</v>
      </c>
      <c r="B29" s="13">
        <f t="shared" si="0"/>
        <v>7765</v>
      </c>
      <c r="C29" s="14">
        <v>0</v>
      </c>
      <c r="D29" s="14">
        <v>2980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4785</v>
      </c>
      <c r="M29" s="14">
        <v>0</v>
      </c>
      <c r="N29" s="14">
        <v>0</v>
      </c>
      <c r="O29" s="13">
        <f t="shared" si="1"/>
        <v>1714</v>
      </c>
      <c r="P29" s="14">
        <v>0</v>
      </c>
      <c r="Q29" s="14">
        <v>1714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3">
        <f t="shared" si="2"/>
        <v>0</v>
      </c>
      <c r="Y29" s="13">
        <f t="shared" si="3"/>
        <v>0</v>
      </c>
      <c r="Z29" s="14">
        <v>0</v>
      </c>
      <c r="AA29" s="14">
        <v>0</v>
      </c>
      <c r="AB29" s="13">
        <f t="shared" si="4"/>
        <v>0</v>
      </c>
      <c r="AC29" s="14">
        <v>0</v>
      </c>
      <c r="AD29" s="14">
        <v>0</v>
      </c>
      <c r="AE29" s="13">
        <f t="shared" si="5"/>
        <v>1341</v>
      </c>
      <c r="AF29" s="14">
        <v>1341</v>
      </c>
      <c r="AG29" s="14">
        <v>0</v>
      </c>
      <c r="AH29" s="14">
        <v>0</v>
      </c>
      <c r="AI29" s="13">
        <f t="shared" si="6"/>
        <v>0</v>
      </c>
      <c r="AJ29" s="14">
        <v>0</v>
      </c>
      <c r="AK29" s="14">
        <v>0</v>
      </c>
      <c r="AL29" s="13">
        <f t="shared" si="7"/>
        <v>476</v>
      </c>
      <c r="AM29" s="14">
        <v>447</v>
      </c>
      <c r="AN29" s="14">
        <v>29</v>
      </c>
      <c r="AO29" s="13">
        <f t="shared" si="8"/>
        <v>408</v>
      </c>
      <c r="AP29" s="14">
        <v>359</v>
      </c>
      <c r="AQ29" s="14">
        <v>49</v>
      </c>
      <c r="AR29" s="13">
        <f t="shared" si="9"/>
        <v>2088</v>
      </c>
      <c r="AS29" s="14">
        <v>2066</v>
      </c>
      <c r="AT29" s="14">
        <v>0</v>
      </c>
      <c r="AU29" s="14">
        <v>0</v>
      </c>
      <c r="AV29" s="14">
        <v>0</v>
      </c>
      <c r="AW29" s="14">
        <v>0</v>
      </c>
      <c r="AX29" s="13">
        <f t="shared" si="10"/>
        <v>0</v>
      </c>
      <c r="AY29" s="14">
        <v>0</v>
      </c>
      <c r="AZ29" s="14">
        <v>0</v>
      </c>
      <c r="BA29" s="13">
        <f t="shared" si="11"/>
        <v>0</v>
      </c>
      <c r="BB29" s="14">
        <v>0</v>
      </c>
      <c r="BC29" s="14">
        <v>0</v>
      </c>
      <c r="BD29" s="13">
        <f t="shared" si="12"/>
        <v>0</v>
      </c>
      <c r="BE29" s="14">
        <v>0</v>
      </c>
      <c r="BF29" s="14">
        <v>0</v>
      </c>
      <c r="BG29" s="13">
        <f t="shared" si="13"/>
        <v>0</v>
      </c>
      <c r="BH29" s="14">
        <v>0</v>
      </c>
      <c r="BI29" s="14">
        <v>0</v>
      </c>
      <c r="BJ29" s="13">
        <f t="shared" si="14"/>
        <v>22</v>
      </c>
      <c r="BK29" s="14">
        <v>22</v>
      </c>
      <c r="BL29" s="14">
        <v>0</v>
      </c>
      <c r="BM29" s="13">
        <f t="shared" si="15"/>
        <v>58</v>
      </c>
      <c r="BN29" s="14">
        <v>58</v>
      </c>
      <c r="BO29" s="14">
        <v>0</v>
      </c>
      <c r="BP29" s="13">
        <f t="shared" si="16"/>
        <v>1733</v>
      </c>
      <c r="BQ29" s="13">
        <f t="shared" si="17"/>
        <v>0</v>
      </c>
      <c r="BR29" s="14">
        <v>0</v>
      </c>
      <c r="BS29" s="15">
        <v>0</v>
      </c>
      <c r="BT29" s="15">
        <v>127</v>
      </c>
      <c r="BU29" s="15">
        <v>331</v>
      </c>
      <c r="BV29" s="13">
        <f t="shared" si="18"/>
        <v>0</v>
      </c>
      <c r="BW29" s="15">
        <v>0</v>
      </c>
      <c r="BX29" s="15">
        <v>0</v>
      </c>
      <c r="BY29" s="13">
        <f t="shared" si="19"/>
        <v>0</v>
      </c>
      <c r="BZ29" s="15">
        <v>0</v>
      </c>
      <c r="CA29" s="15">
        <v>0</v>
      </c>
      <c r="CB29" s="13">
        <f t="shared" si="20"/>
        <v>1275</v>
      </c>
      <c r="CC29" s="15">
        <v>1275</v>
      </c>
      <c r="CD29" s="15">
        <v>0</v>
      </c>
      <c r="CE29" s="13">
        <f t="shared" si="21"/>
        <v>1560</v>
      </c>
      <c r="CF29" s="14">
        <v>1544</v>
      </c>
      <c r="CG29" s="14">
        <v>16</v>
      </c>
      <c r="CH29" s="13">
        <f t="shared" si="22"/>
        <v>539</v>
      </c>
      <c r="CI29" s="14">
        <v>375</v>
      </c>
      <c r="CJ29" s="14">
        <v>164</v>
      </c>
      <c r="CK29" s="13">
        <f t="shared" si="23"/>
        <v>0</v>
      </c>
      <c r="CL29" s="14">
        <v>0</v>
      </c>
      <c r="CM29" s="14">
        <v>0</v>
      </c>
      <c r="CN29" s="13">
        <f t="shared" si="24"/>
        <v>723</v>
      </c>
      <c r="CO29" s="14">
        <v>634</v>
      </c>
      <c r="CP29" s="14">
        <v>89</v>
      </c>
      <c r="CQ29" s="16"/>
      <c r="CR29" s="13">
        <f t="shared" si="25"/>
        <v>560</v>
      </c>
      <c r="CS29" s="14">
        <v>375</v>
      </c>
      <c r="CT29" s="14">
        <v>185</v>
      </c>
      <c r="CU29" s="13">
        <f t="shared" si="26"/>
        <v>2508</v>
      </c>
      <c r="CV29" s="13">
        <f t="shared" si="27"/>
        <v>1941</v>
      </c>
      <c r="CW29" s="13">
        <f t="shared" si="27"/>
        <v>567</v>
      </c>
      <c r="CX29" s="13">
        <f t="shared" si="28"/>
        <v>0</v>
      </c>
      <c r="CY29" s="14">
        <v>0</v>
      </c>
      <c r="CZ29" s="14">
        <v>0</v>
      </c>
      <c r="DA29" s="13">
        <f t="shared" si="29"/>
        <v>2508</v>
      </c>
      <c r="DB29" s="14">
        <v>1941</v>
      </c>
      <c r="DC29" s="14">
        <v>567</v>
      </c>
      <c r="DD29" s="13">
        <f t="shared" si="30"/>
        <v>0</v>
      </c>
      <c r="DE29" s="14">
        <v>0</v>
      </c>
      <c r="DF29" s="14">
        <v>0</v>
      </c>
      <c r="DG29" s="17">
        <f t="shared" si="33"/>
        <v>21473</v>
      </c>
      <c r="DH29" s="17">
        <f t="shared" si="31"/>
        <v>18533</v>
      </c>
      <c r="DI29" s="17">
        <v>1873</v>
      </c>
      <c r="DJ29" s="17">
        <f t="shared" si="32"/>
        <v>2940</v>
      </c>
      <c r="DK29" s="18">
        <v>634</v>
      </c>
      <c r="DL29" s="18">
        <v>432</v>
      </c>
      <c r="DN29" s="37"/>
    </row>
    <row r="30" spans="1:118" ht="15.75" x14ac:dyDescent="0.2">
      <c r="A30" s="19" t="s">
        <v>97</v>
      </c>
      <c r="B30" s="13">
        <f t="shared" si="0"/>
        <v>11390</v>
      </c>
      <c r="C30" s="14">
        <v>0</v>
      </c>
      <c r="D30" s="14">
        <v>9551</v>
      </c>
      <c r="E30" s="14">
        <v>0</v>
      </c>
      <c r="F30" s="14">
        <v>0</v>
      </c>
      <c r="G30" s="14">
        <v>0</v>
      </c>
      <c r="H30" s="14">
        <v>0</v>
      </c>
      <c r="I30" s="14">
        <v>681</v>
      </c>
      <c r="J30" s="14">
        <v>0</v>
      </c>
      <c r="K30" s="14">
        <v>0</v>
      </c>
      <c r="L30" s="14">
        <v>1158</v>
      </c>
      <c r="M30" s="14">
        <v>0</v>
      </c>
      <c r="N30" s="14">
        <v>0</v>
      </c>
      <c r="O30" s="13">
        <f t="shared" si="1"/>
        <v>11088</v>
      </c>
      <c r="P30" s="14">
        <v>1760</v>
      </c>
      <c r="Q30" s="14">
        <v>9328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3">
        <f t="shared" si="2"/>
        <v>429</v>
      </c>
      <c r="Y30" s="13">
        <f t="shared" si="3"/>
        <v>429</v>
      </c>
      <c r="Z30" s="14">
        <v>429</v>
      </c>
      <c r="AA30" s="14">
        <v>0</v>
      </c>
      <c r="AB30" s="13">
        <f t="shared" si="4"/>
        <v>0</v>
      </c>
      <c r="AC30" s="14">
        <v>0</v>
      </c>
      <c r="AD30" s="14">
        <v>0</v>
      </c>
      <c r="AE30" s="13">
        <f t="shared" si="5"/>
        <v>1757</v>
      </c>
      <c r="AF30" s="14">
        <v>1757</v>
      </c>
      <c r="AG30" s="14">
        <v>0</v>
      </c>
      <c r="AH30" s="14">
        <v>0</v>
      </c>
      <c r="AI30" s="13">
        <f t="shared" si="6"/>
        <v>0</v>
      </c>
      <c r="AJ30" s="14">
        <v>0</v>
      </c>
      <c r="AK30" s="14">
        <v>0</v>
      </c>
      <c r="AL30" s="13">
        <f t="shared" si="7"/>
        <v>691</v>
      </c>
      <c r="AM30" s="14">
        <v>572</v>
      </c>
      <c r="AN30" s="14">
        <v>119</v>
      </c>
      <c r="AO30" s="13">
        <f t="shared" si="8"/>
        <v>0</v>
      </c>
      <c r="AP30" s="14">
        <v>0</v>
      </c>
      <c r="AQ30" s="14">
        <v>0</v>
      </c>
      <c r="AR30" s="13">
        <f t="shared" si="9"/>
        <v>3135</v>
      </c>
      <c r="AS30" s="14">
        <v>2607</v>
      </c>
      <c r="AT30" s="14">
        <v>0</v>
      </c>
      <c r="AU30" s="14">
        <v>0</v>
      </c>
      <c r="AV30" s="14">
        <v>0</v>
      </c>
      <c r="AW30" s="14">
        <v>0</v>
      </c>
      <c r="AX30" s="13">
        <f t="shared" si="10"/>
        <v>0</v>
      </c>
      <c r="AY30" s="14">
        <v>0</v>
      </c>
      <c r="AZ30" s="14">
        <v>0</v>
      </c>
      <c r="BA30" s="13">
        <f t="shared" si="11"/>
        <v>0</v>
      </c>
      <c r="BB30" s="14">
        <v>0</v>
      </c>
      <c r="BC30" s="14">
        <v>0</v>
      </c>
      <c r="BD30" s="13">
        <f t="shared" si="12"/>
        <v>528</v>
      </c>
      <c r="BE30" s="14">
        <v>0</v>
      </c>
      <c r="BF30" s="14">
        <v>528</v>
      </c>
      <c r="BG30" s="13">
        <f t="shared" si="13"/>
        <v>0</v>
      </c>
      <c r="BH30" s="14">
        <v>0</v>
      </c>
      <c r="BI30" s="14">
        <v>0</v>
      </c>
      <c r="BJ30" s="13">
        <f t="shared" si="14"/>
        <v>0</v>
      </c>
      <c r="BK30" s="14">
        <v>0</v>
      </c>
      <c r="BL30" s="14">
        <v>0</v>
      </c>
      <c r="BM30" s="13">
        <f t="shared" si="15"/>
        <v>0</v>
      </c>
      <c r="BN30" s="14">
        <v>0</v>
      </c>
      <c r="BO30" s="14">
        <v>0</v>
      </c>
      <c r="BP30" s="13">
        <f t="shared" si="16"/>
        <v>9233</v>
      </c>
      <c r="BQ30" s="13">
        <f t="shared" si="17"/>
        <v>2010</v>
      </c>
      <c r="BR30" s="14">
        <v>2010</v>
      </c>
      <c r="BS30" s="15">
        <v>0</v>
      </c>
      <c r="BT30" s="15">
        <v>1004</v>
      </c>
      <c r="BU30" s="15">
        <v>1006</v>
      </c>
      <c r="BV30" s="13">
        <f t="shared" si="18"/>
        <v>1006</v>
      </c>
      <c r="BW30" s="15">
        <v>1006</v>
      </c>
      <c r="BX30" s="15">
        <v>0</v>
      </c>
      <c r="BY30" s="13">
        <f t="shared" si="19"/>
        <v>0</v>
      </c>
      <c r="BZ30" s="15">
        <v>0</v>
      </c>
      <c r="CA30" s="15">
        <v>0</v>
      </c>
      <c r="CB30" s="13">
        <f t="shared" si="20"/>
        <v>4207</v>
      </c>
      <c r="CC30" s="15">
        <v>4207</v>
      </c>
      <c r="CD30" s="15">
        <v>0</v>
      </c>
      <c r="CE30" s="13">
        <f t="shared" si="21"/>
        <v>3066</v>
      </c>
      <c r="CF30" s="14">
        <v>2744</v>
      </c>
      <c r="CG30" s="14">
        <v>322</v>
      </c>
      <c r="CH30" s="13">
        <f t="shared" si="22"/>
        <v>2741</v>
      </c>
      <c r="CI30" s="14">
        <v>1218</v>
      </c>
      <c r="CJ30" s="14">
        <v>1523</v>
      </c>
      <c r="CK30" s="13">
        <f t="shared" si="23"/>
        <v>0</v>
      </c>
      <c r="CL30" s="14">
        <v>0</v>
      </c>
      <c r="CM30" s="14">
        <v>0</v>
      </c>
      <c r="CN30" s="13">
        <f t="shared" si="24"/>
        <v>1983</v>
      </c>
      <c r="CO30" s="14">
        <v>741</v>
      </c>
      <c r="CP30" s="14">
        <v>1242</v>
      </c>
      <c r="CQ30" s="16"/>
      <c r="CR30" s="13">
        <f t="shared" si="25"/>
        <v>2444</v>
      </c>
      <c r="CS30" s="14">
        <v>1915</v>
      </c>
      <c r="CT30" s="14">
        <v>529</v>
      </c>
      <c r="CU30" s="13">
        <f t="shared" si="26"/>
        <v>2688</v>
      </c>
      <c r="CV30" s="13">
        <f t="shared" si="27"/>
        <v>1563</v>
      </c>
      <c r="CW30" s="13">
        <f t="shared" si="27"/>
        <v>1125</v>
      </c>
      <c r="CX30" s="13">
        <f t="shared" si="28"/>
        <v>437</v>
      </c>
      <c r="CY30" s="14">
        <v>437</v>
      </c>
      <c r="CZ30" s="14">
        <v>0</v>
      </c>
      <c r="DA30" s="13">
        <f t="shared" si="29"/>
        <v>2251</v>
      </c>
      <c r="DB30" s="14">
        <v>1126</v>
      </c>
      <c r="DC30" s="14">
        <v>1125</v>
      </c>
      <c r="DD30" s="13">
        <f t="shared" si="30"/>
        <v>0</v>
      </c>
      <c r="DE30" s="14">
        <v>0</v>
      </c>
      <c r="DF30" s="14">
        <v>0</v>
      </c>
      <c r="DG30" s="17">
        <f t="shared" si="33"/>
        <v>50645</v>
      </c>
      <c r="DH30" s="17">
        <f t="shared" si="31"/>
        <v>33165</v>
      </c>
      <c r="DI30" s="17">
        <v>6436</v>
      </c>
      <c r="DJ30" s="17">
        <f t="shared" si="32"/>
        <v>17480</v>
      </c>
      <c r="DK30" s="18">
        <v>2255</v>
      </c>
      <c r="DL30" s="18">
        <v>1536</v>
      </c>
      <c r="DN30" s="37"/>
    </row>
    <row r="31" spans="1:118" ht="15.75" x14ac:dyDescent="0.2">
      <c r="A31" s="19" t="s">
        <v>98</v>
      </c>
      <c r="B31" s="13">
        <f t="shared" si="0"/>
        <v>5358</v>
      </c>
      <c r="C31" s="14">
        <v>0</v>
      </c>
      <c r="D31" s="14">
        <v>3638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1720</v>
      </c>
      <c r="M31" s="14">
        <v>0</v>
      </c>
      <c r="N31" s="14">
        <v>0</v>
      </c>
      <c r="O31" s="13">
        <f t="shared" si="1"/>
        <v>4300</v>
      </c>
      <c r="P31" s="14">
        <v>0</v>
      </c>
      <c r="Q31" s="14">
        <v>4013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287</v>
      </c>
      <c r="X31" s="13">
        <f t="shared" si="2"/>
        <v>23</v>
      </c>
      <c r="Y31" s="13">
        <f t="shared" si="3"/>
        <v>23</v>
      </c>
      <c r="Z31" s="14">
        <v>23</v>
      </c>
      <c r="AA31" s="14">
        <v>0</v>
      </c>
      <c r="AB31" s="13">
        <f t="shared" si="4"/>
        <v>0</v>
      </c>
      <c r="AC31" s="14">
        <v>0</v>
      </c>
      <c r="AD31" s="14">
        <v>0</v>
      </c>
      <c r="AE31" s="13">
        <f t="shared" si="5"/>
        <v>115</v>
      </c>
      <c r="AF31" s="14">
        <v>115</v>
      </c>
      <c r="AG31" s="14">
        <v>0</v>
      </c>
      <c r="AH31" s="14">
        <v>0</v>
      </c>
      <c r="AI31" s="13">
        <f t="shared" si="6"/>
        <v>0</v>
      </c>
      <c r="AJ31" s="14">
        <v>0</v>
      </c>
      <c r="AK31" s="14">
        <v>0</v>
      </c>
      <c r="AL31" s="13">
        <f t="shared" si="7"/>
        <v>1147</v>
      </c>
      <c r="AM31" s="14">
        <v>1032</v>
      </c>
      <c r="AN31" s="14">
        <v>115</v>
      </c>
      <c r="AO31" s="13">
        <f t="shared" si="8"/>
        <v>0</v>
      </c>
      <c r="AP31" s="14">
        <v>0</v>
      </c>
      <c r="AQ31" s="14">
        <v>0</v>
      </c>
      <c r="AR31" s="13">
        <f t="shared" si="9"/>
        <v>355</v>
      </c>
      <c r="AS31" s="14">
        <v>344</v>
      </c>
      <c r="AT31" s="14">
        <v>0</v>
      </c>
      <c r="AU31" s="14">
        <v>0</v>
      </c>
      <c r="AV31" s="14">
        <v>0</v>
      </c>
      <c r="AW31" s="14">
        <v>0</v>
      </c>
      <c r="AX31" s="13">
        <f t="shared" si="10"/>
        <v>0</v>
      </c>
      <c r="AY31" s="14">
        <v>0</v>
      </c>
      <c r="AZ31" s="14">
        <v>0</v>
      </c>
      <c r="BA31" s="13">
        <f t="shared" si="11"/>
        <v>0</v>
      </c>
      <c r="BB31" s="14">
        <v>0</v>
      </c>
      <c r="BC31" s="14">
        <v>0</v>
      </c>
      <c r="BD31" s="13">
        <f t="shared" si="12"/>
        <v>0</v>
      </c>
      <c r="BE31" s="14">
        <v>0</v>
      </c>
      <c r="BF31" s="14">
        <v>0</v>
      </c>
      <c r="BG31" s="13">
        <f t="shared" si="13"/>
        <v>0</v>
      </c>
      <c r="BH31" s="14">
        <v>0</v>
      </c>
      <c r="BI31" s="14">
        <v>0</v>
      </c>
      <c r="BJ31" s="13">
        <f t="shared" si="14"/>
        <v>11</v>
      </c>
      <c r="BK31" s="14">
        <v>11</v>
      </c>
      <c r="BL31" s="14">
        <v>0</v>
      </c>
      <c r="BM31" s="13">
        <f t="shared" si="15"/>
        <v>0</v>
      </c>
      <c r="BN31" s="14">
        <v>0</v>
      </c>
      <c r="BO31" s="14">
        <v>0</v>
      </c>
      <c r="BP31" s="13">
        <f t="shared" si="16"/>
        <v>800</v>
      </c>
      <c r="BQ31" s="13">
        <f t="shared" si="17"/>
        <v>0</v>
      </c>
      <c r="BR31" s="14">
        <v>0</v>
      </c>
      <c r="BS31" s="15">
        <v>0</v>
      </c>
      <c r="BT31" s="15">
        <v>0</v>
      </c>
      <c r="BU31" s="15">
        <v>300</v>
      </c>
      <c r="BV31" s="13">
        <f t="shared" si="18"/>
        <v>0</v>
      </c>
      <c r="BW31" s="15">
        <v>0</v>
      </c>
      <c r="BX31" s="15">
        <v>0</v>
      </c>
      <c r="BY31" s="13">
        <f t="shared" si="19"/>
        <v>0</v>
      </c>
      <c r="BZ31" s="15">
        <v>0</v>
      </c>
      <c r="CA31" s="15">
        <v>0</v>
      </c>
      <c r="CB31" s="13">
        <f t="shared" si="20"/>
        <v>500</v>
      </c>
      <c r="CC31" s="15">
        <v>500</v>
      </c>
      <c r="CD31" s="15">
        <v>0</v>
      </c>
      <c r="CE31" s="13">
        <f t="shared" si="21"/>
        <v>860</v>
      </c>
      <c r="CF31" s="14">
        <v>860</v>
      </c>
      <c r="CG31" s="14">
        <v>0</v>
      </c>
      <c r="CH31" s="13">
        <f t="shared" si="22"/>
        <v>688</v>
      </c>
      <c r="CI31" s="14">
        <v>516</v>
      </c>
      <c r="CJ31" s="14">
        <v>172</v>
      </c>
      <c r="CK31" s="13">
        <f t="shared" si="23"/>
        <v>0</v>
      </c>
      <c r="CL31" s="14">
        <v>0</v>
      </c>
      <c r="CM31" s="14">
        <v>0</v>
      </c>
      <c r="CN31" s="13">
        <f t="shared" si="24"/>
        <v>917</v>
      </c>
      <c r="CO31" s="14">
        <v>344</v>
      </c>
      <c r="CP31" s="14">
        <v>573</v>
      </c>
      <c r="CQ31" s="16"/>
      <c r="CR31" s="13">
        <f t="shared" si="25"/>
        <v>1089</v>
      </c>
      <c r="CS31" s="14">
        <v>860</v>
      </c>
      <c r="CT31" s="14">
        <v>229</v>
      </c>
      <c r="CU31" s="13">
        <f t="shared" si="26"/>
        <v>2580</v>
      </c>
      <c r="CV31" s="13">
        <f t="shared" si="27"/>
        <v>2580</v>
      </c>
      <c r="CW31" s="13">
        <f t="shared" si="27"/>
        <v>0</v>
      </c>
      <c r="CX31" s="13">
        <f t="shared" si="28"/>
        <v>516</v>
      </c>
      <c r="CY31" s="14">
        <v>516</v>
      </c>
      <c r="CZ31" s="14">
        <v>0</v>
      </c>
      <c r="DA31" s="13">
        <f t="shared" si="29"/>
        <v>2064</v>
      </c>
      <c r="DB31" s="14">
        <v>2064</v>
      </c>
      <c r="DC31" s="14">
        <v>0</v>
      </c>
      <c r="DD31" s="13">
        <f t="shared" si="30"/>
        <v>0</v>
      </c>
      <c r="DE31" s="14">
        <v>0</v>
      </c>
      <c r="DF31" s="14">
        <v>0</v>
      </c>
      <c r="DG31" s="17">
        <f t="shared" si="33"/>
        <v>18232</v>
      </c>
      <c r="DH31" s="17">
        <f t="shared" si="31"/>
        <v>12843</v>
      </c>
      <c r="DI31" s="17">
        <v>1518</v>
      </c>
      <c r="DJ31" s="17">
        <f t="shared" si="32"/>
        <v>5389</v>
      </c>
      <c r="DK31" s="18">
        <v>516</v>
      </c>
      <c r="DL31" s="18">
        <v>351</v>
      </c>
      <c r="DN31" s="37"/>
    </row>
    <row r="32" spans="1:118" ht="15.75" x14ac:dyDescent="0.2">
      <c r="A32" s="19" t="s">
        <v>99</v>
      </c>
      <c r="B32" s="13">
        <f t="shared" si="0"/>
        <v>27515</v>
      </c>
      <c r="C32" s="14">
        <v>0</v>
      </c>
      <c r="D32" s="14">
        <v>19264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7452</v>
      </c>
      <c r="M32" s="14">
        <v>799</v>
      </c>
      <c r="N32" s="14">
        <v>0</v>
      </c>
      <c r="O32" s="13">
        <f t="shared" si="1"/>
        <v>9323</v>
      </c>
      <c r="P32" s="14">
        <v>0</v>
      </c>
      <c r="Q32" s="14">
        <v>7801</v>
      </c>
      <c r="R32" s="14">
        <v>0</v>
      </c>
      <c r="S32" s="14">
        <v>711</v>
      </c>
      <c r="T32" s="14">
        <v>0</v>
      </c>
      <c r="U32" s="14">
        <v>0</v>
      </c>
      <c r="V32" s="14">
        <v>0</v>
      </c>
      <c r="W32" s="14">
        <v>811</v>
      </c>
      <c r="X32" s="13">
        <f t="shared" si="2"/>
        <v>0</v>
      </c>
      <c r="Y32" s="13">
        <f t="shared" si="3"/>
        <v>0</v>
      </c>
      <c r="Z32" s="14">
        <v>0</v>
      </c>
      <c r="AA32" s="14">
        <v>0</v>
      </c>
      <c r="AB32" s="13">
        <f t="shared" si="4"/>
        <v>0</v>
      </c>
      <c r="AC32" s="14">
        <v>0</v>
      </c>
      <c r="AD32" s="14">
        <v>0</v>
      </c>
      <c r="AE32" s="13">
        <f t="shared" si="5"/>
        <v>1800</v>
      </c>
      <c r="AF32" s="14">
        <v>1528</v>
      </c>
      <c r="AG32" s="14">
        <v>272</v>
      </c>
      <c r="AH32" s="14">
        <v>0</v>
      </c>
      <c r="AI32" s="13">
        <f t="shared" si="6"/>
        <v>0</v>
      </c>
      <c r="AJ32" s="14">
        <v>0</v>
      </c>
      <c r="AK32" s="14">
        <v>0</v>
      </c>
      <c r="AL32" s="13">
        <f t="shared" si="7"/>
        <v>3366</v>
      </c>
      <c r="AM32" s="14">
        <v>2812</v>
      </c>
      <c r="AN32" s="14">
        <v>554</v>
      </c>
      <c r="AO32" s="13">
        <f t="shared" si="8"/>
        <v>80</v>
      </c>
      <c r="AP32" s="14">
        <v>80</v>
      </c>
      <c r="AQ32" s="14">
        <v>0</v>
      </c>
      <c r="AR32" s="13">
        <f t="shared" si="9"/>
        <v>7936</v>
      </c>
      <c r="AS32" s="14">
        <v>7071</v>
      </c>
      <c r="AT32" s="14">
        <v>226</v>
      </c>
      <c r="AU32" s="14">
        <v>0</v>
      </c>
      <c r="AV32" s="14">
        <v>0</v>
      </c>
      <c r="AW32" s="14">
        <v>0</v>
      </c>
      <c r="AX32" s="13">
        <f t="shared" si="10"/>
        <v>0</v>
      </c>
      <c r="AY32" s="14">
        <v>0</v>
      </c>
      <c r="AZ32" s="14">
        <v>0</v>
      </c>
      <c r="BA32" s="13">
        <f t="shared" si="11"/>
        <v>0</v>
      </c>
      <c r="BB32" s="14">
        <v>0</v>
      </c>
      <c r="BC32" s="14">
        <v>0</v>
      </c>
      <c r="BD32" s="13">
        <f t="shared" si="12"/>
        <v>0</v>
      </c>
      <c r="BE32" s="14">
        <v>0</v>
      </c>
      <c r="BF32" s="14">
        <v>0</v>
      </c>
      <c r="BG32" s="13">
        <f t="shared" si="13"/>
        <v>0</v>
      </c>
      <c r="BH32" s="14">
        <v>0</v>
      </c>
      <c r="BI32" s="14">
        <v>0</v>
      </c>
      <c r="BJ32" s="13">
        <f t="shared" si="14"/>
        <v>639</v>
      </c>
      <c r="BK32" s="14">
        <v>639</v>
      </c>
      <c r="BL32" s="14">
        <v>0</v>
      </c>
      <c r="BM32" s="13">
        <f t="shared" si="15"/>
        <v>81</v>
      </c>
      <c r="BN32" s="14">
        <v>81</v>
      </c>
      <c r="BO32" s="14">
        <v>0</v>
      </c>
      <c r="BP32" s="13">
        <f t="shared" si="16"/>
        <v>3135</v>
      </c>
      <c r="BQ32" s="13">
        <f t="shared" si="17"/>
        <v>119</v>
      </c>
      <c r="BR32" s="14">
        <v>102</v>
      </c>
      <c r="BS32" s="15">
        <v>17</v>
      </c>
      <c r="BT32" s="15">
        <v>256</v>
      </c>
      <c r="BU32" s="15">
        <v>767</v>
      </c>
      <c r="BV32" s="13">
        <f t="shared" si="18"/>
        <v>0</v>
      </c>
      <c r="BW32" s="15">
        <v>0</v>
      </c>
      <c r="BX32" s="15">
        <v>0</v>
      </c>
      <c r="BY32" s="13">
        <f t="shared" si="19"/>
        <v>0</v>
      </c>
      <c r="BZ32" s="15">
        <v>0</v>
      </c>
      <c r="CA32" s="15">
        <v>0</v>
      </c>
      <c r="CB32" s="13">
        <f t="shared" si="20"/>
        <v>1993</v>
      </c>
      <c r="CC32" s="15">
        <v>1610</v>
      </c>
      <c r="CD32" s="15">
        <v>383</v>
      </c>
      <c r="CE32" s="13">
        <f t="shared" si="21"/>
        <v>1322</v>
      </c>
      <c r="CF32" s="14">
        <v>1141</v>
      </c>
      <c r="CG32" s="14">
        <v>181</v>
      </c>
      <c r="CH32" s="13">
        <f t="shared" si="22"/>
        <v>1625</v>
      </c>
      <c r="CI32" s="14">
        <v>1084</v>
      </c>
      <c r="CJ32" s="14">
        <v>541</v>
      </c>
      <c r="CK32" s="13">
        <f t="shared" si="23"/>
        <v>0</v>
      </c>
      <c r="CL32" s="14">
        <v>0</v>
      </c>
      <c r="CM32" s="14">
        <v>0</v>
      </c>
      <c r="CN32" s="13">
        <f t="shared" si="24"/>
        <v>2483</v>
      </c>
      <c r="CO32" s="14">
        <v>1897</v>
      </c>
      <c r="CP32" s="14">
        <v>586</v>
      </c>
      <c r="CQ32" s="16"/>
      <c r="CR32" s="13">
        <f t="shared" si="25"/>
        <v>2263</v>
      </c>
      <c r="CS32" s="14">
        <v>1888</v>
      </c>
      <c r="CT32" s="14">
        <v>375</v>
      </c>
      <c r="CU32" s="13">
        <f t="shared" si="26"/>
        <v>1873</v>
      </c>
      <c r="CV32" s="13">
        <f t="shared" si="27"/>
        <v>1776</v>
      </c>
      <c r="CW32" s="13">
        <f t="shared" si="27"/>
        <v>97</v>
      </c>
      <c r="CX32" s="13">
        <f t="shared" si="28"/>
        <v>135</v>
      </c>
      <c r="CY32" s="14">
        <v>114</v>
      </c>
      <c r="CZ32" s="14">
        <v>21</v>
      </c>
      <c r="DA32" s="13">
        <f t="shared" si="29"/>
        <v>1738</v>
      </c>
      <c r="DB32" s="14">
        <v>1662</v>
      </c>
      <c r="DC32" s="14">
        <v>76</v>
      </c>
      <c r="DD32" s="13">
        <f t="shared" si="30"/>
        <v>0</v>
      </c>
      <c r="DE32" s="14">
        <v>0</v>
      </c>
      <c r="DF32" s="14">
        <v>0</v>
      </c>
      <c r="DG32" s="17">
        <f t="shared" si="33"/>
        <v>62802</v>
      </c>
      <c r="DH32" s="17">
        <f t="shared" si="31"/>
        <v>49991</v>
      </c>
      <c r="DI32" s="17">
        <v>2901</v>
      </c>
      <c r="DJ32" s="17">
        <f t="shared" si="32"/>
        <v>12811</v>
      </c>
      <c r="DK32" s="18">
        <v>1001</v>
      </c>
      <c r="DL32" s="18">
        <v>682</v>
      </c>
      <c r="DN32" s="37"/>
    </row>
    <row r="33" spans="1:118" ht="15.75" x14ac:dyDescent="0.2">
      <c r="A33" s="19" t="s">
        <v>100</v>
      </c>
      <c r="B33" s="13">
        <f t="shared" si="0"/>
        <v>2513</v>
      </c>
      <c r="C33" s="14">
        <v>0</v>
      </c>
      <c r="D33" s="14">
        <v>2513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3">
        <f t="shared" si="1"/>
        <v>2896</v>
      </c>
      <c r="P33" s="14">
        <v>0</v>
      </c>
      <c r="Q33" s="14">
        <v>2896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3">
        <f t="shared" si="2"/>
        <v>0</v>
      </c>
      <c r="Y33" s="13">
        <f t="shared" si="3"/>
        <v>0</v>
      </c>
      <c r="Z33" s="14">
        <v>0</v>
      </c>
      <c r="AA33" s="14">
        <v>0</v>
      </c>
      <c r="AB33" s="13">
        <f t="shared" si="4"/>
        <v>0</v>
      </c>
      <c r="AC33" s="14">
        <v>0</v>
      </c>
      <c r="AD33" s="14">
        <v>0</v>
      </c>
      <c r="AE33" s="13">
        <f t="shared" si="5"/>
        <v>217</v>
      </c>
      <c r="AF33" s="14">
        <v>217</v>
      </c>
      <c r="AG33" s="14">
        <v>0</v>
      </c>
      <c r="AH33" s="14">
        <v>0</v>
      </c>
      <c r="AI33" s="13">
        <f t="shared" si="6"/>
        <v>0</v>
      </c>
      <c r="AJ33" s="14">
        <v>0</v>
      </c>
      <c r="AK33" s="14">
        <v>0</v>
      </c>
      <c r="AL33" s="13">
        <f t="shared" si="7"/>
        <v>522</v>
      </c>
      <c r="AM33" s="14">
        <v>507</v>
      </c>
      <c r="AN33" s="14">
        <v>15</v>
      </c>
      <c r="AO33" s="13">
        <f t="shared" si="8"/>
        <v>0</v>
      </c>
      <c r="AP33" s="14">
        <v>0</v>
      </c>
      <c r="AQ33" s="14">
        <v>0</v>
      </c>
      <c r="AR33" s="13">
        <f t="shared" si="9"/>
        <v>558</v>
      </c>
      <c r="AS33" s="14">
        <v>543</v>
      </c>
      <c r="AT33" s="14">
        <v>0</v>
      </c>
      <c r="AU33" s="14">
        <v>0</v>
      </c>
      <c r="AV33" s="14">
        <v>0</v>
      </c>
      <c r="AW33" s="14">
        <v>0</v>
      </c>
      <c r="AX33" s="13">
        <f t="shared" si="10"/>
        <v>0</v>
      </c>
      <c r="AY33" s="14">
        <v>0</v>
      </c>
      <c r="AZ33" s="14">
        <v>0</v>
      </c>
      <c r="BA33" s="13">
        <f t="shared" si="11"/>
        <v>0</v>
      </c>
      <c r="BB33" s="14">
        <v>0</v>
      </c>
      <c r="BC33" s="14">
        <v>0</v>
      </c>
      <c r="BD33" s="13">
        <f t="shared" si="12"/>
        <v>0</v>
      </c>
      <c r="BE33" s="14">
        <v>0</v>
      </c>
      <c r="BF33" s="14">
        <v>0</v>
      </c>
      <c r="BG33" s="13">
        <f t="shared" si="13"/>
        <v>0</v>
      </c>
      <c r="BH33" s="14">
        <v>0</v>
      </c>
      <c r="BI33" s="14">
        <v>0</v>
      </c>
      <c r="BJ33" s="13">
        <f t="shared" si="14"/>
        <v>15</v>
      </c>
      <c r="BK33" s="14">
        <v>15</v>
      </c>
      <c r="BL33" s="14">
        <v>0</v>
      </c>
      <c r="BM33" s="13">
        <f t="shared" si="15"/>
        <v>0</v>
      </c>
      <c r="BN33" s="14">
        <v>0</v>
      </c>
      <c r="BO33" s="14">
        <v>0</v>
      </c>
      <c r="BP33" s="13">
        <f t="shared" si="16"/>
        <v>1236</v>
      </c>
      <c r="BQ33" s="13">
        <f t="shared" si="17"/>
        <v>382</v>
      </c>
      <c r="BR33" s="14">
        <v>382</v>
      </c>
      <c r="BS33" s="15">
        <v>0</v>
      </c>
      <c r="BT33" s="15">
        <v>0</v>
      </c>
      <c r="BU33" s="15">
        <v>0</v>
      </c>
      <c r="BV33" s="13">
        <f t="shared" si="18"/>
        <v>0</v>
      </c>
      <c r="BW33" s="15">
        <v>0</v>
      </c>
      <c r="BX33" s="15">
        <v>0</v>
      </c>
      <c r="BY33" s="13">
        <f t="shared" si="19"/>
        <v>0</v>
      </c>
      <c r="BZ33" s="15">
        <v>0</v>
      </c>
      <c r="CA33" s="15">
        <v>0</v>
      </c>
      <c r="CB33" s="13">
        <f t="shared" si="20"/>
        <v>854</v>
      </c>
      <c r="CC33" s="15">
        <v>446</v>
      </c>
      <c r="CD33" s="15">
        <v>408</v>
      </c>
      <c r="CE33" s="13">
        <f t="shared" si="21"/>
        <v>2324</v>
      </c>
      <c r="CF33" s="14">
        <v>2317</v>
      </c>
      <c r="CG33" s="14">
        <v>7</v>
      </c>
      <c r="CH33" s="13">
        <f t="shared" si="22"/>
        <v>121</v>
      </c>
      <c r="CI33" s="14">
        <v>114</v>
      </c>
      <c r="CJ33" s="14">
        <v>7</v>
      </c>
      <c r="CK33" s="13">
        <f t="shared" si="23"/>
        <v>0</v>
      </c>
      <c r="CL33" s="14">
        <v>0</v>
      </c>
      <c r="CM33" s="14">
        <v>0</v>
      </c>
      <c r="CN33" s="13">
        <f t="shared" si="24"/>
        <v>0</v>
      </c>
      <c r="CO33" s="14">
        <v>0</v>
      </c>
      <c r="CP33" s="14">
        <v>0</v>
      </c>
      <c r="CQ33" s="16"/>
      <c r="CR33" s="13">
        <f t="shared" si="25"/>
        <v>249</v>
      </c>
      <c r="CS33" s="14">
        <v>249</v>
      </c>
      <c r="CT33" s="14">
        <v>0</v>
      </c>
      <c r="CU33" s="13">
        <f t="shared" si="26"/>
        <v>0</v>
      </c>
      <c r="CV33" s="13">
        <f t="shared" si="27"/>
        <v>0</v>
      </c>
      <c r="CW33" s="13">
        <f t="shared" si="27"/>
        <v>0</v>
      </c>
      <c r="CX33" s="13">
        <f t="shared" si="28"/>
        <v>0</v>
      </c>
      <c r="CY33" s="14">
        <v>0</v>
      </c>
      <c r="CZ33" s="14">
        <v>0</v>
      </c>
      <c r="DA33" s="13">
        <f t="shared" si="29"/>
        <v>0</v>
      </c>
      <c r="DB33" s="14">
        <v>0</v>
      </c>
      <c r="DC33" s="14">
        <v>0</v>
      </c>
      <c r="DD33" s="13">
        <f t="shared" si="30"/>
        <v>0</v>
      </c>
      <c r="DE33" s="14">
        <v>0</v>
      </c>
      <c r="DF33" s="14">
        <v>0</v>
      </c>
      <c r="DG33" s="17">
        <f t="shared" si="33"/>
        <v>10636</v>
      </c>
      <c r="DH33" s="17">
        <f t="shared" si="31"/>
        <v>7303</v>
      </c>
      <c r="DI33" s="17">
        <v>2051</v>
      </c>
      <c r="DJ33" s="17">
        <f t="shared" si="32"/>
        <v>3333</v>
      </c>
      <c r="DK33" s="18">
        <v>730</v>
      </c>
      <c r="DL33" s="18">
        <v>497</v>
      </c>
      <c r="DN33" s="37"/>
    </row>
    <row r="34" spans="1:118" ht="15.75" x14ac:dyDescent="0.2">
      <c r="A34" s="19" t="s">
        <v>101</v>
      </c>
      <c r="B34" s="13">
        <f t="shared" si="0"/>
        <v>7743</v>
      </c>
      <c r="C34" s="14">
        <v>2659</v>
      </c>
      <c r="D34" s="14">
        <v>5084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3">
        <f t="shared" si="1"/>
        <v>7266</v>
      </c>
      <c r="P34" s="14">
        <v>0</v>
      </c>
      <c r="Q34" s="14">
        <v>7266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3">
        <f t="shared" si="2"/>
        <v>234</v>
      </c>
      <c r="Y34" s="13">
        <f t="shared" si="3"/>
        <v>234</v>
      </c>
      <c r="Z34" s="14">
        <v>234</v>
      </c>
      <c r="AA34" s="14">
        <v>0</v>
      </c>
      <c r="AB34" s="13">
        <f t="shared" si="4"/>
        <v>0</v>
      </c>
      <c r="AC34" s="14">
        <v>0</v>
      </c>
      <c r="AD34" s="14">
        <v>0</v>
      </c>
      <c r="AE34" s="13">
        <f t="shared" si="5"/>
        <v>234</v>
      </c>
      <c r="AF34" s="14">
        <v>234</v>
      </c>
      <c r="AG34" s="14">
        <v>0</v>
      </c>
      <c r="AH34" s="14">
        <v>0</v>
      </c>
      <c r="AI34" s="13">
        <f t="shared" si="6"/>
        <v>0</v>
      </c>
      <c r="AJ34" s="14">
        <v>0</v>
      </c>
      <c r="AK34" s="14">
        <v>0</v>
      </c>
      <c r="AL34" s="13">
        <f t="shared" si="7"/>
        <v>1241</v>
      </c>
      <c r="AM34" s="14">
        <v>1241</v>
      </c>
      <c r="AN34" s="14">
        <v>0</v>
      </c>
      <c r="AO34" s="13">
        <f t="shared" si="8"/>
        <v>1268</v>
      </c>
      <c r="AP34" s="14">
        <v>1268</v>
      </c>
      <c r="AQ34" s="14">
        <v>0</v>
      </c>
      <c r="AR34" s="13">
        <f t="shared" si="9"/>
        <v>1605</v>
      </c>
      <c r="AS34" s="14">
        <v>1153</v>
      </c>
      <c r="AT34" s="14">
        <v>0</v>
      </c>
      <c r="AU34" s="14">
        <v>0</v>
      </c>
      <c r="AV34" s="14">
        <v>0</v>
      </c>
      <c r="AW34" s="14">
        <v>0</v>
      </c>
      <c r="AX34" s="13">
        <f t="shared" si="10"/>
        <v>0</v>
      </c>
      <c r="AY34" s="14">
        <v>0</v>
      </c>
      <c r="AZ34" s="14">
        <v>0</v>
      </c>
      <c r="BA34" s="13">
        <f t="shared" si="11"/>
        <v>405</v>
      </c>
      <c r="BB34" s="14">
        <v>405</v>
      </c>
      <c r="BC34" s="14">
        <v>0</v>
      </c>
      <c r="BD34" s="13">
        <f t="shared" si="12"/>
        <v>0</v>
      </c>
      <c r="BE34" s="14">
        <v>0</v>
      </c>
      <c r="BF34" s="14">
        <v>0</v>
      </c>
      <c r="BG34" s="13">
        <f t="shared" si="13"/>
        <v>0</v>
      </c>
      <c r="BH34" s="14">
        <v>0</v>
      </c>
      <c r="BI34" s="14">
        <v>0</v>
      </c>
      <c r="BJ34" s="13">
        <f t="shared" si="14"/>
        <v>47</v>
      </c>
      <c r="BK34" s="14">
        <v>47</v>
      </c>
      <c r="BL34" s="14">
        <v>0</v>
      </c>
      <c r="BM34" s="13">
        <f t="shared" si="15"/>
        <v>0</v>
      </c>
      <c r="BN34" s="14">
        <v>0</v>
      </c>
      <c r="BO34" s="14">
        <v>0</v>
      </c>
      <c r="BP34" s="13">
        <f t="shared" si="16"/>
        <v>1026</v>
      </c>
      <c r="BQ34" s="13">
        <f t="shared" si="17"/>
        <v>1026</v>
      </c>
      <c r="BR34" s="14">
        <v>1026</v>
      </c>
      <c r="BS34" s="15">
        <v>0</v>
      </c>
      <c r="BT34" s="15">
        <v>0</v>
      </c>
      <c r="BU34" s="15">
        <v>0</v>
      </c>
      <c r="BV34" s="13">
        <f t="shared" si="18"/>
        <v>0</v>
      </c>
      <c r="BW34" s="15">
        <v>0</v>
      </c>
      <c r="BX34" s="15">
        <v>0</v>
      </c>
      <c r="BY34" s="13">
        <f t="shared" si="19"/>
        <v>0</v>
      </c>
      <c r="BZ34" s="15">
        <v>0</v>
      </c>
      <c r="CA34" s="15">
        <v>0</v>
      </c>
      <c r="CB34" s="13">
        <f t="shared" si="20"/>
        <v>0</v>
      </c>
      <c r="CC34" s="15">
        <v>0</v>
      </c>
      <c r="CD34" s="15">
        <v>0</v>
      </c>
      <c r="CE34" s="13">
        <f t="shared" si="21"/>
        <v>3466</v>
      </c>
      <c r="CF34" s="14">
        <v>3466</v>
      </c>
      <c r="CG34" s="14">
        <v>0</v>
      </c>
      <c r="CH34" s="13">
        <f t="shared" si="22"/>
        <v>2535</v>
      </c>
      <c r="CI34" s="14">
        <v>2420</v>
      </c>
      <c r="CJ34" s="14">
        <v>115</v>
      </c>
      <c r="CK34" s="13">
        <f t="shared" si="23"/>
        <v>0</v>
      </c>
      <c r="CL34" s="14">
        <v>0</v>
      </c>
      <c r="CM34" s="14">
        <v>0</v>
      </c>
      <c r="CN34" s="13">
        <f t="shared" si="24"/>
        <v>0</v>
      </c>
      <c r="CO34" s="14">
        <v>0</v>
      </c>
      <c r="CP34" s="14">
        <v>0</v>
      </c>
      <c r="CQ34" s="16"/>
      <c r="CR34" s="13">
        <f t="shared" si="25"/>
        <v>0</v>
      </c>
      <c r="CS34" s="14">
        <v>0</v>
      </c>
      <c r="CT34" s="14">
        <v>0</v>
      </c>
      <c r="CU34" s="13">
        <f t="shared" si="26"/>
        <v>733</v>
      </c>
      <c r="CV34" s="13">
        <f t="shared" si="27"/>
        <v>353</v>
      </c>
      <c r="CW34" s="13">
        <f t="shared" si="27"/>
        <v>380</v>
      </c>
      <c r="CX34" s="13">
        <f t="shared" si="28"/>
        <v>104</v>
      </c>
      <c r="CY34" s="14">
        <v>23</v>
      </c>
      <c r="CZ34" s="14">
        <v>81</v>
      </c>
      <c r="DA34" s="13">
        <f t="shared" si="29"/>
        <v>629</v>
      </c>
      <c r="DB34" s="14">
        <v>330</v>
      </c>
      <c r="DC34" s="14">
        <v>299</v>
      </c>
      <c r="DD34" s="13">
        <f t="shared" si="30"/>
        <v>0</v>
      </c>
      <c r="DE34" s="14">
        <v>0</v>
      </c>
      <c r="DF34" s="14">
        <v>0</v>
      </c>
      <c r="DG34" s="17">
        <f t="shared" si="33"/>
        <v>27351</v>
      </c>
      <c r="DH34" s="17">
        <f t="shared" si="31"/>
        <v>19590</v>
      </c>
      <c r="DI34" s="17">
        <v>1302</v>
      </c>
      <c r="DJ34" s="17">
        <f t="shared" si="32"/>
        <v>7761</v>
      </c>
      <c r="DK34" s="18">
        <v>476</v>
      </c>
      <c r="DL34" s="18">
        <v>325</v>
      </c>
      <c r="DN34" s="37"/>
    </row>
    <row r="35" spans="1:118" ht="15.75" x14ac:dyDescent="0.2">
      <c r="A35" s="19" t="s">
        <v>102</v>
      </c>
      <c r="B35" s="13">
        <f t="shared" si="0"/>
        <v>26019</v>
      </c>
      <c r="C35" s="14">
        <v>0</v>
      </c>
      <c r="D35" s="14">
        <v>25710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309</v>
      </c>
      <c r="M35" s="14">
        <v>0</v>
      </c>
      <c r="N35" s="14">
        <v>0</v>
      </c>
      <c r="O35" s="13">
        <f t="shared" si="1"/>
        <v>12776</v>
      </c>
      <c r="P35" s="14">
        <v>0</v>
      </c>
      <c r="Q35" s="14">
        <v>12658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118</v>
      </c>
      <c r="X35" s="13">
        <f t="shared" si="2"/>
        <v>20</v>
      </c>
      <c r="Y35" s="13">
        <f t="shared" si="3"/>
        <v>20</v>
      </c>
      <c r="Z35" s="14">
        <v>20</v>
      </c>
      <c r="AA35" s="14">
        <v>0</v>
      </c>
      <c r="AB35" s="13">
        <f t="shared" si="4"/>
        <v>0</v>
      </c>
      <c r="AC35" s="14">
        <v>0</v>
      </c>
      <c r="AD35" s="14">
        <v>0</v>
      </c>
      <c r="AE35" s="13">
        <f t="shared" si="5"/>
        <v>4561</v>
      </c>
      <c r="AF35" s="14">
        <v>4549</v>
      </c>
      <c r="AG35" s="14">
        <v>12</v>
      </c>
      <c r="AH35" s="14">
        <v>0</v>
      </c>
      <c r="AI35" s="13">
        <f t="shared" si="6"/>
        <v>0</v>
      </c>
      <c r="AJ35" s="14">
        <v>0</v>
      </c>
      <c r="AK35" s="14">
        <v>0</v>
      </c>
      <c r="AL35" s="13">
        <f t="shared" si="7"/>
        <v>3589</v>
      </c>
      <c r="AM35" s="14">
        <v>3550</v>
      </c>
      <c r="AN35" s="14">
        <v>39</v>
      </c>
      <c r="AO35" s="13">
        <f t="shared" si="8"/>
        <v>21</v>
      </c>
      <c r="AP35" s="14">
        <v>9</v>
      </c>
      <c r="AQ35" s="14">
        <v>12</v>
      </c>
      <c r="AR35" s="13">
        <f t="shared" si="9"/>
        <v>3077</v>
      </c>
      <c r="AS35" s="14">
        <v>1384</v>
      </c>
      <c r="AT35" s="14">
        <v>9</v>
      </c>
      <c r="AU35" s="14">
        <v>0</v>
      </c>
      <c r="AV35" s="14">
        <v>0</v>
      </c>
      <c r="AW35" s="14">
        <v>0</v>
      </c>
      <c r="AX35" s="13">
        <f t="shared" si="10"/>
        <v>0</v>
      </c>
      <c r="AY35" s="14">
        <v>0</v>
      </c>
      <c r="AZ35" s="14">
        <v>0</v>
      </c>
      <c r="BA35" s="13">
        <f t="shared" si="11"/>
        <v>0</v>
      </c>
      <c r="BB35" s="14">
        <v>0</v>
      </c>
      <c r="BC35" s="14">
        <v>0</v>
      </c>
      <c r="BD35" s="13">
        <f t="shared" si="12"/>
        <v>1591</v>
      </c>
      <c r="BE35" s="14">
        <v>1582</v>
      </c>
      <c r="BF35" s="14">
        <v>9</v>
      </c>
      <c r="BG35" s="13">
        <f t="shared" si="13"/>
        <v>0</v>
      </c>
      <c r="BH35" s="14">
        <v>0</v>
      </c>
      <c r="BI35" s="14">
        <v>0</v>
      </c>
      <c r="BJ35" s="13">
        <f t="shared" si="14"/>
        <v>93</v>
      </c>
      <c r="BK35" s="14">
        <v>93</v>
      </c>
      <c r="BL35" s="14">
        <v>0</v>
      </c>
      <c r="BM35" s="13">
        <f t="shared" si="15"/>
        <v>12</v>
      </c>
      <c r="BN35" s="14">
        <v>12</v>
      </c>
      <c r="BO35" s="14">
        <v>0</v>
      </c>
      <c r="BP35" s="13">
        <f t="shared" si="16"/>
        <v>1070</v>
      </c>
      <c r="BQ35" s="13">
        <f t="shared" si="17"/>
        <v>497</v>
      </c>
      <c r="BR35" s="14">
        <v>382</v>
      </c>
      <c r="BS35" s="15">
        <v>115</v>
      </c>
      <c r="BT35" s="15">
        <v>0</v>
      </c>
      <c r="BU35" s="15">
        <v>255</v>
      </c>
      <c r="BV35" s="13">
        <f t="shared" si="18"/>
        <v>0</v>
      </c>
      <c r="BW35" s="15">
        <v>0</v>
      </c>
      <c r="BX35" s="15">
        <v>0</v>
      </c>
      <c r="BY35" s="13">
        <f t="shared" si="19"/>
        <v>0</v>
      </c>
      <c r="BZ35" s="15">
        <v>0</v>
      </c>
      <c r="CA35" s="15">
        <v>0</v>
      </c>
      <c r="CB35" s="13">
        <f t="shared" si="20"/>
        <v>318</v>
      </c>
      <c r="CC35" s="15">
        <v>191</v>
      </c>
      <c r="CD35" s="15">
        <v>127</v>
      </c>
      <c r="CE35" s="13">
        <f t="shared" si="21"/>
        <v>4953</v>
      </c>
      <c r="CF35" s="14">
        <v>4944</v>
      </c>
      <c r="CG35" s="14">
        <v>9</v>
      </c>
      <c r="CH35" s="13">
        <f t="shared" si="22"/>
        <v>495</v>
      </c>
      <c r="CI35" s="14">
        <v>396</v>
      </c>
      <c r="CJ35" s="14">
        <v>99</v>
      </c>
      <c r="CK35" s="13">
        <f t="shared" si="23"/>
        <v>0</v>
      </c>
      <c r="CL35" s="14">
        <v>0</v>
      </c>
      <c r="CM35" s="14">
        <v>0</v>
      </c>
      <c r="CN35" s="13">
        <f t="shared" si="24"/>
        <v>4846</v>
      </c>
      <c r="CO35" s="14">
        <v>2077</v>
      </c>
      <c r="CP35" s="14">
        <v>2769</v>
      </c>
      <c r="CQ35" s="16"/>
      <c r="CR35" s="13">
        <f t="shared" si="25"/>
        <v>593</v>
      </c>
      <c r="CS35" s="14">
        <v>396</v>
      </c>
      <c r="CT35" s="14">
        <v>197</v>
      </c>
      <c r="CU35" s="13">
        <f t="shared" si="26"/>
        <v>1281</v>
      </c>
      <c r="CV35" s="13">
        <f t="shared" si="27"/>
        <v>1281</v>
      </c>
      <c r="CW35" s="13">
        <f t="shared" si="27"/>
        <v>0</v>
      </c>
      <c r="CX35" s="13">
        <f t="shared" si="28"/>
        <v>0</v>
      </c>
      <c r="CY35" s="14">
        <v>0</v>
      </c>
      <c r="CZ35" s="14">
        <v>0</v>
      </c>
      <c r="DA35" s="13">
        <f t="shared" si="29"/>
        <v>1281</v>
      </c>
      <c r="DB35" s="14">
        <v>1281</v>
      </c>
      <c r="DC35" s="14">
        <v>0</v>
      </c>
      <c r="DD35" s="13">
        <f t="shared" si="30"/>
        <v>0</v>
      </c>
      <c r="DE35" s="14">
        <v>0</v>
      </c>
      <c r="DF35" s="14">
        <v>0</v>
      </c>
      <c r="DG35" s="17">
        <f t="shared" si="33"/>
        <v>63313</v>
      </c>
      <c r="DH35" s="17">
        <f t="shared" si="31"/>
        <v>47140</v>
      </c>
      <c r="DI35" s="17">
        <v>3890</v>
      </c>
      <c r="DJ35" s="17">
        <f t="shared" si="32"/>
        <v>16173</v>
      </c>
      <c r="DK35" s="18">
        <v>1327</v>
      </c>
      <c r="DL35" s="18">
        <v>904</v>
      </c>
      <c r="DN35" s="37"/>
    </row>
    <row r="36" spans="1:118" ht="15.75" x14ac:dyDescent="0.2">
      <c r="A36" s="19" t="s">
        <v>103</v>
      </c>
      <c r="B36" s="13">
        <f t="shared" si="0"/>
        <v>11036</v>
      </c>
      <c r="C36" s="14">
        <v>0</v>
      </c>
      <c r="D36" s="14">
        <v>5439</v>
      </c>
      <c r="E36" s="14">
        <v>3485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2112</v>
      </c>
      <c r="M36" s="14">
        <v>0</v>
      </c>
      <c r="N36" s="14">
        <v>0</v>
      </c>
      <c r="O36" s="13">
        <f t="shared" si="1"/>
        <v>1928</v>
      </c>
      <c r="P36" s="14">
        <v>938</v>
      </c>
      <c r="Q36" s="14">
        <v>990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3">
        <f t="shared" si="2"/>
        <v>41</v>
      </c>
      <c r="Y36" s="13">
        <f t="shared" si="3"/>
        <v>41</v>
      </c>
      <c r="Z36" s="14">
        <v>41</v>
      </c>
      <c r="AA36" s="14">
        <v>0</v>
      </c>
      <c r="AB36" s="13">
        <f t="shared" si="4"/>
        <v>0</v>
      </c>
      <c r="AC36" s="14">
        <v>0</v>
      </c>
      <c r="AD36" s="14">
        <v>0</v>
      </c>
      <c r="AE36" s="13">
        <f t="shared" si="5"/>
        <v>421</v>
      </c>
      <c r="AF36" s="14">
        <v>421</v>
      </c>
      <c r="AG36" s="14">
        <v>0</v>
      </c>
      <c r="AH36" s="14">
        <v>0</v>
      </c>
      <c r="AI36" s="13">
        <f t="shared" si="6"/>
        <v>0</v>
      </c>
      <c r="AJ36" s="14">
        <v>0</v>
      </c>
      <c r="AK36" s="14">
        <v>0</v>
      </c>
      <c r="AL36" s="13">
        <f t="shared" si="7"/>
        <v>466</v>
      </c>
      <c r="AM36" s="14">
        <v>433</v>
      </c>
      <c r="AN36" s="14">
        <v>33</v>
      </c>
      <c r="AO36" s="13">
        <f t="shared" si="8"/>
        <v>595</v>
      </c>
      <c r="AP36" s="14">
        <v>421</v>
      </c>
      <c r="AQ36" s="14">
        <v>174</v>
      </c>
      <c r="AR36" s="13">
        <f t="shared" si="9"/>
        <v>514</v>
      </c>
      <c r="AS36" s="14">
        <v>435</v>
      </c>
      <c r="AT36" s="14">
        <v>0</v>
      </c>
      <c r="AU36" s="14">
        <v>0</v>
      </c>
      <c r="AV36" s="14">
        <v>0</v>
      </c>
      <c r="AW36" s="14">
        <v>0</v>
      </c>
      <c r="AX36" s="13">
        <f t="shared" si="10"/>
        <v>0</v>
      </c>
      <c r="AY36" s="14">
        <v>0</v>
      </c>
      <c r="AZ36" s="14">
        <v>0</v>
      </c>
      <c r="BA36" s="13">
        <f t="shared" si="11"/>
        <v>0</v>
      </c>
      <c r="BB36" s="14">
        <v>0</v>
      </c>
      <c r="BC36" s="14">
        <v>0</v>
      </c>
      <c r="BD36" s="13">
        <f t="shared" si="12"/>
        <v>0</v>
      </c>
      <c r="BE36" s="14">
        <v>0</v>
      </c>
      <c r="BF36" s="14">
        <v>0</v>
      </c>
      <c r="BG36" s="13">
        <f t="shared" si="13"/>
        <v>0</v>
      </c>
      <c r="BH36" s="14">
        <v>0</v>
      </c>
      <c r="BI36" s="14">
        <v>0</v>
      </c>
      <c r="BJ36" s="13">
        <f t="shared" si="14"/>
        <v>79</v>
      </c>
      <c r="BK36" s="14">
        <v>79</v>
      </c>
      <c r="BL36" s="14">
        <v>0</v>
      </c>
      <c r="BM36" s="13">
        <f t="shared" si="15"/>
        <v>0</v>
      </c>
      <c r="BN36" s="14">
        <v>0</v>
      </c>
      <c r="BO36" s="14">
        <v>0</v>
      </c>
      <c r="BP36" s="13">
        <f t="shared" si="16"/>
        <v>1445</v>
      </c>
      <c r="BQ36" s="13">
        <f t="shared" si="17"/>
        <v>0</v>
      </c>
      <c r="BR36" s="14">
        <v>0</v>
      </c>
      <c r="BS36" s="15">
        <v>0</v>
      </c>
      <c r="BT36" s="15">
        <v>64</v>
      </c>
      <c r="BU36" s="15">
        <v>319</v>
      </c>
      <c r="BV36" s="13">
        <f t="shared" si="18"/>
        <v>319</v>
      </c>
      <c r="BW36" s="15">
        <v>319</v>
      </c>
      <c r="BX36" s="15">
        <v>0</v>
      </c>
      <c r="BY36" s="13">
        <f t="shared" si="19"/>
        <v>0</v>
      </c>
      <c r="BZ36" s="15">
        <v>0</v>
      </c>
      <c r="CA36" s="15">
        <v>0</v>
      </c>
      <c r="CB36" s="13">
        <f t="shared" si="20"/>
        <v>743</v>
      </c>
      <c r="CC36" s="15">
        <v>426</v>
      </c>
      <c r="CD36" s="15">
        <v>317</v>
      </c>
      <c r="CE36" s="13">
        <f t="shared" si="21"/>
        <v>2040</v>
      </c>
      <c r="CF36" s="14">
        <v>2018</v>
      </c>
      <c r="CG36" s="14">
        <v>22</v>
      </c>
      <c r="CH36" s="13">
        <f t="shared" si="22"/>
        <v>727</v>
      </c>
      <c r="CI36" s="14">
        <v>686</v>
      </c>
      <c r="CJ36" s="14">
        <v>41</v>
      </c>
      <c r="CK36" s="13">
        <f t="shared" si="23"/>
        <v>0</v>
      </c>
      <c r="CL36" s="14">
        <v>0</v>
      </c>
      <c r="CM36" s="14">
        <v>0</v>
      </c>
      <c r="CN36" s="13">
        <f t="shared" si="24"/>
        <v>257</v>
      </c>
      <c r="CO36" s="14">
        <v>243</v>
      </c>
      <c r="CP36" s="14">
        <v>14</v>
      </c>
      <c r="CQ36" s="16"/>
      <c r="CR36" s="13">
        <f t="shared" si="25"/>
        <v>1197</v>
      </c>
      <c r="CS36" s="14">
        <v>716</v>
      </c>
      <c r="CT36" s="14">
        <v>481</v>
      </c>
      <c r="CU36" s="13">
        <f t="shared" si="26"/>
        <v>1196</v>
      </c>
      <c r="CV36" s="13">
        <f t="shared" si="27"/>
        <v>1196</v>
      </c>
      <c r="CW36" s="13">
        <f t="shared" si="27"/>
        <v>0</v>
      </c>
      <c r="CX36" s="13">
        <f t="shared" si="28"/>
        <v>383</v>
      </c>
      <c r="CY36" s="14">
        <v>383</v>
      </c>
      <c r="CZ36" s="14">
        <v>0</v>
      </c>
      <c r="DA36" s="13">
        <f t="shared" si="29"/>
        <v>813</v>
      </c>
      <c r="DB36" s="14">
        <v>813</v>
      </c>
      <c r="DC36" s="14">
        <v>0</v>
      </c>
      <c r="DD36" s="13">
        <f t="shared" si="30"/>
        <v>0</v>
      </c>
      <c r="DE36" s="14">
        <v>0</v>
      </c>
      <c r="DF36" s="14">
        <v>0</v>
      </c>
      <c r="DG36" s="17">
        <f t="shared" si="33"/>
        <v>21863</v>
      </c>
      <c r="DH36" s="17">
        <f t="shared" si="31"/>
        <v>18789</v>
      </c>
      <c r="DI36" s="17">
        <v>1494</v>
      </c>
      <c r="DJ36" s="17">
        <f t="shared" si="32"/>
        <v>3074</v>
      </c>
      <c r="DK36" s="18">
        <v>498</v>
      </c>
      <c r="DL36" s="18">
        <v>339</v>
      </c>
      <c r="DN36" s="37"/>
    </row>
    <row r="37" spans="1:118" ht="15.75" x14ac:dyDescent="0.2">
      <c r="A37" s="19" t="s">
        <v>104</v>
      </c>
      <c r="B37" s="13">
        <f t="shared" si="0"/>
        <v>18038</v>
      </c>
      <c r="C37" s="14">
        <v>0</v>
      </c>
      <c r="D37" s="14">
        <v>13958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4080</v>
      </c>
      <c r="M37" s="14">
        <v>0</v>
      </c>
      <c r="N37" s="14">
        <v>0</v>
      </c>
      <c r="O37" s="13">
        <f t="shared" si="1"/>
        <v>16126</v>
      </c>
      <c r="P37" s="14">
        <v>0</v>
      </c>
      <c r="Q37" s="14">
        <v>15848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278</v>
      </c>
      <c r="X37" s="13">
        <f t="shared" si="2"/>
        <v>599</v>
      </c>
      <c r="Y37" s="13">
        <f t="shared" si="3"/>
        <v>599</v>
      </c>
      <c r="Z37" s="14">
        <v>82</v>
      </c>
      <c r="AA37" s="14">
        <v>517</v>
      </c>
      <c r="AB37" s="13">
        <f t="shared" si="4"/>
        <v>0</v>
      </c>
      <c r="AC37" s="14">
        <v>0</v>
      </c>
      <c r="AD37" s="14">
        <v>0</v>
      </c>
      <c r="AE37" s="13">
        <f t="shared" si="5"/>
        <v>756</v>
      </c>
      <c r="AF37" s="14">
        <v>756</v>
      </c>
      <c r="AG37" s="14">
        <v>0</v>
      </c>
      <c r="AH37" s="14">
        <v>0</v>
      </c>
      <c r="AI37" s="13">
        <f t="shared" si="6"/>
        <v>0</v>
      </c>
      <c r="AJ37" s="14">
        <v>0</v>
      </c>
      <c r="AK37" s="14">
        <v>0</v>
      </c>
      <c r="AL37" s="13">
        <f t="shared" si="7"/>
        <v>821</v>
      </c>
      <c r="AM37" s="14">
        <v>821</v>
      </c>
      <c r="AN37" s="14">
        <v>0</v>
      </c>
      <c r="AO37" s="13">
        <f t="shared" si="8"/>
        <v>205</v>
      </c>
      <c r="AP37" s="14">
        <v>205</v>
      </c>
      <c r="AQ37" s="14">
        <v>0</v>
      </c>
      <c r="AR37" s="13">
        <f t="shared" si="9"/>
        <v>2893</v>
      </c>
      <c r="AS37" s="14">
        <v>1225</v>
      </c>
      <c r="AT37" s="14">
        <v>269</v>
      </c>
      <c r="AU37" s="14">
        <v>0</v>
      </c>
      <c r="AV37" s="14">
        <v>0</v>
      </c>
      <c r="AW37" s="14">
        <v>0</v>
      </c>
      <c r="AX37" s="13">
        <f t="shared" si="10"/>
        <v>0</v>
      </c>
      <c r="AY37" s="14">
        <v>0</v>
      </c>
      <c r="AZ37" s="14">
        <v>0</v>
      </c>
      <c r="BA37" s="13">
        <f t="shared" si="11"/>
        <v>0</v>
      </c>
      <c r="BB37" s="14">
        <v>0</v>
      </c>
      <c r="BC37" s="14">
        <v>0</v>
      </c>
      <c r="BD37" s="13">
        <f t="shared" si="12"/>
        <v>1293</v>
      </c>
      <c r="BE37" s="14">
        <v>1212</v>
      </c>
      <c r="BF37" s="14">
        <v>81</v>
      </c>
      <c r="BG37" s="13">
        <f t="shared" si="13"/>
        <v>0</v>
      </c>
      <c r="BH37" s="14">
        <v>0</v>
      </c>
      <c r="BI37" s="14">
        <v>0</v>
      </c>
      <c r="BJ37" s="13">
        <f t="shared" si="14"/>
        <v>106</v>
      </c>
      <c r="BK37" s="14">
        <v>106</v>
      </c>
      <c r="BL37" s="14">
        <v>0</v>
      </c>
      <c r="BM37" s="13">
        <f t="shared" si="15"/>
        <v>808</v>
      </c>
      <c r="BN37" s="14">
        <v>808</v>
      </c>
      <c r="BO37" s="14">
        <v>0</v>
      </c>
      <c r="BP37" s="13">
        <f t="shared" si="16"/>
        <v>6290</v>
      </c>
      <c r="BQ37" s="13">
        <f t="shared" si="17"/>
        <v>0</v>
      </c>
      <c r="BR37" s="14">
        <v>0</v>
      </c>
      <c r="BS37" s="15">
        <v>0</v>
      </c>
      <c r="BT37" s="15">
        <v>0</v>
      </c>
      <c r="BU37" s="15">
        <v>383</v>
      </c>
      <c r="BV37" s="13">
        <f t="shared" si="18"/>
        <v>383</v>
      </c>
      <c r="BW37" s="15">
        <v>383</v>
      </c>
      <c r="BX37" s="15">
        <v>0</v>
      </c>
      <c r="BY37" s="13">
        <f t="shared" si="19"/>
        <v>0</v>
      </c>
      <c r="BZ37" s="15">
        <v>0</v>
      </c>
      <c r="CA37" s="15">
        <v>0</v>
      </c>
      <c r="CB37" s="13">
        <f t="shared" si="20"/>
        <v>5524</v>
      </c>
      <c r="CC37" s="15">
        <v>4472</v>
      </c>
      <c r="CD37" s="15">
        <v>1052</v>
      </c>
      <c r="CE37" s="13">
        <f t="shared" si="21"/>
        <v>3383</v>
      </c>
      <c r="CF37" s="14">
        <v>3376</v>
      </c>
      <c r="CG37" s="14">
        <v>7</v>
      </c>
      <c r="CH37" s="13">
        <f t="shared" si="22"/>
        <v>1601</v>
      </c>
      <c r="CI37" s="14">
        <v>972</v>
      </c>
      <c r="CJ37" s="14">
        <v>629</v>
      </c>
      <c r="CK37" s="13">
        <f t="shared" si="23"/>
        <v>0</v>
      </c>
      <c r="CL37" s="14">
        <v>0</v>
      </c>
      <c r="CM37" s="14">
        <v>0</v>
      </c>
      <c r="CN37" s="13">
        <f t="shared" si="24"/>
        <v>1366</v>
      </c>
      <c r="CO37" s="14">
        <v>1112</v>
      </c>
      <c r="CP37" s="14">
        <v>254</v>
      </c>
      <c r="CQ37" s="16"/>
      <c r="CR37" s="13">
        <f t="shared" si="25"/>
        <v>519</v>
      </c>
      <c r="CS37" s="14">
        <v>342</v>
      </c>
      <c r="CT37" s="14">
        <v>177</v>
      </c>
      <c r="CU37" s="13">
        <f t="shared" si="26"/>
        <v>6362</v>
      </c>
      <c r="CV37" s="13">
        <f t="shared" si="27"/>
        <v>5113</v>
      </c>
      <c r="CW37" s="13">
        <f t="shared" si="27"/>
        <v>1249</v>
      </c>
      <c r="CX37" s="13">
        <f t="shared" si="28"/>
        <v>1914</v>
      </c>
      <c r="CY37" s="14">
        <v>1914</v>
      </c>
      <c r="CZ37" s="14">
        <v>0</v>
      </c>
      <c r="DA37" s="13">
        <f t="shared" si="29"/>
        <v>1530</v>
      </c>
      <c r="DB37" s="14">
        <v>605</v>
      </c>
      <c r="DC37" s="14">
        <v>925</v>
      </c>
      <c r="DD37" s="13">
        <f t="shared" si="30"/>
        <v>2918</v>
      </c>
      <c r="DE37" s="14">
        <v>2594</v>
      </c>
      <c r="DF37" s="14">
        <v>324</v>
      </c>
      <c r="DG37" s="17">
        <f t="shared" si="33"/>
        <v>59767</v>
      </c>
      <c r="DH37" s="17">
        <f t="shared" si="31"/>
        <v>39406</v>
      </c>
      <c r="DI37" s="17">
        <v>5788</v>
      </c>
      <c r="DJ37" s="17">
        <f t="shared" si="32"/>
        <v>20361</v>
      </c>
      <c r="DK37" s="18">
        <v>2015</v>
      </c>
      <c r="DL37" s="18">
        <v>1373</v>
      </c>
      <c r="DN37" s="37"/>
    </row>
    <row r="38" spans="1:118" ht="15.75" x14ac:dyDescent="0.2">
      <c r="A38" s="19" t="s">
        <v>105</v>
      </c>
      <c r="B38" s="13">
        <f t="shared" si="0"/>
        <v>6153</v>
      </c>
      <c r="C38" s="14">
        <v>0</v>
      </c>
      <c r="D38" s="14">
        <v>5373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780</v>
      </c>
      <c r="M38" s="14">
        <v>0</v>
      </c>
      <c r="N38" s="14">
        <v>0</v>
      </c>
      <c r="O38" s="13">
        <f t="shared" si="1"/>
        <v>3540</v>
      </c>
      <c r="P38" s="14">
        <v>0</v>
      </c>
      <c r="Q38" s="14">
        <v>3540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3">
        <f t="shared" si="2"/>
        <v>275</v>
      </c>
      <c r="Y38" s="13">
        <f t="shared" si="3"/>
        <v>275</v>
      </c>
      <c r="Z38" s="14">
        <v>275</v>
      </c>
      <c r="AA38" s="14">
        <v>0</v>
      </c>
      <c r="AB38" s="13">
        <f t="shared" si="4"/>
        <v>0</v>
      </c>
      <c r="AC38" s="14">
        <v>0</v>
      </c>
      <c r="AD38" s="14">
        <v>0</v>
      </c>
      <c r="AE38" s="13">
        <f t="shared" si="5"/>
        <v>575</v>
      </c>
      <c r="AF38" s="14">
        <v>530</v>
      </c>
      <c r="AG38" s="14">
        <v>45</v>
      </c>
      <c r="AH38" s="14">
        <v>0</v>
      </c>
      <c r="AI38" s="13">
        <f t="shared" si="6"/>
        <v>0</v>
      </c>
      <c r="AJ38" s="14">
        <v>0</v>
      </c>
      <c r="AK38" s="14">
        <v>0</v>
      </c>
      <c r="AL38" s="13">
        <f t="shared" si="7"/>
        <v>916</v>
      </c>
      <c r="AM38" s="14">
        <v>831</v>
      </c>
      <c r="AN38" s="14">
        <v>85</v>
      </c>
      <c r="AO38" s="13">
        <f t="shared" si="8"/>
        <v>20</v>
      </c>
      <c r="AP38" s="14">
        <v>20</v>
      </c>
      <c r="AQ38" s="14">
        <v>0</v>
      </c>
      <c r="AR38" s="13">
        <f t="shared" si="9"/>
        <v>1346</v>
      </c>
      <c r="AS38" s="14">
        <v>809</v>
      </c>
      <c r="AT38" s="14">
        <v>125</v>
      </c>
      <c r="AU38" s="14">
        <v>0</v>
      </c>
      <c r="AV38" s="14">
        <v>0</v>
      </c>
      <c r="AW38" s="14">
        <v>0</v>
      </c>
      <c r="AX38" s="13">
        <f t="shared" si="10"/>
        <v>0</v>
      </c>
      <c r="AY38" s="14">
        <v>0</v>
      </c>
      <c r="AZ38" s="14">
        <v>0</v>
      </c>
      <c r="BA38" s="13">
        <f t="shared" si="11"/>
        <v>0</v>
      </c>
      <c r="BB38" s="14">
        <v>0</v>
      </c>
      <c r="BC38" s="14">
        <v>0</v>
      </c>
      <c r="BD38" s="13">
        <f t="shared" si="12"/>
        <v>0</v>
      </c>
      <c r="BE38" s="14">
        <v>0</v>
      </c>
      <c r="BF38" s="14">
        <v>0</v>
      </c>
      <c r="BG38" s="13">
        <f t="shared" si="13"/>
        <v>0</v>
      </c>
      <c r="BH38" s="14">
        <v>0</v>
      </c>
      <c r="BI38" s="14">
        <v>0</v>
      </c>
      <c r="BJ38" s="13">
        <f t="shared" si="14"/>
        <v>412</v>
      </c>
      <c r="BK38" s="14">
        <v>412</v>
      </c>
      <c r="BL38" s="14">
        <v>0</v>
      </c>
      <c r="BM38" s="13">
        <f t="shared" si="15"/>
        <v>742</v>
      </c>
      <c r="BN38" s="14">
        <v>742</v>
      </c>
      <c r="BO38" s="14">
        <v>0</v>
      </c>
      <c r="BP38" s="13">
        <f t="shared" si="16"/>
        <v>905</v>
      </c>
      <c r="BQ38" s="13">
        <f t="shared" si="17"/>
        <v>0</v>
      </c>
      <c r="BR38" s="14">
        <v>0</v>
      </c>
      <c r="BS38" s="15">
        <v>0</v>
      </c>
      <c r="BT38" s="15">
        <v>160</v>
      </c>
      <c r="BU38" s="15">
        <v>495</v>
      </c>
      <c r="BV38" s="13">
        <f t="shared" si="18"/>
        <v>0</v>
      </c>
      <c r="BW38" s="15">
        <v>0</v>
      </c>
      <c r="BX38" s="15">
        <v>0</v>
      </c>
      <c r="BY38" s="13">
        <f t="shared" si="19"/>
        <v>0</v>
      </c>
      <c r="BZ38" s="15">
        <v>0</v>
      </c>
      <c r="CA38" s="15">
        <v>0</v>
      </c>
      <c r="CB38" s="13">
        <f t="shared" si="20"/>
        <v>250</v>
      </c>
      <c r="CC38" s="15">
        <v>250</v>
      </c>
      <c r="CD38" s="15">
        <v>0</v>
      </c>
      <c r="CE38" s="13">
        <f t="shared" si="21"/>
        <v>2000</v>
      </c>
      <c r="CF38" s="14">
        <v>1880</v>
      </c>
      <c r="CG38" s="14">
        <v>120</v>
      </c>
      <c r="CH38" s="13">
        <f t="shared" si="22"/>
        <v>355</v>
      </c>
      <c r="CI38" s="14">
        <v>185</v>
      </c>
      <c r="CJ38" s="14">
        <v>170</v>
      </c>
      <c r="CK38" s="13">
        <f t="shared" si="23"/>
        <v>0</v>
      </c>
      <c r="CL38" s="14">
        <v>0</v>
      </c>
      <c r="CM38" s="14">
        <v>0</v>
      </c>
      <c r="CN38" s="13">
        <f t="shared" si="24"/>
        <v>476</v>
      </c>
      <c r="CO38" s="14">
        <v>346</v>
      </c>
      <c r="CP38" s="14">
        <v>130</v>
      </c>
      <c r="CQ38" s="16"/>
      <c r="CR38" s="13">
        <f t="shared" si="25"/>
        <v>990</v>
      </c>
      <c r="CS38" s="14">
        <v>496</v>
      </c>
      <c r="CT38" s="14">
        <v>494</v>
      </c>
      <c r="CU38" s="13">
        <f t="shared" si="26"/>
        <v>1764</v>
      </c>
      <c r="CV38" s="13">
        <f t="shared" si="27"/>
        <v>1364</v>
      </c>
      <c r="CW38" s="13">
        <f t="shared" si="27"/>
        <v>400</v>
      </c>
      <c r="CX38" s="13">
        <f t="shared" si="28"/>
        <v>0</v>
      </c>
      <c r="CY38" s="14">
        <v>0</v>
      </c>
      <c r="CZ38" s="14">
        <v>0</v>
      </c>
      <c r="DA38" s="13">
        <f t="shared" si="29"/>
        <v>1301</v>
      </c>
      <c r="DB38" s="14">
        <v>901</v>
      </c>
      <c r="DC38" s="14">
        <v>400</v>
      </c>
      <c r="DD38" s="13">
        <f t="shared" si="30"/>
        <v>463</v>
      </c>
      <c r="DE38" s="14">
        <v>463</v>
      </c>
      <c r="DF38" s="14">
        <v>0</v>
      </c>
      <c r="DG38" s="17">
        <f t="shared" si="33"/>
        <v>20057</v>
      </c>
      <c r="DH38" s="17">
        <f t="shared" si="31"/>
        <v>14788</v>
      </c>
      <c r="DI38" s="17">
        <v>1648</v>
      </c>
      <c r="DJ38" s="17">
        <f t="shared" si="32"/>
        <v>5269</v>
      </c>
      <c r="DK38" s="18">
        <v>608</v>
      </c>
      <c r="DL38" s="18">
        <v>414</v>
      </c>
      <c r="DN38" s="37"/>
    </row>
    <row r="39" spans="1:118" ht="15.75" x14ac:dyDescent="0.2">
      <c r="A39" s="19" t="s">
        <v>106</v>
      </c>
      <c r="B39" s="13">
        <f t="shared" si="0"/>
        <v>1638</v>
      </c>
      <c r="C39" s="14">
        <v>0</v>
      </c>
      <c r="D39" s="14">
        <v>1638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3">
        <f t="shared" si="1"/>
        <v>1871</v>
      </c>
      <c r="P39" s="14">
        <v>0</v>
      </c>
      <c r="Q39" s="14">
        <v>1871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3">
        <f t="shared" si="2"/>
        <v>0</v>
      </c>
      <c r="Y39" s="13">
        <f t="shared" si="3"/>
        <v>0</v>
      </c>
      <c r="Z39" s="14">
        <v>0</v>
      </c>
      <c r="AA39" s="14">
        <v>0</v>
      </c>
      <c r="AB39" s="13">
        <f t="shared" si="4"/>
        <v>0</v>
      </c>
      <c r="AC39" s="14">
        <v>0</v>
      </c>
      <c r="AD39" s="14">
        <v>0</v>
      </c>
      <c r="AE39" s="13">
        <f t="shared" si="5"/>
        <v>0</v>
      </c>
      <c r="AF39" s="14">
        <v>0</v>
      </c>
      <c r="AG39" s="14">
        <v>0</v>
      </c>
      <c r="AH39" s="14">
        <v>0</v>
      </c>
      <c r="AI39" s="13">
        <f t="shared" si="6"/>
        <v>0</v>
      </c>
      <c r="AJ39" s="14">
        <v>0</v>
      </c>
      <c r="AK39" s="14">
        <v>0</v>
      </c>
      <c r="AL39" s="13">
        <f t="shared" si="7"/>
        <v>461</v>
      </c>
      <c r="AM39" s="14">
        <v>449</v>
      </c>
      <c r="AN39" s="14">
        <v>12</v>
      </c>
      <c r="AO39" s="13">
        <f t="shared" si="8"/>
        <v>0</v>
      </c>
      <c r="AP39" s="14">
        <v>0</v>
      </c>
      <c r="AQ39" s="14">
        <v>0</v>
      </c>
      <c r="AR39" s="13">
        <f t="shared" si="9"/>
        <v>2453</v>
      </c>
      <c r="AS39" s="14">
        <v>2453</v>
      </c>
      <c r="AT39" s="14">
        <v>0</v>
      </c>
      <c r="AU39" s="14">
        <v>0</v>
      </c>
      <c r="AV39" s="14">
        <v>0</v>
      </c>
      <c r="AW39" s="14">
        <v>0</v>
      </c>
      <c r="AX39" s="13">
        <f t="shared" si="10"/>
        <v>0</v>
      </c>
      <c r="AY39" s="14">
        <v>0</v>
      </c>
      <c r="AZ39" s="14">
        <v>0</v>
      </c>
      <c r="BA39" s="13">
        <f t="shared" si="11"/>
        <v>0</v>
      </c>
      <c r="BB39" s="14">
        <v>0</v>
      </c>
      <c r="BC39" s="14">
        <v>0</v>
      </c>
      <c r="BD39" s="13">
        <f t="shared" si="12"/>
        <v>0</v>
      </c>
      <c r="BE39" s="14">
        <v>0</v>
      </c>
      <c r="BF39" s="14">
        <v>0</v>
      </c>
      <c r="BG39" s="13">
        <f t="shared" si="13"/>
        <v>0</v>
      </c>
      <c r="BH39" s="14">
        <v>0</v>
      </c>
      <c r="BI39" s="14">
        <v>0</v>
      </c>
      <c r="BJ39" s="13">
        <f t="shared" si="14"/>
        <v>0</v>
      </c>
      <c r="BK39" s="14">
        <v>0</v>
      </c>
      <c r="BL39" s="14">
        <v>0</v>
      </c>
      <c r="BM39" s="13">
        <f t="shared" si="15"/>
        <v>0</v>
      </c>
      <c r="BN39" s="14">
        <v>0</v>
      </c>
      <c r="BO39" s="14">
        <v>0</v>
      </c>
      <c r="BP39" s="13">
        <f t="shared" si="16"/>
        <v>871</v>
      </c>
      <c r="BQ39" s="13">
        <f t="shared" si="17"/>
        <v>0</v>
      </c>
      <c r="BR39" s="14">
        <v>0</v>
      </c>
      <c r="BS39" s="15">
        <v>0</v>
      </c>
      <c r="BT39" s="15">
        <v>0</v>
      </c>
      <c r="BU39" s="15">
        <v>358</v>
      </c>
      <c r="BV39" s="13">
        <f t="shared" si="18"/>
        <v>13</v>
      </c>
      <c r="BW39" s="15">
        <v>13</v>
      </c>
      <c r="BX39" s="15">
        <v>0</v>
      </c>
      <c r="BY39" s="13">
        <f t="shared" si="19"/>
        <v>0</v>
      </c>
      <c r="BZ39" s="15">
        <v>0</v>
      </c>
      <c r="CA39" s="15">
        <v>0</v>
      </c>
      <c r="CB39" s="13">
        <f t="shared" si="20"/>
        <v>500</v>
      </c>
      <c r="CC39" s="15">
        <v>319</v>
      </c>
      <c r="CD39" s="15">
        <v>181</v>
      </c>
      <c r="CE39" s="13">
        <f t="shared" si="21"/>
        <v>365</v>
      </c>
      <c r="CF39" s="14">
        <v>351</v>
      </c>
      <c r="CG39" s="14">
        <v>14</v>
      </c>
      <c r="CH39" s="13">
        <f t="shared" si="22"/>
        <v>0</v>
      </c>
      <c r="CI39" s="14">
        <v>0</v>
      </c>
      <c r="CJ39" s="14">
        <v>0</v>
      </c>
      <c r="CK39" s="13">
        <f t="shared" si="23"/>
        <v>0</v>
      </c>
      <c r="CL39" s="14">
        <v>0</v>
      </c>
      <c r="CM39" s="14">
        <v>0</v>
      </c>
      <c r="CN39" s="13">
        <f t="shared" si="24"/>
        <v>130</v>
      </c>
      <c r="CO39" s="14">
        <v>116</v>
      </c>
      <c r="CP39" s="14">
        <v>14</v>
      </c>
      <c r="CQ39" s="16"/>
      <c r="CR39" s="13">
        <f t="shared" si="25"/>
        <v>71</v>
      </c>
      <c r="CS39" s="14">
        <v>41</v>
      </c>
      <c r="CT39" s="14">
        <v>30</v>
      </c>
      <c r="CU39" s="13">
        <f t="shared" si="26"/>
        <v>345</v>
      </c>
      <c r="CV39" s="13">
        <f t="shared" si="27"/>
        <v>345</v>
      </c>
      <c r="CW39" s="13">
        <f t="shared" si="27"/>
        <v>0</v>
      </c>
      <c r="CX39" s="13">
        <f t="shared" si="28"/>
        <v>0</v>
      </c>
      <c r="CY39" s="14">
        <v>0</v>
      </c>
      <c r="CZ39" s="14">
        <v>0</v>
      </c>
      <c r="DA39" s="13">
        <f t="shared" si="29"/>
        <v>345</v>
      </c>
      <c r="DB39" s="14">
        <v>345</v>
      </c>
      <c r="DC39" s="14">
        <v>0</v>
      </c>
      <c r="DD39" s="13">
        <f t="shared" si="30"/>
        <v>0</v>
      </c>
      <c r="DE39" s="14">
        <v>0</v>
      </c>
      <c r="DF39" s="14">
        <v>0</v>
      </c>
      <c r="DG39" s="17">
        <f t="shared" si="33"/>
        <v>8205</v>
      </c>
      <c r="DH39" s="17">
        <f t="shared" si="31"/>
        <v>6083</v>
      </c>
      <c r="DI39" s="17">
        <v>1387</v>
      </c>
      <c r="DJ39" s="17">
        <f t="shared" si="32"/>
        <v>2122</v>
      </c>
      <c r="DK39" s="18">
        <v>452</v>
      </c>
      <c r="DL39" s="18">
        <v>308</v>
      </c>
      <c r="DN39" s="37"/>
    </row>
    <row r="40" spans="1:118" ht="15.75" x14ac:dyDescent="0.2">
      <c r="A40" s="19" t="s">
        <v>107</v>
      </c>
      <c r="B40" s="13">
        <f t="shared" si="0"/>
        <v>12153</v>
      </c>
      <c r="C40" s="14">
        <v>0</v>
      </c>
      <c r="D40" s="14">
        <v>11857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296</v>
      </c>
      <c r="M40" s="14">
        <v>0</v>
      </c>
      <c r="N40" s="14">
        <v>0</v>
      </c>
      <c r="O40" s="13">
        <f t="shared" si="1"/>
        <v>10184</v>
      </c>
      <c r="P40" s="14">
        <v>0</v>
      </c>
      <c r="Q40" s="14">
        <v>10184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3">
        <f t="shared" si="2"/>
        <v>949</v>
      </c>
      <c r="Y40" s="13">
        <f t="shared" si="3"/>
        <v>949</v>
      </c>
      <c r="Z40" s="14">
        <v>949</v>
      </c>
      <c r="AA40" s="14">
        <v>0</v>
      </c>
      <c r="AB40" s="13">
        <f t="shared" si="4"/>
        <v>0</v>
      </c>
      <c r="AC40" s="14">
        <v>0</v>
      </c>
      <c r="AD40" s="14">
        <v>0</v>
      </c>
      <c r="AE40" s="13">
        <f t="shared" si="5"/>
        <v>0</v>
      </c>
      <c r="AF40" s="14">
        <v>0</v>
      </c>
      <c r="AG40" s="14">
        <v>0</v>
      </c>
      <c r="AH40" s="14">
        <v>0</v>
      </c>
      <c r="AI40" s="13">
        <f t="shared" si="6"/>
        <v>0</v>
      </c>
      <c r="AJ40" s="14">
        <v>0</v>
      </c>
      <c r="AK40" s="14">
        <v>0</v>
      </c>
      <c r="AL40" s="13">
        <f t="shared" si="7"/>
        <v>1138</v>
      </c>
      <c r="AM40" s="14">
        <v>1102</v>
      </c>
      <c r="AN40" s="14">
        <v>36</v>
      </c>
      <c r="AO40" s="13">
        <f t="shared" si="8"/>
        <v>641</v>
      </c>
      <c r="AP40" s="14">
        <v>422</v>
      </c>
      <c r="AQ40" s="14">
        <v>219</v>
      </c>
      <c r="AR40" s="13">
        <f t="shared" si="9"/>
        <v>1858</v>
      </c>
      <c r="AS40" s="14">
        <v>1577</v>
      </c>
      <c r="AT40" s="14">
        <v>76</v>
      </c>
      <c r="AU40" s="14">
        <v>0</v>
      </c>
      <c r="AV40" s="14">
        <v>0</v>
      </c>
      <c r="AW40" s="14">
        <v>0</v>
      </c>
      <c r="AX40" s="13">
        <f t="shared" si="10"/>
        <v>0</v>
      </c>
      <c r="AY40" s="14">
        <v>0</v>
      </c>
      <c r="AZ40" s="14">
        <v>0</v>
      </c>
      <c r="BA40" s="13">
        <f t="shared" si="11"/>
        <v>0</v>
      </c>
      <c r="BB40" s="14">
        <v>0</v>
      </c>
      <c r="BC40" s="14">
        <v>0</v>
      </c>
      <c r="BD40" s="13">
        <f t="shared" si="12"/>
        <v>142</v>
      </c>
      <c r="BE40" s="14">
        <v>142</v>
      </c>
      <c r="BF40" s="14">
        <v>0</v>
      </c>
      <c r="BG40" s="13">
        <f t="shared" si="13"/>
        <v>0</v>
      </c>
      <c r="BH40" s="14">
        <v>0</v>
      </c>
      <c r="BI40" s="14">
        <v>0</v>
      </c>
      <c r="BJ40" s="13">
        <f t="shared" si="14"/>
        <v>63</v>
      </c>
      <c r="BK40" s="14">
        <v>63</v>
      </c>
      <c r="BL40" s="14">
        <v>0</v>
      </c>
      <c r="BM40" s="13">
        <f t="shared" si="15"/>
        <v>344</v>
      </c>
      <c r="BN40" s="14">
        <v>344</v>
      </c>
      <c r="BO40" s="14">
        <v>0</v>
      </c>
      <c r="BP40" s="13">
        <f t="shared" si="16"/>
        <v>3619</v>
      </c>
      <c r="BQ40" s="13">
        <f t="shared" si="17"/>
        <v>250</v>
      </c>
      <c r="BR40" s="14">
        <v>250</v>
      </c>
      <c r="BS40" s="15">
        <v>0</v>
      </c>
      <c r="BT40" s="15">
        <v>0</v>
      </c>
      <c r="BU40" s="15">
        <v>400</v>
      </c>
      <c r="BV40" s="13">
        <f t="shared" si="18"/>
        <v>170</v>
      </c>
      <c r="BW40" s="15">
        <v>170</v>
      </c>
      <c r="BX40" s="15">
        <v>0</v>
      </c>
      <c r="BY40" s="13">
        <f t="shared" si="19"/>
        <v>0</v>
      </c>
      <c r="BZ40" s="15">
        <v>0</v>
      </c>
      <c r="CA40" s="15">
        <v>0</v>
      </c>
      <c r="CB40" s="13">
        <f t="shared" si="20"/>
        <v>2799</v>
      </c>
      <c r="CC40" s="15">
        <v>1917</v>
      </c>
      <c r="CD40" s="15">
        <v>882</v>
      </c>
      <c r="CE40" s="13">
        <f t="shared" si="21"/>
        <v>4230</v>
      </c>
      <c r="CF40" s="14">
        <v>4031</v>
      </c>
      <c r="CG40" s="14">
        <v>199</v>
      </c>
      <c r="CH40" s="13">
        <f t="shared" si="22"/>
        <v>412</v>
      </c>
      <c r="CI40" s="14">
        <v>270</v>
      </c>
      <c r="CJ40" s="14">
        <v>142</v>
      </c>
      <c r="CK40" s="13">
        <f t="shared" si="23"/>
        <v>0</v>
      </c>
      <c r="CL40" s="14">
        <v>0</v>
      </c>
      <c r="CM40" s="14">
        <v>0</v>
      </c>
      <c r="CN40" s="13">
        <f t="shared" si="24"/>
        <v>1559</v>
      </c>
      <c r="CO40" s="14">
        <v>1263</v>
      </c>
      <c r="CP40" s="14">
        <v>296</v>
      </c>
      <c r="CQ40" s="16"/>
      <c r="CR40" s="13">
        <f t="shared" si="25"/>
        <v>231</v>
      </c>
      <c r="CS40" s="14">
        <v>178</v>
      </c>
      <c r="CT40" s="14">
        <v>53</v>
      </c>
      <c r="CU40" s="13">
        <f t="shared" si="26"/>
        <v>495</v>
      </c>
      <c r="CV40" s="13">
        <f t="shared" si="27"/>
        <v>464</v>
      </c>
      <c r="CW40" s="13">
        <f t="shared" si="27"/>
        <v>31</v>
      </c>
      <c r="CX40" s="13">
        <f t="shared" si="28"/>
        <v>58</v>
      </c>
      <c r="CY40" s="14">
        <v>51</v>
      </c>
      <c r="CZ40" s="14">
        <v>7</v>
      </c>
      <c r="DA40" s="13">
        <f t="shared" si="29"/>
        <v>437</v>
      </c>
      <c r="DB40" s="14">
        <v>413</v>
      </c>
      <c r="DC40" s="14">
        <v>24</v>
      </c>
      <c r="DD40" s="13">
        <f t="shared" si="30"/>
        <v>0</v>
      </c>
      <c r="DE40" s="14">
        <v>0</v>
      </c>
      <c r="DF40" s="14">
        <v>0</v>
      </c>
      <c r="DG40" s="17">
        <f t="shared" si="33"/>
        <v>37813</v>
      </c>
      <c r="DH40" s="17">
        <f t="shared" si="31"/>
        <v>25695</v>
      </c>
      <c r="DI40" s="17">
        <v>4263</v>
      </c>
      <c r="DJ40" s="17">
        <f t="shared" si="32"/>
        <v>12118</v>
      </c>
      <c r="DK40" s="18">
        <v>1517</v>
      </c>
      <c r="DL40" s="18">
        <v>1033</v>
      </c>
      <c r="DN40" s="37"/>
    </row>
    <row r="41" spans="1:118" ht="15.75" x14ac:dyDescent="0.2">
      <c r="A41" s="19" t="s">
        <v>108</v>
      </c>
      <c r="B41" s="13">
        <f t="shared" si="0"/>
        <v>6584</v>
      </c>
      <c r="C41" s="14">
        <v>0</v>
      </c>
      <c r="D41" s="14">
        <v>4598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1986</v>
      </c>
      <c r="M41" s="14">
        <v>0</v>
      </c>
      <c r="N41" s="14">
        <v>0</v>
      </c>
      <c r="O41" s="13">
        <f t="shared" si="1"/>
        <v>4772</v>
      </c>
      <c r="P41" s="14">
        <v>0</v>
      </c>
      <c r="Q41" s="14">
        <v>4772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3">
        <f t="shared" si="2"/>
        <v>205</v>
      </c>
      <c r="Y41" s="13">
        <f t="shared" si="3"/>
        <v>205</v>
      </c>
      <c r="Z41" s="14">
        <v>205</v>
      </c>
      <c r="AA41" s="14">
        <v>0</v>
      </c>
      <c r="AB41" s="13">
        <f t="shared" si="4"/>
        <v>0</v>
      </c>
      <c r="AC41" s="14">
        <v>0</v>
      </c>
      <c r="AD41" s="14">
        <v>0</v>
      </c>
      <c r="AE41" s="13">
        <f t="shared" si="5"/>
        <v>0</v>
      </c>
      <c r="AF41" s="14">
        <v>0</v>
      </c>
      <c r="AG41" s="14">
        <v>0</v>
      </c>
      <c r="AH41" s="14">
        <v>0</v>
      </c>
      <c r="AI41" s="13">
        <f t="shared" si="6"/>
        <v>0</v>
      </c>
      <c r="AJ41" s="14">
        <v>0</v>
      </c>
      <c r="AK41" s="14">
        <v>0</v>
      </c>
      <c r="AL41" s="13">
        <f t="shared" si="7"/>
        <v>770</v>
      </c>
      <c r="AM41" s="14">
        <v>747</v>
      </c>
      <c r="AN41" s="14">
        <v>23</v>
      </c>
      <c r="AO41" s="13">
        <f t="shared" si="8"/>
        <v>35</v>
      </c>
      <c r="AP41" s="14">
        <v>35</v>
      </c>
      <c r="AQ41" s="14">
        <v>0</v>
      </c>
      <c r="AR41" s="13">
        <f t="shared" si="9"/>
        <v>1585</v>
      </c>
      <c r="AS41" s="14">
        <v>768</v>
      </c>
      <c r="AT41" s="14">
        <v>0</v>
      </c>
      <c r="AU41" s="14">
        <v>0</v>
      </c>
      <c r="AV41" s="14">
        <v>0</v>
      </c>
      <c r="AW41" s="14">
        <v>0</v>
      </c>
      <c r="AX41" s="13">
        <f t="shared" si="10"/>
        <v>0</v>
      </c>
      <c r="AY41" s="14">
        <v>0</v>
      </c>
      <c r="AZ41" s="14">
        <v>0</v>
      </c>
      <c r="BA41" s="13">
        <f t="shared" si="11"/>
        <v>0</v>
      </c>
      <c r="BB41" s="14">
        <v>0</v>
      </c>
      <c r="BC41" s="14">
        <v>0</v>
      </c>
      <c r="BD41" s="13">
        <f t="shared" si="12"/>
        <v>761</v>
      </c>
      <c r="BE41" s="14">
        <v>641</v>
      </c>
      <c r="BF41" s="14">
        <v>120</v>
      </c>
      <c r="BG41" s="13">
        <f t="shared" si="13"/>
        <v>0</v>
      </c>
      <c r="BH41" s="14">
        <v>0</v>
      </c>
      <c r="BI41" s="14">
        <v>0</v>
      </c>
      <c r="BJ41" s="13">
        <f t="shared" si="14"/>
        <v>56</v>
      </c>
      <c r="BK41" s="14">
        <v>56</v>
      </c>
      <c r="BL41" s="14">
        <v>0</v>
      </c>
      <c r="BM41" s="13">
        <f t="shared" si="15"/>
        <v>0</v>
      </c>
      <c r="BN41" s="14">
        <v>0</v>
      </c>
      <c r="BO41" s="14">
        <v>0</v>
      </c>
      <c r="BP41" s="13">
        <f t="shared" si="16"/>
        <v>211</v>
      </c>
      <c r="BQ41" s="13">
        <f t="shared" si="17"/>
        <v>0</v>
      </c>
      <c r="BR41" s="14">
        <v>0</v>
      </c>
      <c r="BS41" s="15">
        <v>0</v>
      </c>
      <c r="BT41" s="15">
        <v>0</v>
      </c>
      <c r="BU41" s="15">
        <v>0</v>
      </c>
      <c r="BV41" s="13">
        <f t="shared" si="18"/>
        <v>0</v>
      </c>
      <c r="BW41" s="15">
        <v>0</v>
      </c>
      <c r="BX41" s="15">
        <v>0</v>
      </c>
      <c r="BY41" s="13">
        <f t="shared" si="19"/>
        <v>0</v>
      </c>
      <c r="BZ41" s="15">
        <v>0</v>
      </c>
      <c r="CA41" s="15">
        <v>0</v>
      </c>
      <c r="CB41" s="13">
        <f t="shared" si="20"/>
        <v>211</v>
      </c>
      <c r="CC41" s="15">
        <v>211</v>
      </c>
      <c r="CD41" s="15">
        <v>0</v>
      </c>
      <c r="CE41" s="13">
        <f t="shared" si="21"/>
        <v>1117</v>
      </c>
      <c r="CF41" s="14">
        <v>1060</v>
      </c>
      <c r="CG41" s="14">
        <v>57</v>
      </c>
      <c r="CH41" s="13">
        <f t="shared" si="22"/>
        <v>954</v>
      </c>
      <c r="CI41" s="14">
        <v>667</v>
      </c>
      <c r="CJ41" s="14">
        <v>287</v>
      </c>
      <c r="CK41" s="13">
        <f t="shared" si="23"/>
        <v>0</v>
      </c>
      <c r="CL41" s="14">
        <v>0</v>
      </c>
      <c r="CM41" s="14">
        <v>0</v>
      </c>
      <c r="CN41" s="13">
        <f t="shared" si="24"/>
        <v>286</v>
      </c>
      <c r="CO41" s="14">
        <v>207</v>
      </c>
      <c r="CP41" s="14">
        <v>79</v>
      </c>
      <c r="CQ41" s="16"/>
      <c r="CR41" s="13">
        <f t="shared" si="25"/>
        <v>559</v>
      </c>
      <c r="CS41" s="14">
        <v>429</v>
      </c>
      <c r="CT41" s="14">
        <v>130</v>
      </c>
      <c r="CU41" s="13">
        <f t="shared" si="26"/>
        <v>114</v>
      </c>
      <c r="CV41" s="13">
        <f t="shared" si="27"/>
        <v>114</v>
      </c>
      <c r="CW41" s="13">
        <f t="shared" si="27"/>
        <v>0</v>
      </c>
      <c r="CX41" s="13">
        <f t="shared" si="28"/>
        <v>0</v>
      </c>
      <c r="CY41" s="14">
        <v>0</v>
      </c>
      <c r="CZ41" s="14">
        <v>0</v>
      </c>
      <c r="DA41" s="13">
        <f t="shared" si="29"/>
        <v>114</v>
      </c>
      <c r="DB41" s="14">
        <v>114</v>
      </c>
      <c r="DC41" s="14">
        <v>0</v>
      </c>
      <c r="DD41" s="13">
        <f t="shared" si="30"/>
        <v>0</v>
      </c>
      <c r="DE41" s="14">
        <v>0</v>
      </c>
      <c r="DF41" s="14">
        <v>0</v>
      </c>
      <c r="DG41" s="17">
        <f t="shared" si="33"/>
        <v>17192</v>
      </c>
      <c r="DH41" s="17">
        <f t="shared" si="31"/>
        <v>11724</v>
      </c>
      <c r="DI41" s="17">
        <v>1871</v>
      </c>
      <c r="DJ41" s="17">
        <f t="shared" si="32"/>
        <v>5468</v>
      </c>
      <c r="DK41" s="18">
        <v>620</v>
      </c>
      <c r="DL41" s="18">
        <v>422</v>
      </c>
      <c r="DN41" s="37"/>
    </row>
    <row r="42" spans="1:118" ht="15.75" x14ac:dyDescent="0.2">
      <c r="A42" s="19" t="s">
        <v>109</v>
      </c>
      <c r="B42" s="13">
        <f t="shared" si="0"/>
        <v>30742</v>
      </c>
      <c r="C42" s="14">
        <v>0</v>
      </c>
      <c r="D42" s="14">
        <v>22572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8170</v>
      </c>
      <c r="M42" s="14">
        <v>0</v>
      </c>
      <c r="N42" s="14">
        <v>0</v>
      </c>
      <c r="O42" s="13">
        <f t="shared" si="1"/>
        <v>17305</v>
      </c>
      <c r="P42" s="14">
        <v>0</v>
      </c>
      <c r="Q42" s="14">
        <v>15048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2257</v>
      </c>
      <c r="X42" s="13">
        <f t="shared" si="2"/>
        <v>90</v>
      </c>
      <c r="Y42" s="13">
        <f t="shared" si="3"/>
        <v>90</v>
      </c>
      <c r="Z42" s="14">
        <v>90</v>
      </c>
      <c r="AA42" s="14">
        <v>0</v>
      </c>
      <c r="AB42" s="13">
        <f t="shared" si="4"/>
        <v>0</v>
      </c>
      <c r="AC42" s="14">
        <v>0</v>
      </c>
      <c r="AD42" s="14">
        <v>0</v>
      </c>
      <c r="AE42" s="13">
        <f t="shared" si="5"/>
        <v>104</v>
      </c>
      <c r="AF42" s="14">
        <v>104</v>
      </c>
      <c r="AG42" s="14">
        <v>0</v>
      </c>
      <c r="AH42" s="14">
        <v>0</v>
      </c>
      <c r="AI42" s="13">
        <f t="shared" si="6"/>
        <v>0</v>
      </c>
      <c r="AJ42" s="14">
        <v>0</v>
      </c>
      <c r="AK42" s="14">
        <v>0</v>
      </c>
      <c r="AL42" s="13">
        <f t="shared" si="7"/>
        <v>149</v>
      </c>
      <c r="AM42" s="14">
        <v>23</v>
      </c>
      <c r="AN42" s="14">
        <v>126</v>
      </c>
      <c r="AO42" s="13">
        <f t="shared" si="8"/>
        <v>104</v>
      </c>
      <c r="AP42" s="14">
        <v>104</v>
      </c>
      <c r="AQ42" s="14">
        <v>0</v>
      </c>
      <c r="AR42" s="13">
        <f t="shared" si="9"/>
        <v>2613</v>
      </c>
      <c r="AS42" s="14">
        <v>2203</v>
      </c>
      <c r="AT42" s="14">
        <v>126</v>
      </c>
      <c r="AU42" s="14">
        <v>0</v>
      </c>
      <c r="AV42" s="14">
        <v>0</v>
      </c>
      <c r="AW42" s="14">
        <v>0</v>
      </c>
      <c r="AX42" s="13">
        <f t="shared" si="10"/>
        <v>0</v>
      </c>
      <c r="AY42" s="14">
        <v>0</v>
      </c>
      <c r="AZ42" s="14">
        <v>0</v>
      </c>
      <c r="BA42" s="13">
        <f t="shared" si="11"/>
        <v>0</v>
      </c>
      <c r="BB42" s="14">
        <v>0</v>
      </c>
      <c r="BC42" s="14">
        <v>0</v>
      </c>
      <c r="BD42" s="13">
        <f t="shared" si="12"/>
        <v>179</v>
      </c>
      <c r="BE42" s="14">
        <v>75</v>
      </c>
      <c r="BF42" s="14">
        <v>104</v>
      </c>
      <c r="BG42" s="13">
        <f t="shared" si="13"/>
        <v>0</v>
      </c>
      <c r="BH42" s="14">
        <v>0</v>
      </c>
      <c r="BI42" s="14">
        <v>0</v>
      </c>
      <c r="BJ42" s="13">
        <f t="shared" si="14"/>
        <v>105</v>
      </c>
      <c r="BK42" s="14">
        <v>105</v>
      </c>
      <c r="BL42" s="14">
        <v>0</v>
      </c>
      <c r="BM42" s="13">
        <f t="shared" si="15"/>
        <v>105</v>
      </c>
      <c r="BN42" s="14">
        <v>105</v>
      </c>
      <c r="BO42" s="14">
        <v>0</v>
      </c>
      <c r="BP42" s="13">
        <f t="shared" si="16"/>
        <v>3200</v>
      </c>
      <c r="BQ42" s="13">
        <f t="shared" si="17"/>
        <v>900</v>
      </c>
      <c r="BR42" s="14">
        <v>800</v>
      </c>
      <c r="BS42" s="15">
        <v>100</v>
      </c>
      <c r="BT42" s="15">
        <v>0</v>
      </c>
      <c r="BU42" s="15">
        <v>800</v>
      </c>
      <c r="BV42" s="13">
        <f t="shared" si="18"/>
        <v>0</v>
      </c>
      <c r="BW42" s="15">
        <v>0</v>
      </c>
      <c r="BX42" s="15">
        <v>0</v>
      </c>
      <c r="BY42" s="13">
        <f t="shared" si="19"/>
        <v>0</v>
      </c>
      <c r="BZ42" s="15">
        <v>0</v>
      </c>
      <c r="CA42" s="15">
        <v>0</v>
      </c>
      <c r="CB42" s="13">
        <f t="shared" si="20"/>
        <v>1500</v>
      </c>
      <c r="CC42" s="15">
        <v>1500</v>
      </c>
      <c r="CD42" s="15">
        <v>0</v>
      </c>
      <c r="CE42" s="13">
        <f t="shared" si="21"/>
        <v>4634</v>
      </c>
      <c r="CF42" s="14">
        <v>4514</v>
      </c>
      <c r="CG42" s="14">
        <v>120</v>
      </c>
      <c r="CH42" s="13">
        <f t="shared" si="22"/>
        <v>936</v>
      </c>
      <c r="CI42" s="14">
        <v>713</v>
      </c>
      <c r="CJ42" s="14">
        <v>223</v>
      </c>
      <c r="CK42" s="13">
        <f t="shared" si="23"/>
        <v>0</v>
      </c>
      <c r="CL42" s="14">
        <v>0</v>
      </c>
      <c r="CM42" s="14">
        <v>0</v>
      </c>
      <c r="CN42" s="13">
        <f t="shared" si="24"/>
        <v>595</v>
      </c>
      <c r="CO42" s="14">
        <v>342</v>
      </c>
      <c r="CP42" s="14">
        <v>253</v>
      </c>
      <c r="CQ42" s="16"/>
      <c r="CR42" s="13">
        <f t="shared" si="25"/>
        <v>1445</v>
      </c>
      <c r="CS42" s="14">
        <v>545</v>
      </c>
      <c r="CT42" s="14">
        <v>900</v>
      </c>
      <c r="CU42" s="13">
        <f t="shared" si="26"/>
        <v>3683</v>
      </c>
      <c r="CV42" s="13">
        <f t="shared" si="27"/>
        <v>2506</v>
      </c>
      <c r="CW42" s="13">
        <f t="shared" si="27"/>
        <v>1177</v>
      </c>
      <c r="CX42" s="13">
        <f t="shared" si="28"/>
        <v>280</v>
      </c>
      <c r="CY42" s="14">
        <v>280</v>
      </c>
      <c r="CZ42" s="14">
        <v>0</v>
      </c>
      <c r="DA42" s="13">
        <f t="shared" si="29"/>
        <v>1830</v>
      </c>
      <c r="DB42" s="14">
        <v>1204</v>
      </c>
      <c r="DC42" s="14">
        <v>626</v>
      </c>
      <c r="DD42" s="13">
        <f t="shared" si="30"/>
        <v>1573</v>
      </c>
      <c r="DE42" s="14">
        <v>1022</v>
      </c>
      <c r="DF42" s="14">
        <v>551</v>
      </c>
      <c r="DG42" s="17">
        <f t="shared" si="33"/>
        <v>65705</v>
      </c>
      <c r="DH42" s="17">
        <f t="shared" si="31"/>
        <v>45271</v>
      </c>
      <c r="DI42" s="17">
        <v>4883</v>
      </c>
      <c r="DJ42" s="17">
        <f t="shared" si="32"/>
        <v>20434</v>
      </c>
      <c r="DK42" s="18">
        <v>1720</v>
      </c>
      <c r="DL42" s="18">
        <v>1172</v>
      </c>
      <c r="DN42" s="37"/>
    </row>
    <row r="43" spans="1:118" ht="15.75" x14ac:dyDescent="0.2">
      <c r="A43" s="19" t="s">
        <v>110</v>
      </c>
      <c r="B43" s="13">
        <f t="shared" si="0"/>
        <v>2686</v>
      </c>
      <c r="C43" s="14">
        <v>0</v>
      </c>
      <c r="D43" s="14">
        <v>2232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454</v>
      </c>
      <c r="M43" s="14">
        <v>0</v>
      </c>
      <c r="N43" s="14">
        <v>0</v>
      </c>
      <c r="O43" s="13">
        <f t="shared" si="1"/>
        <v>3672</v>
      </c>
      <c r="P43" s="14">
        <v>0</v>
      </c>
      <c r="Q43" s="14">
        <v>3484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188</v>
      </c>
      <c r="X43" s="13">
        <f t="shared" si="2"/>
        <v>270</v>
      </c>
      <c r="Y43" s="13">
        <f t="shared" si="3"/>
        <v>270</v>
      </c>
      <c r="Z43" s="14">
        <v>270</v>
      </c>
      <c r="AA43" s="14">
        <v>0</v>
      </c>
      <c r="AB43" s="13">
        <f t="shared" si="4"/>
        <v>0</v>
      </c>
      <c r="AC43" s="14">
        <v>0</v>
      </c>
      <c r="AD43" s="14">
        <v>0</v>
      </c>
      <c r="AE43" s="13">
        <f t="shared" si="5"/>
        <v>601</v>
      </c>
      <c r="AF43" s="14">
        <v>601</v>
      </c>
      <c r="AG43" s="14">
        <v>0</v>
      </c>
      <c r="AH43" s="14">
        <v>0</v>
      </c>
      <c r="AI43" s="13">
        <f t="shared" si="6"/>
        <v>0</v>
      </c>
      <c r="AJ43" s="14">
        <v>0</v>
      </c>
      <c r="AK43" s="14">
        <v>0</v>
      </c>
      <c r="AL43" s="13">
        <f t="shared" si="7"/>
        <v>1343</v>
      </c>
      <c r="AM43" s="14">
        <v>1064</v>
      </c>
      <c r="AN43" s="14">
        <v>279</v>
      </c>
      <c r="AO43" s="13">
        <f t="shared" si="8"/>
        <v>0</v>
      </c>
      <c r="AP43" s="14">
        <v>0</v>
      </c>
      <c r="AQ43" s="14">
        <v>0</v>
      </c>
      <c r="AR43" s="13">
        <f t="shared" si="9"/>
        <v>1566</v>
      </c>
      <c r="AS43" s="14">
        <v>821</v>
      </c>
      <c r="AT43" s="14">
        <v>270</v>
      </c>
      <c r="AU43" s="14">
        <v>0</v>
      </c>
      <c r="AV43" s="14">
        <v>0</v>
      </c>
      <c r="AW43" s="14">
        <v>0</v>
      </c>
      <c r="AX43" s="13">
        <f t="shared" si="10"/>
        <v>0</v>
      </c>
      <c r="AY43" s="14">
        <v>0</v>
      </c>
      <c r="AZ43" s="14">
        <v>0</v>
      </c>
      <c r="BA43" s="13">
        <f t="shared" si="11"/>
        <v>0</v>
      </c>
      <c r="BB43" s="14">
        <v>0</v>
      </c>
      <c r="BC43" s="14">
        <v>0</v>
      </c>
      <c r="BD43" s="13">
        <f t="shared" si="12"/>
        <v>291</v>
      </c>
      <c r="BE43" s="14">
        <v>140</v>
      </c>
      <c r="BF43" s="14">
        <v>151</v>
      </c>
      <c r="BG43" s="13">
        <f t="shared" si="13"/>
        <v>0</v>
      </c>
      <c r="BH43" s="14">
        <v>0</v>
      </c>
      <c r="BI43" s="14">
        <v>0</v>
      </c>
      <c r="BJ43" s="13">
        <f t="shared" si="14"/>
        <v>184</v>
      </c>
      <c r="BK43" s="14">
        <v>184</v>
      </c>
      <c r="BL43" s="14">
        <v>0</v>
      </c>
      <c r="BM43" s="13">
        <f t="shared" si="15"/>
        <v>0</v>
      </c>
      <c r="BN43" s="14">
        <v>0</v>
      </c>
      <c r="BO43" s="14">
        <v>0</v>
      </c>
      <c r="BP43" s="13">
        <f t="shared" si="16"/>
        <v>2254</v>
      </c>
      <c r="BQ43" s="13">
        <f t="shared" si="17"/>
        <v>0</v>
      </c>
      <c r="BR43" s="14">
        <v>0</v>
      </c>
      <c r="BS43" s="15">
        <v>0</v>
      </c>
      <c r="BT43" s="15">
        <v>805</v>
      </c>
      <c r="BU43" s="15">
        <v>1044</v>
      </c>
      <c r="BV43" s="13">
        <f t="shared" si="18"/>
        <v>405</v>
      </c>
      <c r="BW43" s="15">
        <v>405</v>
      </c>
      <c r="BX43" s="15">
        <v>0</v>
      </c>
      <c r="BY43" s="13">
        <f t="shared" si="19"/>
        <v>0</v>
      </c>
      <c r="BZ43" s="15">
        <v>0</v>
      </c>
      <c r="CA43" s="15">
        <v>0</v>
      </c>
      <c r="CB43" s="13">
        <f t="shared" si="20"/>
        <v>0</v>
      </c>
      <c r="CC43" s="15">
        <v>0</v>
      </c>
      <c r="CD43" s="15">
        <v>0</v>
      </c>
      <c r="CE43" s="13">
        <f t="shared" si="21"/>
        <v>2065</v>
      </c>
      <c r="CF43" s="14">
        <v>2054</v>
      </c>
      <c r="CG43" s="14">
        <v>11</v>
      </c>
      <c r="CH43" s="13">
        <f t="shared" si="22"/>
        <v>801</v>
      </c>
      <c r="CI43" s="14">
        <v>446</v>
      </c>
      <c r="CJ43" s="14">
        <v>355</v>
      </c>
      <c r="CK43" s="13">
        <f t="shared" si="23"/>
        <v>0</v>
      </c>
      <c r="CL43" s="14">
        <v>0</v>
      </c>
      <c r="CM43" s="14">
        <v>0</v>
      </c>
      <c r="CN43" s="13">
        <f t="shared" si="24"/>
        <v>864</v>
      </c>
      <c r="CO43" s="14">
        <v>540</v>
      </c>
      <c r="CP43" s="14">
        <v>324</v>
      </c>
      <c r="CQ43" s="16"/>
      <c r="CR43" s="13">
        <f t="shared" si="25"/>
        <v>606</v>
      </c>
      <c r="CS43" s="14">
        <v>411</v>
      </c>
      <c r="CT43" s="14">
        <v>195</v>
      </c>
      <c r="CU43" s="13">
        <f t="shared" si="26"/>
        <v>0</v>
      </c>
      <c r="CV43" s="13">
        <f t="shared" si="27"/>
        <v>0</v>
      </c>
      <c r="CW43" s="13">
        <f t="shared" si="27"/>
        <v>0</v>
      </c>
      <c r="CX43" s="13">
        <f t="shared" si="28"/>
        <v>0</v>
      </c>
      <c r="CY43" s="14">
        <v>0</v>
      </c>
      <c r="CZ43" s="14">
        <v>0</v>
      </c>
      <c r="DA43" s="13">
        <f t="shared" si="29"/>
        <v>0</v>
      </c>
      <c r="DB43" s="14">
        <v>0</v>
      </c>
      <c r="DC43" s="14">
        <v>0</v>
      </c>
      <c r="DD43" s="13">
        <f t="shared" si="30"/>
        <v>0</v>
      </c>
      <c r="DE43" s="14">
        <v>0</v>
      </c>
      <c r="DF43" s="14">
        <v>0</v>
      </c>
      <c r="DG43" s="17">
        <f t="shared" si="33"/>
        <v>16728</v>
      </c>
      <c r="DH43" s="17">
        <f t="shared" si="31"/>
        <v>10666</v>
      </c>
      <c r="DI43" s="17">
        <v>849</v>
      </c>
      <c r="DJ43" s="17">
        <f t="shared" si="32"/>
        <v>6062</v>
      </c>
      <c r="DK43" s="18">
        <v>323</v>
      </c>
      <c r="DL43" s="18">
        <v>220</v>
      </c>
      <c r="DN43" s="37"/>
    </row>
    <row r="44" spans="1:118" ht="15.75" x14ac:dyDescent="0.2">
      <c r="A44" s="19" t="s">
        <v>111</v>
      </c>
      <c r="B44" s="13">
        <f t="shared" si="0"/>
        <v>3787</v>
      </c>
      <c r="C44" s="14">
        <v>0</v>
      </c>
      <c r="D44" s="14">
        <v>3787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3">
        <f t="shared" si="1"/>
        <v>3789</v>
      </c>
      <c r="P44" s="14">
        <v>0</v>
      </c>
      <c r="Q44" s="14">
        <v>3789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3">
        <f t="shared" si="2"/>
        <v>0</v>
      </c>
      <c r="Y44" s="13">
        <f t="shared" si="3"/>
        <v>0</v>
      </c>
      <c r="Z44" s="14">
        <v>0</v>
      </c>
      <c r="AA44" s="14">
        <v>0</v>
      </c>
      <c r="AB44" s="13">
        <f t="shared" si="4"/>
        <v>0</v>
      </c>
      <c r="AC44" s="14">
        <v>0</v>
      </c>
      <c r="AD44" s="14">
        <v>0</v>
      </c>
      <c r="AE44" s="13">
        <f t="shared" si="5"/>
        <v>820</v>
      </c>
      <c r="AF44" s="14">
        <v>820</v>
      </c>
      <c r="AG44" s="14">
        <v>0</v>
      </c>
      <c r="AH44" s="14">
        <v>0</v>
      </c>
      <c r="AI44" s="13">
        <f t="shared" si="6"/>
        <v>0</v>
      </c>
      <c r="AJ44" s="14">
        <v>0</v>
      </c>
      <c r="AK44" s="14">
        <v>0</v>
      </c>
      <c r="AL44" s="13">
        <f t="shared" si="7"/>
        <v>820</v>
      </c>
      <c r="AM44" s="14">
        <v>820</v>
      </c>
      <c r="AN44" s="14">
        <v>0</v>
      </c>
      <c r="AO44" s="13">
        <f t="shared" si="8"/>
        <v>0</v>
      </c>
      <c r="AP44" s="14">
        <v>0</v>
      </c>
      <c r="AQ44" s="14">
        <v>0</v>
      </c>
      <c r="AR44" s="13">
        <f t="shared" si="9"/>
        <v>1199</v>
      </c>
      <c r="AS44" s="14">
        <v>820</v>
      </c>
      <c r="AT44" s="14">
        <v>0</v>
      </c>
      <c r="AU44" s="14">
        <v>0</v>
      </c>
      <c r="AV44" s="14">
        <v>0</v>
      </c>
      <c r="AW44" s="14">
        <v>0</v>
      </c>
      <c r="AX44" s="13">
        <f t="shared" si="10"/>
        <v>0</v>
      </c>
      <c r="AY44" s="14">
        <v>0</v>
      </c>
      <c r="AZ44" s="14">
        <v>0</v>
      </c>
      <c r="BA44" s="13">
        <f t="shared" si="11"/>
        <v>0</v>
      </c>
      <c r="BB44" s="14">
        <v>0</v>
      </c>
      <c r="BC44" s="14">
        <v>0</v>
      </c>
      <c r="BD44" s="13">
        <f t="shared" si="12"/>
        <v>0</v>
      </c>
      <c r="BE44" s="14">
        <v>0</v>
      </c>
      <c r="BF44" s="14">
        <v>0</v>
      </c>
      <c r="BG44" s="13">
        <f t="shared" si="13"/>
        <v>0</v>
      </c>
      <c r="BH44" s="14">
        <v>0</v>
      </c>
      <c r="BI44" s="14">
        <v>0</v>
      </c>
      <c r="BJ44" s="13">
        <f t="shared" si="14"/>
        <v>379</v>
      </c>
      <c r="BK44" s="14">
        <v>379</v>
      </c>
      <c r="BL44" s="14">
        <v>0</v>
      </c>
      <c r="BM44" s="13">
        <f t="shared" si="15"/>
        <v>0</v>
      </c>
      <c r="BN44" s="14">
        <v>0</v>
      </c>
      <c r="BO44" s="14">
        <v>0</v>
      </c>
      <c r="BP44" s="13">
        <f t="shared" si="16"/>
        <v>2320</v>
      </c>
      <c r="BQ44" s="13">
        <f t="shared" si="17"/>
        <v>1700</v>
      </c>
      <c r="BR44" s="14">
        <v>1570</v>
      </c>
      <c r="BS44" s="15">
        <v>130</v>
      </c>
      <c r="BT44" s="15">
        <v>0</v>
      </c>
      <c r="BU44" s="15">
        <v>0</v>
      </c>
      <c r="BV44" s="13">
        <f t="shared" si="18"/>
        <v>0</v>
      </c>
      <c r="BW44" s="15">
        <v>0</v>
      </c>
      <c r="BX44" s="15">
        <v>0</v>
      </c>
      <c r="BY44" s="13">
        <f t="shared" si="19"/>
        <v>0</v>
      </c>
      <c r="BZ44" s="15">
        <v>0</v>
      </c>
      <c r="CA44" s="15">
        <v>0</v>
      </c>
      <c r="CB44" s="13">
        <f t="shared" si="20"/>
        <v>620</v>
      </c>
      <c r="CC44" s="15">
        <v>600</v>
      </c>
      <c r="CD44" s="15">
        <v>20</v>
      </c>
      <c r="CE44" s="13">
        <f t="shared" si="21"/>
        <v>1312</v>
      </c>
      <c r="CF44" s="14">
        <v>1287</v>
      </c>
      <c r="CG44" s="14">
        <v>25</v>
      </c>
      <c r="CH44" s="13">
        <f t="shared" si="22"/>
        <v>0</v>
      </c>
      <c r="CI44" s="14">
        <v>0</v>
      </c>
      <c r="CJ44" s="14">
        <v>0</v>
      </c>
      <c r="CK44" s="13">
        <f t="shared" si="23"/>
        <v>0</v>
      </c>
      <c r="CL44" s="14">
        <v>0</v>
      </c>
      <c r="CM44" s="14">
        <v>0</v>
      </c>
      <c r="CN44" s="13">
        <f t="shared" si="24"/>
        <v>833</v>
      </c>
      <c r="CO44" s="14">
        <v>757</v>
      </c>
      <c r="CP44" s="14">
        <v>76</v>
      </c>
      <c r="CQ44" s="16"/>
      <c r="CR44" s="13">
        <f t="shared" si="25"/>
        <v>253</v>
      </c>
      <c r="CS44" s="14">
        <v>177</v>
      </c>
      <c r="CT44" s="14">
        <v>76</v>
      </c>
      <c r="CU44" s="13">
        <f t="shared" si="26"/>
        <v>2941</v>
      </c>
      <c r="CV44" s="13">
        <f t="shared" si="27"/>
        <v>1048</v>
      </c>
      <c r="CW44" s="13">
        <f t="shared" si="27"/>
        <v>1893</v>
      </c>
      <c r="CX44" s="13">
        <f t="shared" si="28"/>
        <v>0</v>
      </c>
      <c r="CY44" s="14">
        <v>0</v>
      </c>
      <c r="CZ44" s="14">
        <v>0</v>
      </c>
      <c r="DA44" s="13">
        <f t="shared" si="29"/>
        <v>2941</v>
      </c>
      <c r="DB44" s="14">
        <v>1048</v>
      </c>
      <c r="DC44" s="14">
        <v>1893</v>
      </c>
      <c r="DD44" s="13">
        <f t="shared" si="30"/>
        <v>0</v>
      </c>
      <c r="DE44" s="14">
        <v>0</v>
      </c>
      <c r="DF44" s="14">
        <v>0</v>
      </c>
      <c r="DG44" s="17">
        <f t="shared" si="33"/>
        <v>18074</v>
      </c>
      <c r="DH44" s="17">
        <f t="shared" si="31"/>
        <v>12065</v>
      </c>
      <c r="DI44" s="17">
        <v>2447</v>
      </c>
      <c r="DJ44" s="17">
        <f t="shared" si="32"/>
        <v>6009</v>
      </c>
      <c r="DK44" s="18">
        <v>841</v>
      </c>
      <c r="DL44" s="18">
        <v>573</v>
      </c>
      <c r="DN44" s="37"/>
    </row>
    <row r="45" spans="1:118" ht="15.75" x14ac:dyDescent="0.2">
      <c r="A45" s="19" t="s">
        <v>112</v>
      </c>
      <c r="B45" s="13">
        <f t="shared" si="0"/>
        <v>13782</v>
      </c>
      <c r="C45" s="14">
        <v>0</v>
      </c>
      <c r="D45" s="14">
        <v>11662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2120</v>
      </c>
      <c r="M45" s="14">
        <v>0</v>
      </c>
      <c r="N45" s="14">
        <v>0</v>
      </c>
      <c r="O45" s="13">
        <f t="shared" si="1"/>
        <v>6893</v>
      </c>
      <c r="P45" s="14">
        <v>0</v>
      </c>
      <c r="Q45" s="14">
        <v>6363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530</v>
      </c>
      <c r="X45" s="13">
        <f t="shared" si="2"/>
        <v>757</v>
      </c>
      <c r="Y45" s="13">
        <f t="shared" si="3"/>
        <v>757</v>
      </c>
      <c r="Z45" s="14">
        <v>757</v>
      </c>
      <c r="AA45" s="14">
        <v>0</v>
      </c>
      <c r="AB45" s="13">
        <f t="shared" si="4"/>
        <v>0</v>
      </c>
      <c r="AC45" s="14">
        <v>0</v>
      </c>
      <c r="AD45" s="14">
        <v>0</v>
      </c>
      <c r="AE45" s="13">
        <f t="shared" si="5"/>
        <v>454</v>
      </c>
      <c r="AF45" s="14">
        <v>454</v>
      </c>
      <c r="AG45" s="14">
        <v>0</v>
      </c>
      <c r="AH45" s="14">
        <v>0</v>
      </c>
      <c r="AI45" s="13">
        <f t="shared" si="6"/>
        <v>0</v>
      </c>
      <c r="AJ45" s="14">
        <v>0</v>
      </c>
      <c r="AK45" s="14">
        <v>0</v>
      </c>
      <c r="AL45" s="13">
        <f t="shared" si="7"/>
        <v>1515</v>
      </c>
      <c r="AM45" s="14">
        <v>1515</v>
      </c>
      <c r="AN45" s="14">
        <v>0</v>
      </c>
      <c r="AO45" s="13">
        <f t="shared" si="8"/>
        <v>0</v>
      </c>
      <c r="AP45" s="14">
        <v>0</v>
      </c>
      <c r="AQ45" s="14">
        <v>0</v>
      </c>
      <c r="AR45" s="13">
        <f t="shared" si="9"/>
        <v>2877</v>
      </c>
      <c r="AS45" s="14">
        <v>1818</v>
      </c>
      <c r="AT45" s="14">
        <v>454</v>
      </c>
      <c r="AU45" s="14">
        <v>0</v>
      </c>
      <c r="AV45" s="14">
        <v>0</v>
      </c>
      <c r="AW45" s="14">
        <v>0</v>
      </c>
      <c r="AX45" s="13">
        <f t="shared" si="10"/>
        <v>0</v>
      </c>
      <c r="AY45" s="14">
        <v>0</v>
      </c>
      <c r="AZ45" s="14">
        <v>0</v>
      </c>
      <c r="BA45" s="13">
        <f t="shared" si="11"/>
        <v>0</v>
      </c>
      <c r="BB45" s="14">
        <v>0</v>
      </c>
      <c r="BC45" s="14">
        <v>0</v>
      </c>
      <c r="BD45" s="13">
        <f t="shared" si="12"/>
        <v>151</v>
      </c>
      <c r="BE45" s="14">
        <v>151</v>
      </c>
      <c r="BF45" s="14">
        <v>0</v>
      </c>
      <c r="BG45" s="13">
        <f t="shared" si="13"/>
        <v>0</v>
      </c>
      <c r="BH45" s="14">
        <v>0</v>
      </c>
      <c r="BI45" s="14">
        <v>0</v>
      </c>
      <c r="BJ45" s="13">
        <f t="shared" si="14"/>
        <v>454</v>
      </c>
      <c r="BK45" s="14">
        <v>454</v>
      </c>
      <c r="BL45" s="14">
        <v>0</v>
      </c>
      <c r="BM45" s="13">
        <f t="shared" si="15"/>
        <v>0</v>
      </c>
      <c r="BN45" s="14">
        <v>0</v>
      </c>
      <c r="BO45" s="14">
        <v>0</v>
      </c>
      <c r="BP45" s="13">
        <f t="shared" si="16"/>
        <v>5750</v>
      </c>
      <c r="BQ45" s="13">
        <f t="shared" si="17"/>
        <v>2420</v>
      </c>
      <c r="BR45" s="14">
        <v>2420</v>
      </c>
      <c r="BS45" s="15">
        <v>0</v>
      </c>
      <c r="BT45" s="15">
        <v>0</v>
      </c>
      <c r="BU45" s="15">
        <v>0</v>
      </c>
      <c r="BV45" s="13">
        <f t="shared" si="18"/>
        <v>0</v>
      </c>
      <c r="BW45" s="15">
        <v>0</v>
      </c>
      <c r="BX45" s="15">
        <v>0</v>
      </c>
      <c r="BY45" s="13">
        <f t="shared" si="19"/>
        <v>0</v>
      </c>
      <c r="BZ45" s="15">
        <v>0</v>
      </c>
      <c r="CA45" s="15">
        <v>0</v>
      </c>
      <c r="CB45" s="13">
        <f t="shared" si="20"/>
        <v>3330</v>
      </c>
      <c r="CC45" s="15">
        <v>3330</v>
      </c>
      <c r="CD45" s="15">
        <v>0</v>
      </c>
      <c r="CE45" s="13">
        <f t="shared" si="21"/>
        <v>2272</v>
      </c>
      <c r="CF45" s="14">
        <v>2272</v>
      </c>
      <c r="CG45" s="14">
        <v>0</v>
      </c>
      <c r="CH45" s="13">
        <f t="shared" si="22"/>
        <v>136</v>
      </c>
      <c r="CI45" s="14">
        <v>91</v>
      </c>
      <c r="CJ45" s="14">
        <v>45</v>
      </c>
      <c r="CK45" s="13">
        <f t="shared" si="23"/>
        <v>0</v>
      </c>
      <c r="CL45" s="14">
        <v>0</v>
      </c>
      <c r="CM45" s="14">
        <v>0</v>
      </c>
      <c r="CN45" s="13">
        <f t="shared" si="24"/>
        <v>1817</v>
      </c>
      <c r="CO45" s="14">
        <v>1363</v>
      </c>
      <c r="CP45" s="14">
        <v>454</v>
      </c>
      <c r="CQ45" s="16"/>
      <c r="CR45" s="13">
        <f t="shared" si="25"/>
        <v>1054</v>
      </c>
      <c r="CS45" s="14">
        <v>860</v>
      </c>
      <c r="CT45" s="14">
        <v>194</v>
      </c>
      <c r="CU45" s="13">
        <f t="shared" si="26"/>
        <v>8254</v>
      </c>
      <c r="CV45" s="13">
        <f t="shared" si="27"/>
        <v>5452</v>
      </c>
      <c r="CW45" s="13">
        <f t="shared" si="27"/>
        <v>2802</v>
      </c>
      <c r="CX45" s="13">
        <f t="shared" si="28"/>
        <v>681</v>
      </c>
      <c r="CY45" s="14">
        <v>454</v>
      </c>
      <c r="CZ45" s="14">
        <v>227</v>
      </c>
      <c r="DA45" s="13">
        <f t="shared" si="29"/>
        <v>7573</v>
      </c>
      <c r="DB45" s="14">
        <v>4998</v>
      </c>
      <c r="DC45" s="14">
        <v>2575</v>
      </c>
      <c r="DD45" s="13">
        <f t="shared" si="30"/>
        <v>0</v>
      </c>
      <c r="DE45" s="14">
        <v>0</v>
      </c>
      <c r="DF45" s="14">
        <v>0</v>
      </c>
      <c r="DG45" s="17">
        <f t="shared" si="33"/>
        <v>45561</v>
      </c>
      <c r="DH45" s="17">
        <f t="shared" si="31"/>
        <v>34719</v>
      </c>
      <c r="DI45" s="17">
        <v>2853</v>
      </c>
      <c r="DJ45" s="17">
        <f t="shared" si="32"/>
        <v>10842</v>
      </c>
      <c r="DK45" s="18">
        <v>1000</v>
      </c>
      <c r="DL45" s="18">
        <v>681</v>
      </c>
      <c r="DN45" s="37"/>
    </row>
    <row r="46" spans="1:118" ht="15.75" x14ac:dyDescent="0.2">
      <c r="A46" s="19" t="s">
        <v>113</v>
      </c>
      <c r="B46" s="13">
        <f t="shared" si="0"/>
        <v>4735</v>
      </c>
      <c r="C46" s="14">
        <v>0</v>
      </c>
      <c r="D46" s="14">
        <v>3438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1297</v>
      </c>
      <c r="M46" s="14">
        <v>0</v>
      </c>
      <c r="N46" s="14">
        <v>0</v>
      </c>
      <c r="O46" s="13">
        <f t="shared" si="1"/>
        <v>2802</v>
      </c>
      <c r="P46" s="14">
        <v>0</v>
      </c>
      <c r="Q46" s="14">
        <v>2802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3">
        <f t="shared" si="2"/>
        <v>0</v>
      </c>
      <c r="Y46" s="13">
        <f t="shared" si="3"/>
        <v>0</v>
      </c>
      <c r="Z46" s="14">
        <v>0</v>
      </c>
      <c r="AA46" s="14">
        <v>0</v>
      </c>
      <c r="AB46" s="13">
        <f t="shared" si="4"/>
        <v>0</v>
      </c>
      <c r="AC46" s="14">
        <v>0</v>
      </c>
      <c r="AD46" s="14">
        <v>0</v>
      </c>
      <c r="AE46" s="13">
        <f t="shared" si="5"/>
        <v>168</v>
      </c>
      <c r="AF46" s="14">
        <v>168</v>
      </c>
      <c r="AG46" s="14">
        <v>0</v>
      </c>
      <c r="AH46" s="14">
        <v>0</v>
      </c>
      <c r="AI46" s="13">
        <f t="shared" si="6"/>
        <v>0</v>
      </c>
      <c r="AJ46" s="14">
        <v>0</v>
      </c>
      <c r="AK46" s="14">
        <v>0</v>
      </c>
      <c r="AL46" s="13">
        <f t="shared" si="7"/>
        <v>169</v>
      </c>
      <c r="AM46" s="14">
        <v>115</v>
      </c>
      <c r="AN46" s="14">
        <v>54</v>
      </c>
      <c r="AO46" s="13">
        <f t="shared" si="8"/>
        <v>65</v>
      </c>
      <c r="AP46" s="14">
        <v>54</v>
      </c>
      <c r="AQ46" s="14">
        <v>11</v>
      </c>
      <c r="AR46" s="13">
        <f t="shared" si="9"/>
        <v>1196</v>
      </c>
      <c r="AS46" s="14">
        <v>238</v>
      </c>
      <c r="AT46" s="14">
        <v>0</v>
      </c>
      <c r="AU46" s="14">
        <v>0</v>
      </c>
      <c r="AV46" s="14">
        <v>0</v>
      </c>
      <c r="AW46" s="14">
        <v>0</v>
      </c>
      <c r="AX46" s="13">
        <f t="shared" si="10"/>
        <v>0</v>
      </c>
      <c r="AY46" s="14">
        <v>0</v>
      </c>
      <c r="AZ46" s="14">
        <v>0</v>
      </c>
      <c r="BA46" s="13">
        <f t="shared" si="11"/>
        <v>0</v>
      </c>
      <c r="BB46" s="14">
        <v>0</v>
      </c>
      <c r="BC46" s="14">
        <v>0</v>
      </c>
      <c r="BD46" s="13">
        <f t="shared" si="12"/>
        <v>0</v>
      </c>
      <c r="BE46" s="14">
        <v>0</v>
      </c>
      <c r="BF46" s="14">
        <v>0</v>
      </c>
      <c r="BG46" s="13">
        <f t="shared" si="13"/>
        <v>0</v>
      </c>
      <c r="BH46" s="14">
        <v>0</v>
      </c>
      <c r="BI46" s="14">
        <v>0</v>
      </c>
      <c r="BJ46" s="13">
        <f t="shared" si="14"/>
        <v>958</v>
      </c>
      <c r="BK46" s="14">
        <v>958</v>
      </c>
      <c r="BL46" s="14">
        <v>0</v>
      </c>
      <c r="BM46" s="13">
        <f t="shared" si="15"/>
        <v>0</v>
      </c>
      <c r="BN46" s="14">
        <v>0</v>
      </c>
      <c r="BO46" s="14">
        <v>0</v>
      </c>
      <c r="BP46" s="13">
        <f t="shared" si="16"/>
        <v>1193</v>
      </c>
      <c r="BQ46" s="13">
        <f t="shared" si="17"/>
        <v>165</v>
      </c>
      <c r="BR46" s="14">
        <v>165</v>
      </c>
      <c r="BS46" s="15">
        <v>0</v>
      </c>
      <c r="BT46" s="15">
        <v>0</v>
      </c>
      <c r="BU46" s="15">
        <v>0</v>
      </c>
      <c r="BV46" s="13">
        <f t="shared" si="18"/>
        <v>0</v>
      </c>
      <c r="BW46" s="15">
        <v>0</v>
      </c>
      <c r="BX46" s="15">
        <v>0</v>
      </c>
      <c r="BY46" s="13">
        <f t="shared" si="19"/>
        <v>0</v>
      </c>
      <c r="BZ46" s="15">
        <v>0</v>
      </c>
      <c r="CA46" s="15">
        <v>0</v>
      </c>
      <c r="CB46" s="13">
        <f t="shared" si="20"/>
        <v>1028</v>
      </c>
      <c r="CC46" s="15">
        <v>993</v>
      </c>
      <c r="CD46" s="15">
        <v>35</v>
      </c>
      <c r="CE46" s="13">
        <f t="shared" si="21"/>
        <v>421</v>
      </c>
      <c r="CF46" s="14">
        <v>419</v>
      </c>
      <c r="CG46" s="14">
        <v>2</v>
      </c>
      <c r="CH46" s="13">
        <f t="shared" si="22"/>
        <v>64</v>
      </c>
      <c r="CI46" s="14">
        <v>54</v>
      </c>
      <c r="CJ46" s="14">
        <v>10</v>
      </c>
      <c r="CK46" s="13">
        <f t="shared" si="23"/>
        <v>0</v>
      </c>
      <c r="CL46" s="14">
        <v>0</v>
      </c>
      <c r="CM46" s="14">
        <v>0</v>
      </c>
      <c r="CN46" s="13">
        <f t="shared" si="24"/>
        <v>64</v>
      </c>
      <c r="CO46" s="14">
        <v>32</v>
      </c>
      <c r="CP46" s="14">
        <v>32</v>
      </c>
      <c r="CQ46" s="16"/>
      <c r="CR46" s="13">
        <f t="shared" si="25"/>
        <v>108</v>
      </c>
      <c r="CS46" s="14">
        <v>54</v>
      </c>
      <c r="CT46" s="14">
        <v>54</v>
      </c>
      <c r="CU46" s="13">
        <f t="shared" si="26"/>
        <v>183</v>
      </c>
      <c r="CV46" s="13">
        <f t="shared" si="27"/>
        <v>168</v>
      </c>
      <c r="CW46" s="13">
        <f t="shared" si="27"/>
        <v>15</v>
      </c>
      <c r="CX46" s="13">
        <f t="shared" si="28"/>
        <v>34</v>
      </c>
      <c r="CY46" s="14">
        <v>30</v>
      </c>
      <c r="CZ46" s="14">
        <v>4</v>
      </c>
      <c r="DA46" s="13">
        <f t="shared" si="29"/>
        <v>149</v>
      </c>
      <c r="DB46" s="14">
        <v>138</v>
      </c>
      <c r="DC46" s="14">
        <v>11</v>
      </c>
      <c r="DD46" s="13">
        <f t="shared" si="30"/>
        <v>0</v>
      </c>
      <c r="DE46" s="14">
        <v>0</v>
      </c>
      <c r="DF46" s="14">
        <v>0</v>
      </c>
      <c r="DG46" s="17">
        <f t="shared" si="33"/>
        <v>11168</v>
      </c>
      <c r="DH46" s="17">
        <f t="shared" si="31"/>
        <v>8153</v>
      </c>
      <c r="DI46" s="17">
        <v>1150</v>
      </c>
      <c r="DJ46" s="17">
        <f t="shared" si="32"/>
        <v>3015</v>
      </c>
      <c r="DK46" s="18">
        <v>380</v>
      </c>
      <c r="DL46" s="18">
        <v>259</v>
      </c>
      <c r="DN46" s="37"/>
    </row>
    <row r="47" spans="1:118" ht="15.75" x14ac:dyDescent="0.2">
      <c r="A47" s="19" t="s">
        <v>114</v>
      </c>
      <c r="B47" s="13">
        <f t="shared" si="0"/>
        <v>10527</v>
      </c>
      <c r="C47" s="14">
        <v>0</v>
      </c>
      <c r="D47" s="14">
        <v>5319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5208</v>
      </c>
      <c r="M47" s="14">
        <v>0</v>
      </c>
      <c r="N47" s="14">
        <v>0</v>
      </c>
      <c r="O47" s="13">
        <f t="shared" si="1"/>
        <v>4329</v>
      </c>
      <c r="P47" s="14">
        <v>0</v>
      </c>
      <c r="Q47" s="14">
        <v>4329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3">
        <f t="shared" si="2"/>
        <v>0</v>
      </c>
      <c r="Y47" s="13">
        <f t="shared" si="3"/>
        <v>0</v>
      </c>
      <c r="Z47" s="14">
        <v>0</v>
      </c>
      <c r="AA47" s="14">
        <v>0</v>
      </c>
      <c r="AB47" s="13">
        <f t="shared" si="4"/>
        <v>0</v>
      </c>
      <c r="AC47" s="14">
        <v>0</v>
      </c>
      <c r="AD47" s="14">
        <v>0</v>
      </c>
      <c r="AE47" s="13">
        <f t="shared" si="5"/>
        <v>0</v>
      </c>
      <c r="AF47" s="14">
        <v>0</v>
      </c>
      <c r="AG47" s="14">
        <v>0</v>
      </c>
      <c r="AH47" s="14">
        <v>0</v>
      </c>
      <c r="AI47" s="13">
        <f t="shared" si="6"/>
        <v>0</v>
      </c>
      <c r="AJ47" s="14">
        <v>0</v>
      </c>
      <c r="AK47" s="14">
        <v>0</v>
      </c>
      <c r="AL47" s="13">
        <f t="shared" si="7"/>
        <v>2275</v>
      </c>
      <c r="AM47" s="14">
        <v>1744</v>
      </c>
      <c r="AN47" s="14">
        <v>531</v>
      </c>
      <c r="AO47" s="13">
        <f t="shared" si="8"/>
        <v>1081</v>
      </c>
      <c r="AP47" s="14">
        <v>1081</v>
      </c>
      <c r="AQ47" s="14">
        <v>0</v>
      </c>
      <c r="AR47" s="13">
        <f t="shared" si="9"/>
        <v>3345</v>
      </c>
      <c r="AS47" s="14">
        <v>2163</v>
      </c>
      <c r="AT47" s="14">
        <v>615</v>
      </c>
      <c r="AU47" s="14">
        <v>0</v>
      </c>
      <c r="AV47" s="14">
        <v>0</v>
      </c>
      <c r="AW47" s="14">
        <v>0</v>
      </c>
      <c r="AX47" s="13">
        <f t="shared" si="10"/>
        <v>0</v>
      </c>
      <c r="AY47" s="14">
        <v>0</v>
      </c>
      <c r="AZ47" s="14">
        <v>0</v>
      </c>
      <c r="BA47" s="13">
        <f t="shared" si="11"/>
        <v>0</v>
      </c>
      <c r="BB47" s="14">
        <v>0</v>
      </c>
      <c r="BC47" s="14">
        <v>0</v>
      </c>
      <c r="BD47" s="13">
        <f t="shared" si="12"/>
        <v>0</v>
      </c>
      <c r="BE47" s="14">
        <v>0</v>
      </c>
      <c r="BF47" s="14">
        <v>0</v>
      </c>
      <c r="BG47" s="13">
        <f t="shared" si="13"/>
        <v>0</v>
      </c>
      <c r="BH47" s="14">
        <v>0</v>
      </c>
      <c r="BI47" s="14">
        <v>0</v>
      </c>
      <c r="BJ47" s="13">
        <f t="shared" si="14"/>
        <v>567</v>
      </c>
      <c r="BK47" s="14">
        <v>534</v>
      </c>
      <c r="BL47" s="14">
        <v>33</v>
      </c>
      <c r="BM47" s="13">
        <f t="shared" si="15"/>
        <v>0</v>
      </c>
      <c r="BN47" s="14">
        <v>0</v>
      </c>
      <c r="BO47" s="14">
        <v>0</v>
      </c>
      <c r="BP47" s="13">
        <f t="shared" si="16"/>
        <v>1474</v>
      </c>
      <c r="BQ47" s="13">
        <f t="shared" si="17"/>
        <v>479</v>
      </c>
      <c r="BR47" s="14">
        <v>309</v>
      </c>
      <c r="BS47" s="15">
        <v>170</v>
      </c>
      <c r="BT47" s="15">
        <v>149</v>
      </c>
      <c r="BU47" s="15">
        <v>229</v>
      </c>
      <c r="BV47" s="13">
        <f t="shared" si="18"/>
        <v>319</v>
      </c>
      <c r="BW47" s="15">
        <v>319</v>
      </c>
      <c r="BX47" s="15">
        <v>0</v>
      </c>
      <c r="BY47" s="13">
        <f t="shared" si="19"/>
        <v>0</v>
      </c>
      <c r="BZ47" s="15">
        <v>0</v>
      </c>
      <c r="CA47" s="15">
        <v>0</v>
      </c>
      <c r="CB47" s="13">
        <f t="shared" si="20"/>
        <v>298</v>
      </c>
      <c r="CC47" s="15">
        <v>298</v>
      </c>
      <c r="CD47" s="15">
        <v>0</v>
      </c>
      <c r="CE47" s="13">
        <f t="shared" si="21"/>
        <v>3052</v>
      </c>
      <c r="CF47" s="14">
        <v>2141</v>
      </c>
      <c r="CG47" s="14">
        <v>911</v>
      </c>
      <c r="CH47" s="13">
        <f t="shared" si="22"/>
        <v>1978</v>
      </c>
      <c r="CI47" s="14">
        <v>1485</v>
      </c>
      <c r="CJ47" s="14">
        <v>493</v>
      </c>
      <c r="CK47" s="13">
        <f t="shared" si="23"/>
        <v>0</v>
      </c>
      <c r="CL47" s="14">
        <v>0</v>
      </c>
      <c r="CM47" s="14">
        <v>0</v>
      </c>
      <c r="CN47" s="13">
        <f t="shared" si="24"/>
        <v>1341</v>
      </c>
      <c r="CO47" s="14">
        <v>843</v>
      </c>
      <c r="CP47" s="14">
        <v>498</v>
      </c>
      <c r="CQ47" s="16"/>
      <c r="CR47" s="13">
        <f t="shared" si="25"/>
        <v>679</v>
      </c>
      <c r="CS47" s="14">
        <v>679</v>
      </c>
      <c r="CT47" s="14">
        <v>0</v>
      </c>
      <c r="CU47" s="13">
        <f t="shared" si="26"/>
        <v>647</v>
      </c>
      <c r="CV47" s="13">
        <f t="shared" si="27"/>
        <v>647</v>
      </c>
      <c r="CW47" s="13">
        <f t="shared" si="27"/>
        <v>0</v>
      </c>
      <c r="CX47" s="13">
        <f t="shared" si="28"/>
        <v>144</v>
      </c>
      <c r="CY47" s="14">
        <v>144</v>
      </c>
      <c r="CZ47" s="14">
        <v>0</v>
      </c>
      <c r="DA47" s="13">
        <f t="shared" si="29"/>
        <v>503</v>
      </c>
      <c r="DB47" s="14">
        <v>503</v>
      </c>
      <c r="DC47" s="14">
        <v>0</v>
      </c>
      <c r="DD47" s="13">
        <f t="shared" si="30"/>
        <v>0</v>
      </c>
      <c r="DE47" s="14">
        <v>0</v>
      </c>
      <c r="DF47" s="14">
        <v>0</v>
      </c>
      <c r="DG47" s="17">
        <f t="shared" si="33"/>
        <v>30728</v>
      </c>
      <c r="DH47" s="17">
        <f t="shared" si="31"/>
        <v>22999</v>
      </c>
      <c r="DI47" s="17">
        <v>1687</v>
      </c>
      <c r="DJ47" s="17">
        <f t="shared" si="32"/>
        <v>7729</v>
      </c>
      <c r="DK47" s="18">
        <v>569</v>
      </c>
      <c r="DL47" s="18">
        <v>388</v>
      </c>
      <c r="DN47" s="37"/>
    </row>
    <row r="48" spans="1:118" ht="15.75" x14ac:dyDescent="0.2">
      <c r="A48" s="19" t="s">
        <v>115</v>
      </c>
      <c r="B48" s="13">
        <f t="shared" si="0"/>
        <v>7606</v>
      </c>
      <c r="C48" s="14">
        <v>0</v>
      </c>
      <c r="D48" s="14">
        <v>6230</v>
      </c>
      <c r="E48" s="14">
        <v>1376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3">
        <f t="shared" si="1"/>
        <v>3530</v>
      </c>
      <c r="P48" s="14">
        <v>0</v>
      </c>
      <c r="Q48" s="14">
        <v>3530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3">
        <f t="shared" si="2"/>
        <v>0</v>
      </c>
      <c r="Y48" s="13">
        <f t="shared" si="3"/>
        <v>0</v>
      </c>
      <c r="Z48" s="14">
        <v>0</v>
      </c>
      <c r="AA48" s="14">
        <v>0</v>
      </c>
      <c r="AB48" s="13">
        <f t="shared" si="4"/>
        <v>0</v>
      </c>
      <c r="AC48" s="14">
        <v>0</v>
      </c>
      <c r="AD48" s="14">
        <v>0</v>
      </c>
      <c r="AE48" s="13">
        <f t="shared" si="5"/>
        <v>1855</v>
      </c>
      <c r="AF48" s="14">
        <v>1855</v>
      </c>
      <c r="AG48" s="14">
        <v>0</v>
      </c>
      <c r="AH48" s="14">
        <v>0</v>
      </c>
      <c r="AI48" s="13">
        <f t="shared" si="6"/>
        <v>0</v>
      </c>
      <c r="AJ48" s="14">
        <v>0</v>
      </c>
      <c r="AK48" s="14">
        <v>0</v>
      </c>
      <c r="AL48" s="13">
        <f t="shared" si="7"/>
        <v>388</v>
      </c>
      <c r="AM48" s="14">
        <v>360</v>
      </c>
      <c r="AN48" s="14">
        <v>28</v>
      </c>
      <c r="AO48" s="13">
        <f t="shared" si="8"/>
        <v>0</v>
      </c>
      <c r="AP48" s="14">
        <v>0</v>
      </c>
      <c r="AQ48" s="14">
        <v>0</v>
      </c>
      <c r="AR48" s="13">
        <f t="shared" si="9"/>
        <v>2229</v>
      </c>
      <c r="AS48" s="14">
        <v>249</v>
      </c>
      <c r="AT48" s="14">
        <v>21</v>
      </c>
      <c r="AU48" s="14">
        <v>0</v>
      </c>
      <c r="AV48" s="14">
        <v>0</v>
      </c>
      <c r="AW48" s="14">
        <v>0</v>
      </c>
      <c r="AX48" s="13">
        <f t="shared" si="10"/>
        <v>0</v>
      </c>
      <c r="AY48" s="14">
        <v>0</v>
      </c>
      <c r="AZ48" s="14">
        <v>0</v>
      </c>
      <c r="BA48" s="13">
        <f t="shared" si="11"/>
        <v>0</v>
      </c>
      <c r="BB48" s="14">
        <v>0</v>
      </c>
      <c r="BC48" s="14">
        <v>0</v>
      </c>
      <c r="BD48" s="13">
        <f t="shared" si="12"/>
        <v>0</v>
      </c>
      <c r="BE48" s="14">
        <v>0</v>
      </c>
      <c r="BF48" s="14">
        <v>0</v>
      </c>
      <c r="BG48" s="13">
        <f t="shared" si="13"/>
        <v>0</v>
      </c>
      <c r="BH48" s="14">
        <v>0</v>
      </c>
      <c r="BI48" s="14">
        <v>0</v>
      </c>
      <c r="BJ48" s="13">
        <f t="shared" si="14"/>
        <v>1959</v>
      </c>
      <c r="BK48" s="14">
        <v>1959</v>
      </c>
      <c r="BL48" s="14">
        <v>0</v>
      </c>
      <c r="BM48" s="13">
        <f t="shared" si="15"/>
        <v>0</v>
      </c>
      <c r="BN48" s="14">
        <v>0</v>
      </c>
      <c r="BO48" s="14">
        <v>0</v>
      </c>
      <c r="BP48" s="13">
        <f t="shared" si="16"/>
        <v>1160</v>
      </c>
      <c r="BQ48" s="13">
        <f t="shared" si="17"/>
        <v>230</v>
      </c>
      <c r="BR48" s="14">
        <v>150</v>
      </c>
      <c r="BS48" s="15">
        <v>80</v>
      </c>
      <c r="BT48" s="15">
        <v>120</v>
      </c>
      <c r="BU48" s="15">
        <v>120</v>
      </c>
      <c r="BV48" s="13">
        <f t="shared" si="18"/>
        <v>0</v>
      </c>
      <c r="BW48" s="15">
        <v>0</v>
      </c>
      <c r="BX48" s="15">
        <v>0</v>
      </c>
      <c r="BY48" s="13">
        <f t="shared" si="19"/>
        <v>0</v>
      </c>
      <c r="BZ48" s="15">
        <v>0</v>
      </c>
      <c r="CA48" s="15">
        <v>0</v>
      </c>
      <c r="CB48" s="13">
        <f t="shared" si="20"/>
        <v>690</v>
      </c>
      <c r="CC48" s="15">
        <v>380</v>
      </c>
      <c r="CD48" s="15">
        <v>310</v>
      </c>
      <c r="CE48" s="13">
        <f t="shared" si="21"/>
        <v>783</v>
      </c>
      <c r="CF48" s="14">
        <v>775</v>
      </c>
      <c r="CG48" s="14">
        <v>8</v>
      </c>
      <c r="CH48" s="13">
        <f t="shared" si="22"/>
        <v>844</v>
      </c>
      <c r="CI48" s="14">
        <v>678</v>
      </c>
      <c r="CJ48" s="14">
        <v>166</v>
      </c>
      <c r="CK48" s="13">
        <f t="shared" si="23"/>
        <v>0</v>
      </c>
      <c r="CL48" s="14">
        <v>0</v>
      </c>
      <c r="CM48" s="14">
        <v>0</v>
      </c>
      <c r="CN48" s="13">
        <f t="shared" si="24"/>
        <v>443</v>
      </c>
      <c r="CO48" s="14">
        <v>415</v>
      </c>
      <c r="CP48" s="14">
        <v>28</v>
      </c>
      <c r="CQ48" s="16"/>
      <c r="CR48" s="13">
        <f t="shared" si="25"/>
        <v>519</v>
      </c>
      <c r="CS48" s="14">
        <v>353</v>
      </c>
      <c r="CT48" s="14">
        <v>166</v>
      </c>
      <c r="CU48" s="13">
        <f t="shared" si="26"/>
        <v>332</v>
      </c>
      <c r="CV48" s="13">
        <f t="shared" si="27"/>
        <v>221</v>
      </c>
      <c r="CW48" s="13">
        <f t="shared" si="27"/>
        <v>111</v>
      </c>
      <c r="CX48" s="13">
        <f t="shared" si="28"/>
        <v>0</v>
      </c>
      <c r="CY48" s="14">
        <v>0</v>
      </c>
      <c r="CZ48" s="14">
        <v>0</v>
      </c>
      <c r="DA48" s="13">
        <f t="shared" si="29"/>
        <v>332</v>
      </c>
      <c r="DB48" s="14">
        <v>221</v>
      </c>
      <c r="DC48" s="14">
        <v>111</v>
      </c>
      <c r="DD48" s="13">
        <f t="shared" si="30"/>
        <v>0</v>
      </c>
      <c r="DE48" s="14">
        <v>0</v>
      </c>
      <c r="DF48" s="14">
        <v>0</v>
      </c>
      <c r="DG48" s="17">
        <f t="shared" si="33"/>
        <v>19689</v>
      </c>
      <c r="DH48" s="17">
        <f t="shared" si="31"/>
        <v>15121</v>
      </c>
      <c r="DI48" s="17">
        <v>2395</v>
      </c>
      <c r="DJ48" s="17">
        <f t="shared" si="32"/>
        <v>4568</v>
      </c>
      <c r="DK48" s="18">
        <v>810</v>
      </c>
      <c r="DL48" s="18">
        <v>552</v>
      </c>
      <c r="DN48" s="37"/>
    </row>
    <row r="49" spans="1:118" ht="31.5" x14ac:dyDescent="0.2">
      <c r="A49" s="19" t="s">
        <v>116</v>
      </c>
      <c r="B49" s="13">
        <f t="shared" si="0"/>
        <v>11374</v>
      </c>
      <c r="C49" s="14">
        <v>487</v>
      </c>
      <c r="D49" s="14">
        <v>9822</v>
      </c>
      <c r="E49" s="14">
        <v>0</v>
      </c>
      <c r="F49" s="14">
        <v>0</v>
      </c>
      <c r="G49" s="14">
        <v>0</v>
      </c>
      <c r="H49" s="14">
        <v>877</v>
      </c>
      <c r="I49" s="14">
        <v>91</v>
      </c>
      <c r="J49" s="14">
        <v>97</v>
      </c>
      <c r="K49" s="14">
        <v>0</v>
      </c>
      <c r="L49" s="14">
        <v>0</v>
      </c>
      <c r="M49" s="14">
        <v>0</v>
      </c>
      <c r="N49" s="14">
        <v>0</v>
      </c>
      <c r="O49" s="13">
        <f t="shared" si="1"/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3">
        <f t="shared" si="2"/>
        <v>2035</v>
      </c>
      <c r="Y49" s="13">
        <f t="shared" si="3"/>
        <v>1938</v>
      </c>
      <c r="Z49" s="14">
        <v>1938</v>
      </c>
      <c r="AA49" s="14">
        <v>0</v>
      </c>
      <c r="AB49" s="13">
        <f t="shared" si="4"/>
        <v>97</v>
      </c>
      <c r="AC49" s="14">
        <v>97</v>
      </c>
      <c r="AD49" s="14">
        <v>0</v>
      </c>
      <c r="AE49" s="13">
        <f t="shared" si="5"/>
        <v>3010</v>
      </c>
      <c r="AF49" s="14">
        <v>3010</v>
      </c>
      <c r="AG49" s="14">
        <v>0</v>
      </c>
      <c r="AH49" s="14">
        <v>0</v>
      </c>
      <c r="AI49" s="13">
        <f t="shared" si="6"/>
        <v>19</v>
      </c>
      <c r="AJ49" s="14">
        <v>19</v>
      </c>
      <c r="AK49" s="14">
        <v>0</v>
      </c>
      <c r="AL49" s="13">
        <f t="shared" si="7"/>
        <v>77</v>
      </c>
      <c r="AM49" s="14">
        <v>77</v>
      </c>
      <c r="AN49" s="14">
        <v>0</v>
      </c>
      <c r="AO49" s="13">
        <f t="shared" si="8"/>
        <v>58</v>
      </c>
      <c r="AP49" s="14">
        <v>58</v>
      </c>
      <c r="AQ49" s="14">
        <v>0</v>
      </c>
      <c r="AR49" s="13">
        <f t="shared" si="9"/>
        <v>2534</v>
      </c>
      <c r="AS49" s="14">
        <v>292</v>
      </c>
      <c r="AT49" s="14">
        <v>0</v>
      </c>
      <c r="AU49" s="14">
        <v>0</v>
      </c>
      <c r="AV49" s="14">
        <v>23</v>
      </c>
      <c r="AW49" s="14">
        <v>23</v>
      </c>
      <c r="AX49" s="13">
        <f t="shared" si="10"/>
        <v>0</v>
      </c>
      <c r="AY49" s="14">
        <v>0</v>
      </c>
      <c r="AZ49" s="14">
        <v>0</v>
      </c>
      <c r="BA49" s="13">
        <f t="shared" si="11"/>
        <v>97</v>
      </c>
      <c r="BB49" s="14">
        <v>97</v>
      </c>
      <c r="BC49" s="14">
        <v>0</v>
      </c>
      <c r="BD49" s="13">
        <f t="shared" si="12"/>
        <v>292</v>
      </c>
      <c r="BE49" s="14">
        <v>292</v>
      </c>
      <c r="BF49" s="14">
        <v>0</v>
      </c>
      <c r="BG49" s="13">
        <f t="shared" si="13"/>
        <v>671</v>
      </c>
      <c r="BH49" s="14">
        <v>671</v>
      </c>
      <c r="BI49" s="14">
        <v>0</v>
      </c>
      <c r="BJ49" s="13">
        <f t="shared" si="14"/>
        <v>1136</v>
      </c>
      <c r="BK49" s="14">
        <v>1136</v>
      </c>
      <c r="BL49" s="14">
        <v>0</v>
      </c>
      <c r="BM49" s="13">
        <f t="shared" si="15"/>
        <v>146</v>
      </c>
      <c r="BN49" s="14">
        <v>146</v>
      </c>
      <c r="BO49" s="14">
        <v>0</v>
      </c>
      <c r="BP49" s="13">
        <f t="shared" si="16"/>
        <v>1123</v>
      </c>
      <c r="BQ49" s="13">
        <f t="shared" si="17"/>
        <v>0</v>
      </c>
      <c r="BR49" s="21">
        <v>0</v>
      </c>
      <c r="BS49" s="20">
        <v>0</v>
      </c>
      <c r="BT49" s="20">
        <v>0</v>
      </c>
      <c r="BU49" s="20">
        <v>0</v>
      </c>
      <c r="BV49" s="13">
        <f t="shared" si="18"/>
        <v>0</v>
      </c>
      <c r="BW49" s="20">
        <v>0</v>
      </c>
      <c r="BX49" s="20">
        <v>0</v>
      </c>
      <c r="BY49" s="13">
        <f t="shared" si="19"/>
        <v>0</v>
      </c>
      <c r="BZ49" s="20">
        <v>0</v>
      </c>
      <c r="CA49" s="20">
        <v>0</v>
      </c>
      <c r="CB49" s="13">
        <f t="shared" si="20"/>
        <v>1123</v>
      </c>
      <c r="CC49" s="20">
        <v>1123</v>
      </c>
      <c r="CD49" s="20">
        <v>0</v>
      </c>
      <c r="CE49" s="13">
        <f t="shared" si="21"/>
        <v>11690</v>
      </c>
      <c r="CF49" s="14">
        <v>11671</v>
      </c>
      <c r="CG49" s="14">
        <v>19</v>
      </c>
      <c r="CH49" s="13">
        <f t="shared" si="22"/>
        <v>1364</v>
      </c>
      <c r="CI49" s="14">
        <v>1364</v>
      </c>
      <c r="CJ49" s="14">
        <v>0</v>
      </c>
      <c r="CK49" s="13">
        <f t="shared" si="23"/>
        <v>0</v>
      </c>
      <c r="CL49" s="14">
        <v>0</v>
      </c>
      <c r="CM49" s="14">
        <v>0</v>
      </c>
      <c r="CN49" s="13">
        <f t="shared" si="24"/>
        <v>100</v>
      </c>
      <c r="CO49" s="14">
        <v>100</v>
      </c>
      <c r="CP49" s="14">
        <v>0</v>
      </c>
      <c r="CQ49" s="16"/>
      <c r="CR49" s="13">
        <f t="shared" si="25"/>
        <v>0</v>
      </c>
      <c r="CS49" s="14">
        <v>0</v>
      </c>
      <c r="CT49" s="14">
        <v>0</v>
      </c>
      <c r="CU49" s="13">
        <f t="shared" si="26"/>
        <v>0</v>
      </c>
      <c r="CV49" s="13">
        <f t="shared" si="27"/>
        <v>0</v>
      </c>
      <c r="CW49" s="13">
        <f t="shared" si="27"/>
        <v>0</v>
      </c>
      <c r="CX49" s="13">
        <f t="shared" si="28"/>
        <v>0</v>
      </c>
      <c r="CY49" s="14">
        <v>0</v>
      </c>
      <c r="CZ49" s="14">
        <v>0</v>
      </c>
      <c r="DA49" s="13">
        <f t="shared" si="29"/>
        <v>0</v>
      </c>
      <c r="DB49" s="14">
        <v>0</v>
      </c>
      <c r="DC49" s="14">
        <v>0</v>
      </c>
      <c r="DD49" s="13">
        <f t="shared" si="30"/>
        <v>0</v>
      </c>
      <c r="DE49" s="14">
        <v>0</v>
      </c>
      <c r="DF49" s="14">
        <v>0</v>
      </c>
      <c r="DG49" s="17">
        <f t="shared" si="33"/>
        <v>33530</v>
      </c>
      <c r="DH49" s="17">
        <f t="shared" si="31"/>
        <v>33511</v>
      </c>
      <c r="DI49" s="17">
        <v>5281</v>
      </c>
      <c r="DJ49" s="17">
        <f t="shared" si="32"/>
        <v>19</v>
      </c>
      <c r="DK49" s="18">
        <v>5000</v>
      </c>
      <c r="DL49" s="18">
        <v>1006</v>
      </c>
      <c r="DN49" s="37"/>
    </row>
    <row r="50" spans="1:118" ht="15.75" x14ac:dyDescent="0.2">
      <c r="A50" s="19" t="s">
        <v>117</v>
      </c>
      <c r="B50" s="13">
        <f t="shared" si="0"/>
        <v>42398</v>
      </c>
      <c r="C50" s="14">
        <v>0</v>
      </c>
      <c r="D50" s="14">
        <v>37610</v>
      </c>
      <c r="E50" s="14">
        <v>0</v>
      </c>
      <c r="F50" s="14">
        <v>0</v>
      </c>
      <c r="G50" s="14">
        <v>0</v>
      </c>
      <c r="H50" s="14">
        <v>584</v>
      </c>
      <c r="I50" s="14">
        <v>1140</v>
      </c>
      <c r="J50" s="14">
        <v>0</v>
      </c>
      <c r="K50" s="14">
        <v>0</v>
      </c>
      <c r="L50" s="14">
        <v>3064</v>
      </c>
      <c r="M50" s="14">
        <v>0</v>
      </c>
      <c r="N50" s="14">
        <v>0</v>
      </c>
      <c r="O50" s="13">
        <f t="shared" si="1"/>
        <v>29217</v>
      </c>
      <c r="P50" s="14">
        <v>0</v>
      </c>
      <c r="Q50" s="14">
        <v>28818</v>
      </c>
      <c r="R50" s="14">
        <v>0</v>
      </c>
      <c r="S50" s="14">
        <v>57</v>
      </c>
      <c r="T50" s="14">
        <v>0</v>
      </c>
      <c r="U50" s="14">
        <v>0</v>
      </c>
      <c r="V50" s="14">
        <v>0</v>
      </c>
      <c r="W50" s="14">
        <v>342</v>
      </c>
      <c r="X50" s="13">
        <f t="shared" si="2"/>
        <v>2902</v>
      </c>
      <c r="Y50" s="13">
        <f t="shared" si="3"/>
        <v>2902</v>
      </c>
      <c r="Z50" s="14">
        <v>2651</v>
      </c>
      <c r="AA50" s="14">
        <v>251</v>
      </c>
      <c r="AB50" s="13">
        <f t="shared" si="4"/>
        <v>0</v>
      </c>
      <c r="AC50" s="14">
        <v>0</v>
      </c>
      <c r="AD50" s="14">
        <v>0</v>
      </c>
      <c r="AE50" s="13">
        <f t="shared" si="5"/>
        <v>3078</v>
      </c>
      <c r="AF50" s="14">
        <v>1710</v>
      </c>
      <c r="AG50" s="14">
        <v>1368</v>
      </c>
      <c r="AH50" s="14">
        <v>0</v>
      </c>
      <c r="AI50" s="13">
        <f t="shared" si="6"/>
        <v>0</v>
      </c>
      <c r="AJ50" s="14">
        <v>0</v>
      </c>
      <c r="AK50" s="14">
        <v>0</v>
      </c>
      <c r="AL50" s="13">
        <f t="shared" si="7"/>
        <v>2022</v>
      </c>
      <c r="AM50" s="14">
        <v>1368</v>
      </c>
      <c r="AN50" s="14">
        <v>654</v>
      </c>
      <c r="AO50" s="13">
        <f t="shared" si="8"/>
        <v>650</v>
      </c>
      <c r="AP50" s="14">
        <v>650</v>
      </c>
      <c r="AQ50" s="14">
        <v>0</v>
      </c>
      <c r="AR50" s="13">
        <f t="shared" si="9"/>
        <v>5585</v>
      </c>
      <c r="AS50" s="14">
        <v>4103</v>
      </c>
      <c r="AT50" s="14">
        <v>456</v>
      </c>
      <c r="AU50" s="14">
        <v>0</v>
      </c>
      <c r="AV50" s="14">
        <v>0</v>
      </c>
      <c r="AW50" s="14">
        <v>0</v>
      </c>
      <c r="AX50" s="13">
        <f t="shared" si="10"/>
        <v>0</v>
      </c>
      <c r="AY50" s="14">
        <v>0</v>
      </c>
      <c r="AZ50" s="14">
        <v>0</v>
      </c>
      <c r="BA50" s="13">
        <f t="shared" si="11"/>
        <v>0</v>
      </c>
      <c r="BB50" s="14">
        <v>0</v>
      </c>
      <c r="BC50" s="14">
        <v>0</v>
      </c>
      <c r="BD50" s="13">
        <f t="shared" si="12"/>
        <v>570</v>
      </c>
      <c r="BE50" s="14">
        <v>228</v>
      </c>
      <c r="BF50" s="14">
        <v>342</v>
      </c>
      <c r="BG50" s="13">
        <f t="shared" si="13"/>
        <v>0</v>
      </c>
      <c r="BH50" s="14">
        <v>0</v>
      </c>
      <c r="BI50" s="14">
        <v>0</v>
      </c>
      <c r="BJ50" s="13">
        <f t="shared" si="14"/>
        <v>456</v>
      </c>
      <c r="BK50" s="14">
        <v>456</v>
      </c>
      <c r="BL50" s="14">
        <v>0</v>
      </c>
      <c r="BM50" s="13">
        <f t="shared" si="15"/>
        <v>2165</v>
      </c>
      <c r="BN50" s="14">
        <v>1937</v>
      </c>
      <c r="BO50" s="14">
        <v>228</v>
      </c>
      <c r="BP50" s="13">
        <f t="shared" si="16"/>
        <v>3610</v>
      </c>
      <c r="BQ50" s="13">
        <f t="shared" si="17"/>
        <v>0</v>
      </c>
      <c r="BR50" s="14">
        <v>0</v>
      </c>
      <c r="BS50" s="15">
        <v>0</v>
      </c>
      <c r="BT50" s="15">
        <v>350</v>
      </c>
      <c r="BU50" s="15">
        <v>1789</v>
      </c>
      <c r="BV50" s="13">
        <f t="shared" si="18"/>
        <v>0</v>
      </c>
      <c r="BW50" s="15">
        <v>0</v>
      </c>
      <c r="BX50" s="15">
        <v>0</v>
      </c>
      <c r="BY50" s="13">
        <f t="shared" si="19"/>
        <v>0</v>
      </c>
      <c r="BZ50" s="15">
        <v>0</v>
      </c>
      <c r="CA50" s="15">
        <v>0</v>
      </c>
      <c r="CB50" s="13">
        <f t="shared" si="20"/>
        <v>1471</v>
      </c>
      <c r="CC50" s="15">
        <v>1230</v>
      </c>
      <c r="CD50" s="15">
        <v>241</v>
      </c>
      <c r="CE50" s="13">
        <f t="shared" si="21"/>
        <v>14720</v>
      </c>
      <c r="CF50" s="14">
        <v>14246</v>
      </c>
      <c r="CG50" s="14">
        <v>474</v>
      </c>
      <c r="CH50" s="13">
        <f t="shared" si="22"/>
        <v>3875</v>
      </c>
      <c r="CI50" s="14">
        <v>2849</v>
      </c>
      <c r="CJ50" s="14">
        <v>1026</v>
      </c>
      <c r="CK50" s="13">
        <f t="shared" si="23"/>
        <v>0</v>
      </c>
      <c r="CL50" s="14">
        <v>0</v>
      </c>
      <c r="CM50" s="14">
        <v>0</v>
      </c>
      <c r="CN50" s="13">
        <f t="shared" si="24"/>
        <v>6804</v>
      </c>
      <c r="CO50" s="14">
        <v>5676</v>
      </c>
      <c r="CP50" s="14">
        <v>1128</v>
      </c>
      <c r="CQ50" s="16"/>
      <c r="CR50" s="13">
        <f t="shared" si="25"/>
        <v>0</v>
      </c>
      <c r="CS50" s="14">
        <v>0</v>
      </c>
      <c r="CT50" s="14">
        <v>0</v>
      </c>
      <c r="CU50" s="13">
        <f t="shared" si="26"/>
        <v>6864</v>
      </c>
      <c r="CV50" s="13">
        <f t="shared" si="27"/>
        <v>5493</v>
      </c>
      <c r="CW50" s="13">
        <f t="shared" si="27"/>
        <v>1371</v>
      </c>
      <c r="CX50" s="13">
        <f t="shared" si="28"/>
        <v>756</v>
      </c>
      <c r="CY50" s="14">
        <v>604</v>
      </c>
      <c r="CZ50" s="14">
        <v>152</v>
      </c>
      <c r="DA50" s="13">
        <f t="shared" si="29"/>
        <v>6108</v>
      </c>
      <c r="DB50" s="14">
        <v>4889</v>
      </c>
      <c r="DC50" s="14">
        <v>1219</v>
      </c>
      <c r="DD50" s="13">
        <f t="shared" si="30"/>
        <v>0</v>
      </c>
      <c r="DE50" s="14">
        <v>0</v>
      </c>
      <c r="DF50" s="14">
        <v>0</v>
      </c>
      <c r="DG50" s="17">
        <f t="shared" si="33"/>
        <v>123890</v>
      </c>
      <c r="DH50" s="17">
        <f t="shared" si="31"/>
        <v>86784</v>
      </c>
      <c r="DI50" s="17">
        <v>9098</v>
      </c>
      <c r="DJ50" s="17">
        <f t="shared" si="32"/>
        <v>37106</v>
      </c>
      <c r="DK50" s="18">
        <v>3143</v>
      </c>
      <c r="DL50" s="18">
        <v>2142</v>
      </c>
      <c r="DN50" s="37"/>
    </row>
    <row r="51" spans="1:118" s="4" customFormat="1" ht="15.75" x14ac:dyDescent="0.2">
      <c r="A51" s="19" t="s">
        <v>118</v>
      </c>
      <c r="B51" s="13">
        <f t="shared" si="0"/>
        <v>33306</v>
      </c>
      <c r="C51" s="14">
        <v>0</v>
      </c>
      <c r="D51" s="14">
        <v>29073</v>
      </c>
      <c r="E51" s="14">
        <v>0</v>
      </c>
      <c r="F51" s="14">
        <v>0</v>
      </c>
      <c r="G51" s="14">
        <v>0</v>
      </c>
      <c r="H51" s="14">
        <v>577</v>
      </c>
      <c r="I51" s="14">
        <v>202</v>
      </c>
      <c r="J51" s="14">
        <v>0</v>
      </c>
      <c r="K51" s="14">
        <v>0</v>
      </c>
      <c r="L51" s="14">
        <v>3444</v>
      </c>
      <c r="M51" s="14">
        <v>10</v>
      </c>
      <c r="N51" s="14">
        <v>0</v>
      </c>
      <c r="O51" s="13">
        <f t="shared" si="1"/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3">
        <f t="shared" si="2"/>
        <v>1216</v>
      </c>
      <c r="Y51" s="13">
        <f t="shared" si="3"/>
        <v>1216</v>
      </c>
      <c r="Z51" s="14">
        <v>1216</v>
      </c>
      <c r="AA51" s="14">
        <v>0</v>
      </c>
      <c r="AB51" s="13">
        <f t="shared" si="4"/>
        <v>0</v>
      </c>
      <c r="AC51" s="14">
        <v>0</v>
      </c>
      <c r="AD51" s="14">
        <v>0</v>
      </c>
      <c r="AE51" s="13">
        <f t="shared" si="5"/>
        <v>1520</v>
      </c>
      <c r="AF51" s="14">
        <v>1520</v>
      </c>
      <c r="AG51" s="14">
        <v>0</v>
      </c>
      <c r="AH51" s="14">
        <v>0</v>
      </c>
      <c r="AI51" s="13">
        <f t="shared" si="6"/>
        <v>0</v>
      </c>
      <c r="AJ51" s="14">
        <v>0</v>
      </c>
      <c r="AK51" s="14">
        <v>0</v>
      </c>
      <c r="AL51" s="13">
        <f t="shared" si="7"/>
        <v>1013</v>
      </c>
      <c r="AM51" s="14">
        <v>1013</v>
      </c>
      <c r="AN51" s="14">
        <v>0</v>
      </c>
      <c r="AO51" s="13">
        <f t="shared" si="8"/>
        <v>912</v>
      </c>
      <c r="AP51" s="14">
        <v>912</v>
      </c>
      <c r="AQ51" s="14">
        <v>0</v>
      </c>
      <c r="AR51" s="13">
        <f t="shared" si="9"/>
        <v>6787</v>
      </c>
      <c r="AS51" s="14">
        <v>2026</v>
      </c>
      <c r="AT51" s="14">
        <v>0</v>
      </c>
      <c r="AU51" s="14">
        <v>0</v>
      </c>
      <c r="AV51" s="14">
        <v>0</v>
      </c>
      <c r="AW51" s="14">
        <v>0</v>
      </c>
      <c r="AX51" s="13">
        <f t="shared" si="10"/>
        <v>0</v>
      </c>
      <c r="AY51" s="14">
        <v>0</v>
      </c>
      <c r="AZ51" s="14">
        <v>0</v>
      </c>
      <c r="BA51" s="13">
        <f t="shared" si="11"/>
        <v>0</v>
      </c>
      <c r="BB51" s="14">
        <v>0</v>
      </c>
      <c r="BC51" s="14">
        <v>0</v>
      </c>
      <c r="BD51" s="13">
        <f t="shared" si="12"/>
        <v>4052</v>
      </c>
      <c r="BE51" s="14">
        <v>4052</v>
      </c>
      <c r="BF51" s="14">
        <v>0</v>
      </c>
      <c r="BG51" s="13">
        <f t="shared" si="13"/>
        <v>0</v>
      </c>
      <c r="BH51" s="14">
        <v>0</v>
      </c>
      <c r="BI51" s="14">
        <v>0</v>
      </c>
      <c r="BJ51" s="13">
        <f t="shared" si="14"/>
        <v>709</v>
      </c>
      <c r="BK51" s="14">
        <v>709</v>
      </c>
      <c r="BL51" s="14">
        <v>0</v>
      </c>
      <c r="BM51" s="13">
        <f t="shared" si="15"/>
        <v>1865</v>
      </c>
      <c r="BN51" s="14">
        <v>1865</v>
      </c>
      <c r="BO51" s="14">
        <v>0</v>
      </c>
      <c r="BP51" s="13">
        <f t="shared" si="16"/>
        <v>0</v>
      </c>
      <c r="BQ51" s="13">
        <f t="shared" si="17"/>
        <v>0</v>
      </c>
      <c r="BR51" s="14">
        <v>0</v>
      </c>
      <c r="BS51" s="14">
        <v>0</v>
      </c>
      <c r="BT51" s="14">
        <v>0</v>
      </c>
      <c r="BU51" s="14">
        <v>0</v>
      </c>
      <c r="BV51" s="13">
        <f t="shared" si="18"/>
        <v>0</v>
      </c>
      <c r="BW51" s="14">
        <v>0</v>
      </c>
      <c r="BX51" s="14">
        <v>0</v>
      </c>
      <c r="BY51" s="13">
        <f t="shared" si="19"/>
        <v>0</v>
      </c>
      <c r="BZ51" s="14">
        <v>0</v>
      </c>
      <c r="CA51" s="14">
        <v>0</v>
      </c>
      <c r="CB51" s="13">
        <f t="shared" si="20"/>
        <v>0</v>
      </c>
      <c r="CC51" s="14">
        <v>0</v>
      </c>
      <c r="CD51" s="14">
        <v>0</v>
      </c>
      <c r="CE51" s="13">
        <f t="shared" si="21"/>
        <v>0</v>
      </c>
      <c r="CF51" s="14">
        <v>0</v>
      </c>
      <c r="CG51" s="14">
        <v>0</v>
      </c>
      <c r="CH51" s="13">
        <f t="shared" si="22"/>
        <v>1003</v>
      </c>
      <c r="CI51" s="14">
        <v>1003</v>
      </c>
      <c r="CJ51" s="14">
        <v>0</v>
      </c>
      <c r="CK51" s="13">
        <f t="shared" si="23"/>
        <v>0</v>
      </c>
      <c r="CL51" s="14">
        <v>0</v>
      </c>
      <c r="CM51" s="14">
        <v>0</v>
      </c>
      <c r="CN51" s="13">
        <f t="shared" si="24"/>
        <v>61</v>
      </c>
      <c r="CO51" s="14">
        <v>61</v>
      </c>
      <c r="CP51" s="14">
        <v>0</v>
      </c>
      <c r="CQ51" s="16"/>
      <c r="CR51" s="13">
        <f t="shared" si="25"/>
        <v>41</v>
      </c>
      <c r="CS51" s="14">
        <v>41</v>
      </c>
      <c r="CT51" s="14">
        <v>0</v>
      </c>
      <c r="CU51" s="13">
        <f t="shared" si="26"/>
        <v>5101</v>
      </c>
      <c r="CV51" s="13">
        <f t="shared" si="27"/>
        <v>5101</v>
      </c>
      <c r="CW51" s="13">
        <f t="shared" si="27"/>
        <v>0</v>
      </c>
      <c r="CX51" s="13">
        <f t="shared" si="28"/>
        <v>0</v>
      </c>
      <c r="CY51" s="14">
        <v>0</v>
      </c>
      <c r="CZ51" s="14">
        <v>0</v>
      </c>
      <c r="DA51" s="13">
        <f t="shared" si="29"/>
        <v>0</v>
      </c>
      <c r="DB51" s="14">
        <v>0</v>
      </c>
      <c r="DC51" s="14">
        <v>0</v>
      </c>
      <c r="DD51" s="13">
        <f t="shared" si="30"/>
        <v>5101</v>
      </c>
      <c r="DE51" s="14">
        <v>5101</v>
      </c>
      <c r="DF51" s="14">
        <v>0</v>
      </c>
      <c r="DG51" s="17">
        <f t="shared" si="33"/>
        <v>52825</v>
      </c>
      <c r="DH51" s="17">
        <f t="shared" si="31"/>
        <v>52825</v>
      </c>
      <c r="DI51" s="17">
        <v>8231</v>
      </c>
      <c r="DJ51" s="17">
        <f t="shared" si="32"/>
        <v>0</v>
      </c>
      <c r="DK51" s="18">
        <v>2314</v>
      </c>
      <c r="DL51" s="18">
        <v>1576</v>
      </c>
      <c r="DN51" s="37"/>
    </row>
    <row r="52" spans="1:118" ht="15.75" x14ac:dyDescent="0.2">
      <c r="A52" s="19" t="s">
        <v>119</v>
      </c>
      <c r="B52" s="13">
        <f t="shared" si="0"/>
        <v>24793</v>
      </c>
      <c r="C52" s="14">
        <v>1301</v>
      </c>
      <c r="D52" s="14">
        <v>20875</v>
      </c>
      <c r="E52" s="14">
        <v>0</v>
      </c>
      <c r="F52" s="14">
        <v>0</v>
      </c>
      <c r="G52" s="14">
        <v>0</v>
      </c>
      <c r="H52" s="14">
        <v>0</v>
      </c>
      <c r="I52" s="14">
        <v>690</v>
      </c>
      <c r="J52" s="14">
        <v>0</v>
      </c>
      <c r="K52" s="14">
        <v>0</v>
      </c>
      <c r="L52" s="14">
        <v>1927</v>
      </c>
      <c r="M52" s="14">
        <v>0</v>
      </c>
      <c r="N52" s="14">
        <v>0</v>
      </c>
      <c r="O52" s="13">
        <f t="shared" si="1"/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3">
        <f t="shared" si="2"/>
        <v>1675</v>
      </c>
      <c r="Y52" s="13">
        <f t="shared" si="3"/>
        <v>1675</v>
      </c>
      <c r="Z52" s="14">
        <v>1675</v>
      </c>
      <c r="AA52" s="14">
        <v>0</v>
      </c>
      <c r="AB52" s="13">
        <f t="shared" si="4"/>
        <v>0</v>
      </c>
      <c r="AC52" s="14">
        <v>0</v>
      </c>
      <c r="AD52" s="14">
        <v>0</v>
      </c>
      <c r="AE52" s="13">
        <f t="shared" si="5"/>
        <v>2228</v>
      </c>
      <c r="AF52" s="14">
        <v>2228</v>
      </c>
      <c r="AG52" s="14">
        <v>0</v>
      </c>
      <c r="AH52" s="14">
        <v>0</v>
      </c>
      <c r="AI52" s="13">
        <f t="shared" si="6"/>
        <v>0</v>
      </c>
      <c r="AJ52" s="14">
        <v>0</v>
      </c>
      <c r="AK52" s="14">
        <v>0</v>
      </c>
      <c r="AL52" s="13">
        <f t="shared" si="7"/>
        <v>3641</v>
      </c>
      <c r="AM52" s="14">
        <v>3641</v>
      </c>
      <c r="AN52" s="14">
        <v>0</v>
      </c>
      <c r="AO52" s="13">
        <f t="shared" si="8"/>
        <v>1576</v>
      </c>
      <c r="AP52" s="14">
        <v>1576</v>
      </c>
      <c r="AQ52" s="14">
        <v>0</v>
      </c>
      <c r="AR52" s="13">
        <f t="shared" si="9"/>
        <v>15805</v>
      </c>
      <c r="AS52" s="14">
        <v>10216</v>
      </c>
      <c r="AT52" s="14">
        <v>0</v>
      </c>
      <c r="AU52" s="14">
        <v>0</v>
      </c>
      <c r="AV52" s="14">
        <v>0</v>
      </c>
      <c r="AW52" s="14">
        <v>0</v>
      </c>
      <c r="AX52" s="13">
        <f t="shared" si="10"/>
        <v>214</v>
      </c>
      <c r="AY52" s="14">
        <v>214</v>
      </c>
      <c r="AZ52" s="14">
        <v>0</v>
      </c>
      <c r="BA52" s="13">
        <f t="shared" si="11"/>
        <v>0</v>
      </c>
      <c r="BB52" s="14">
        <v>0</v>
      </c>
      <c r="BC52" s="14">
        <v>0</v>
      </c>
      <c r="BD52" s="13">
        <f t="shared" si="12"/>
        <v>4415</v>
      </c>
      <c r="BE52" s="14">
        <v>4415</v>
      </c>
      <c r="BF52" s="14">
        <v>0</v>
      </c>
      <c r="BG52" s="13">
        <f t="shared" si="13"/>
        <v>0</v>
      </c>
      <c r="BH52" s="14">
        <v>0</v>
      </c>
      <c r="BI52" s="14">
        <v>0</v>
      </c>
      <c r="BJ52" s="13">
        <f t="shared" si="14"/>
        <v>960</v>
      </c>
      <c r="BK52" s="14">
        <v>960</v>
      </c>
      <c r="BL52" s="14">
        <v>0</v>
      </c>
      <c r="BM52" s="13">
        <f t="shared" si="15"/>
        <v>1418</v>
      </c>
      <c r="BN52" s="14">
        <v>1418</v>
      </c>
      <c r="BO52" s="14">
        <v>0</v>
      </c>
      <c r="BP52" s="13">
        <f t="shared" si="16"/>
        <v>837</v>
      </c>
      <c r="BQ52" s="13">
        <f t="shared" si="17"/>
        <v>0</v>
      </c>
      <c r="BR52" s="14">
        <v>0</v>
      </c>
      <c r="BS52" s="15">
        <v>0</v>
      </c>
      <c r="BT52" s="15">
        <v>0</v>
      </c>
      <c r="BU52" s="15">
        <v>837</v>
      </c>
      <c r="BV52" s="13">
        <f t="shared" si="18"/>
        <v>0</v>
      </c>
      <c r="BW52" s="15">
        <v>0</v>
      </c>
      <c r="BX52" s="15">
        <v>0</v>
      </c>
      <c r="BY52" s="13">
        <f t="shared" si="19"/>
        <v>0</v>
      </c>
      <c r="BZ52" s="15">
        <v>0</v>
      </c>
      <c r="CA52" s="15">
        <v>0</v>
      </c>
      <c r="CB52" s="13">
        <f t="shared" si="20"/>
        <v>0</v>
      </c>
      <c r="CC52" s="15">
        <v>0</v>
      </c>
      <c r="CD52" s="15">
        <v>0</v>
      </c>
      <c r="CE52" s="13">
        <f t="shared" si="21"/>
        <v>6241</v>
      </c>
      <c r="CF52" s="14">
        <v>6241</v>
      </c>
      <c r="CG52" s="14">
        <v>0</v>
      </c>
      <c r="CH52" s="13">
        <f t="shared" si="22"/>
        <v>3974</v>
      </c>
      <c r="CI52" s="14">
        <v>3974</v>
      </c>
      <c r="CJ52" s="14">
        <v>0</v>
      </c>
      <c r="CK52" s="13">
        <f t="shared" si="23"/>
        <v>0</v>
      </c>
      <c r="CL52" s="14">
        <v>0</v>
      </c>
      <c r="CM52" s="14">
        <v>0</v>
      </c>
      <c r="CN52" s="13">
        <f t="shared" si="24"/>
        <v>4109</v>
      </c>
      <c r="CO52" s="14">
        <v>4109</v>
      </c>
      <c r="CP52" s="14">
        <v>0</v>
      </c>
      <c r="CQ52" s="16"/>
      <c r="CR52" s="13">
        <f t="shared" si="25"/>
        <v>0</v>
      </c>
      <c r="CS52" s="14">
        <v>0</v>
      </c>
      <c r="CT52" s="14">
        <v>0</v>
      </c>
      <c r="CU52" s="13">
        <f t="shared" si="26"/>
        <v>0</v>
      </c>
      <c r="CV52" s="13">
        <f t="shared" si="27"/>
        <v>0</v>
      </c>
      <c r="CW52" s="13">
        <f t="shared" si="27"/>
        <v>0</v>
      </c>
      <c r="CX52" s="13">
        <f t="shared" si="28"/>
        <v>0</v>
      </c>
      <c r="CY52" s="14">
        <v>0</v>
      </c>
      <c r="CZ52" s="14">
        <v>0</v>
      </c>
      <c r="DA52" s="13">
        <f t="shared" si="29"/>
        <v>0</v>
      </c>
      <c r="DB52" s="14">
        <v>0</v>
      </c>
      <c r="DC52" s="14">
        <v>0</v>
      </c>
      <c r="DD52" s="13">
        <f t="shared" si="30"/>
        <v>0</v>
      </c>
      <c r="DE52" s="14">
        <v>0</v>
      </c>
      <c r="DF52" s="14">
        <v>0</v>
      </c>
      <c r="DG52" s="17">
        <f t="shared" si="33"/>
        <v>66297</v>
      </c>
      <c r="DH52" s="17">
        <f t="shared" si="31"/>
        <v>66297</v>
      </c>
      <c r="DI52" s="17">
        <v>4427</v>
      </c>
      <c r="DJ52" s="17">
        <f t="shared" si="32"/>
        <v>0</v>
      </c>
      <c r="DK52" s="18">
        <v>1240</v>
      </c>
      <c r="DL52" s="18">
        <v>845</v>
      </c>
      <c r="DN52" s="37"/>
    </row>
    <row r="53" spans="1:118" ht="15.75" x14ac:dyDescent="0.2">
      <c r="A53" s="19" t="s">
        <v>120</v>
      </c>
      <c r="B53" s="13">
        <f t="shared" si="0"/>
        <v>50970</v>
      </c>
      <c r="C53" s="14">
        <v>0</v>
      </c>
      <c r="D53" s="14">
        <v>47550</v>
      </c>
      <c r="E53" s="14">
        <v>0</v>
      </c>
      <c r="F53" s="14">
        <v>0</v>
      </c>
      <c r="G53" s="14">
        <v>0</v>
      </c>
      <c r="H53" s="14">
        <v>536</v>
      </c>
      <c r="I53" s="14">
        <v>2884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3">
        <f t="shared" si="1"/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3">
        <f t="shared" si="2"/>
        <v>5415</v>
      </c>
      <c r="Y53" s="13">
        <f t="shared" si="3"/>
        <v>3388</v>
      </c>
      <c r="Z53" s="14">
        <v>3388</v>
      </c>
      <c r="AA53" s="14">
        <v>0</v>
      </c>
      <c r="AB53" s="13">
        <f t="shared" si="4"/>
        <v>2027</v>
      </c>
      <c r="AC53" s="14">
        <v>2027</v>
      </c>
      <c r="AD53" s="14">
        <v>0</v>
      </c>
      <c r="AE53" s="13">
        <f t="shared" si="5"/>
        <v>3909</v>
      </c>
      <c r="AF53" s="14">
        <v>3909</v>
      </c>
      <c r="AG53" s="14">
        <v>0</v>
      </c>
      <c r="AH53" s="14">
        <v>0</v>
      </c>
      <c r="AI53" s="13">
        <f t="shared" si="6"/>
        <v>0</v>
      </c>
      <c r="AJ53" s="14">
        <v>0</v>
      </c>
      <c r="AK53" s="14">
        <v>0</v>
      </c>
      <c r="AL53" s="13">
        <f t="shared" si="7"/>
        <v>6469</v>
      </c>
      <c r="AM53" s="14">
        <v>6469</v>
      </c>
      <c r="AN53" s="14">
        <v>0</v>
      </c>
      <c r="AO53" s="13">
        <f t="shared" si="8"/>
        <v>1413</v>
      </c>
      <c r="AP53" s="14">
        <v>1413</v>
      </c>
      <c r="AQ53" s="14">
        <v>0</v>
      </c>
      <c r="AR53" s="13">
        <f t="shared" si="9"/>
        <v>10227</v>
      </c>
      <c r="AS53" s="14">
        <v>4360</v>
      </c>
      <c r="AT53" s="14">
        <v>0</v>
      </c>
      <c r="AU53" s="14">
        <v>0</v>
      </c>
      <c r="AV53" s="14">
        <v>753</v>
      </c>
      <c r="AW53" s="14">
        <v>0</v>
      </c>
      <c r="AX53" s="13">
        <f t="shared" si="10"/>
        <v>0</v>
      </c>
      <c r="AY53" s="14">
        <v>0</v>
      </c>
      <c r="AZ53" s="14">
        <v>0</v>
      </c>
      <c r="BA53" s="13">
        <f t="shared" si="11"/>
        <v>0</v>
      </c>
      <c r="BB53" s="14">
        <v>0</v>
      </c>
      <c r="BC53" s="14">
        <v>0</v>
      </c>
      <c r="BD53" s="13">
        <f t="shared" si="12"/>
        <v>2042</v>
      </c>
      <c r="BE53" s="14">
        <v>2042</v>
      </c>
      <c r="BF53" s="14">
        <v>0</v>
      </c>
      <c r="BG53" s="13">
        <f t="shared" si="13"/>
        <v>0</v>
      </c>
      <c r="BH53" s="14">
        <v>0</v>
      </c>
      <c r="BI53" s="14">
        <v>0</v>
      </c>
      <c r="BJ53" s="13">
        <f t="shared" si="14"/>
        <v>3072</v>
      </c>
      <c r="BK53" s="14">
        <v>3072</v>
      </c>
      <c r="BL53" s="14">
        <v>0</v>
      </c>
      <c r="BM53" s="13">
        <f t="shared" si="15"/>
        <v>3996</v>
      </c>
      <c r="BN53" s="14">
        <v>3996</v>
      </c>
      <c r="BO53" s="14">
        <v>0</v>
      </c>
      <c r="BP53" s="13">
        <f t="shared" si="16"/>
        <v>0</v>
      </c>
      <c r="BQ53" s="13">
        <f t="shared" si="17"/>
        <v>0</v>
      </c>
      <c r="BR53" s="14">
        <v>0</v>
      </c>
      <c r="BS53" s="14">
        <v>0</v>
      </c>
      <c r="BT53" s="14">
        <v>0</v>
      </c>
      <c r="BU53" s="14">
        <v>0</v>
      </c>
      <c r="BV53" s="13">
        <f t="shared" si="18"/>
        <v>0</v>
      </c>
      <c r="BW53" s="14">
        <v>0</v>
      </c>
      <c r="BX53" s="14">
        <v>0</v>
      </c>
      <c r="BY53" s="13">
        <f t="shared" si="19"/>
        <v>0</v>
      </c>
      <c r="BZ53" s="14">
        <v>0</v>
      </c>
      <c r="CA53" s="14">
        <v>0</v>
      </c>
      <c r="CB53" s="13">
        <f t="shared" si="20"/>
        <v>0</v>
      </c>
      <c r="CC53" s="14">
        <v>0</v>
      </c>
      <c r="CD53" s="14">
        <v>0</v>
      </c>
      <c r="CE53" s="13">
        <f t="shared" si="21"/>
        <v>0</v>
      </c>
      <c r="CF53" s="14">
        <v>0</v>
      </c>
      <c r="CG53" s="14">
        <v>0</v>
      </c>
      <c r="CH53" s="13">
        <f t="shared" si="22"/>
        <v>3685</v>
      </c>
      <c r="CI53" s="14">
        <v>3685</v>
      </c>
      <c r="CJ53" s="14">
        <v>0</v>
      </c>
      <c r="CK53" s="13">
        <f t="shared" si="23"/>
        <v>0</v>
      </c>
      <c r="CL53" s="14">
        <v>0</v>
      </c>
      <c r="CM53" s="14">
        <v>0</v>
      </c>
      <c r="CN53" s="13">
        <f t="shared" si="24"/>
        <v>4958</v>
      </c>
      <c r="CO53" s="14">
        <v>4958</v>
      </c>
      <c r="CP53" s="14">
        <v>0</v>
      </c>
      <c r="CQ53" s="16"/>
      <c r="CR53" s="13">
        <f t="shared" si="25"/>
        <v>0</v>
      </c>
      <c r="CS53" s="14">
        <v>0</v>
      </c>
      <c r="CT53" s="14">
        <v>0</v>
      </c>
      <c r="CU53" s="13">
        <f t="shared" si="26"/>
        <v>2026</v>
      </c>
      <c r="CV53" s="13">
        <f t="shared" si="27"/>
        <v>2026</v>
      </c>
      <c r="CW53" s="13">
        <f t="shared" si="27"/>
        <v>0</v>
      </c>
      <c r="CX53" s="13">
        <f t="shared" si="28"/>
        <v>0</v>
      </c>
      <c r="CY53" s="14">
        <v>0</v>
      </c>
      <c r="CZ53" s="14">
        <v>0</v>
      </c>
      <c r="DA53" s="13">
        <f t="shared" si="29"/>
        <v>2026</v>
      </c>
      <c r="DB53" s="14">
        <v>2026</v>
      </c>
      <c r="DC53" s="14">
        <v>0</v>
      </c>
      <c r="DD53" s="13">
        <f t="shared" si="30"/>
        <v>0</v>
      </c>
      <c r="DE53" s="14">
        <v>0</v>
      </c>
      <c r="DF53" s="14">
        <v>0</v>
      </c>
      <c r="DG53" s="17">
        <f t="shared" si="33"/>
        <v>93068</v>
      </c>
      <c r="DH53" s="17">
        <f t="shared" si="31"/>
        <v>93068</v>
      </c>
      <c r="DI53" s="17">
        <v>8124</v>
      </c>
      <c r="DJ53" s="17">
        <f t="shared" si="32"/>
        <v>0</v>
      </c>
      <c r="DK53" s="18">
        <v>2268</v>
      </c>
      <c r="DL53" s="18">
        <v>1546</v>
      </c>
      <c r="DN53" s="37"/>
    </row>
    <row r="54" spans="1:118" ht="15.75" x14ac:dyDescent="0.2">
      <c r="A54" s="19" t="s">
        <v>121</v>
      </c>
      <c r="B54" s="13">
        <f t="shared" si="0"/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3">
        <f t="shared" si="1"/>
        <v>71996</v>
      </c>
      <c r="P54" s="14">
        <v>0</v>
      </c>
      <c r="Q54" s="14">
        <v>68353</v>
      </c>
      <c r="R54" s="14">
        <v>374</v>
      </c>
      <c r="S54" s="14">
        <v>2302</v>
      </c>
      <c r="T54" s="14">
        <v>967</v>
      </c>
      <c r="U54" s="14">
        <v>0</v>
      </c>
      <c r="V54" s="14">
        <v>0</v>
      </c>
      <c r="W54" s="14">
        <v>0</v>
      </c>
      <c r="X54" s="13">
        <f t="shared" si="2"/>
        <v>644</v>
      </c>
      <c r="Y54" s="13">
        <f t="shared" si="3"/>
        <v>644</v>
      </c>
      <c r="Z54" s="14">
        <v>0</v>
      </c>
      <c r="AA54" s="14">
        <v>644</v>
      </c>
      <c r="AB54" s="13">
        <f t="shared" si="4"/>
        <v>0</v>
      </c>
      <c r="AC54" s="14">
        <v>0</v>
      </c>
      <c r="AD54" s="14">
        <v>0</v>
      </c>
      <c r="AE54" s="13">
        <f t="shared" si="5"/>
        <v>1843</v>
      </c>
      <c r="AF54" s="14">
        <v>0</v>
      </c>
      <c r="AG54" s="14">
        <v>1843</v>
      </c>
      <c r="AH54" s="14">
        <v>0</v>
      </c>
      <c r="AI54" s="13">
        <f t="shared" si="6"/>
        <v>0</v>
      </c>
      <c r="AJ54" s="14">
        <v>0</v>
      </c>
      <c r="AK54" s="14">
        <v>0</v>
      </c>
      <c r="AL54" s="13">
        <f t="shared" si="7"/>
        <v>1870</v>
      </c>
      <c r="AM54" s="14">
        <v>0</v>
      </c>
      <c r="AN54" s="14">
        <v>1870</v>
      </c>
      <c r="AO54" s="13">
        <f t="shared" si="8"/>
        <v>216</v>
      </c>
      <c r="AP54" s="14">
        <v>0</v>
      </c>
      <c r="AQ54" s="14">
        <v>216</v>
      </c>
      <c r="AR54" s="13">
        <f t="shared" si="9"/>
        <v>2496</v>
      </c>
      <c r="AS54" s="14">
        <v>0</v>
      </c>
      <c r="AT54" s="14">
        <v>1013</v>
      </c>
      <c r="AU54" s="14">
        <v>0</v>
      </c>
      <c r="AV54" s="14">
        <v>0</v>
      </c>
      <c r="AW54" s="14">
        <v>0</v>
      </c>
      <c r="AX54" s="13">
        <f t="shared" si="10"/>
        <v>0</v>
      </c>
      <c r="AY54" s="14">
        <v>0</v>
      </c>
      <c r="AZ54" s="14">
        <v>0</v>
      </c>
      <c r="BA54" s="13">
        <f t="shared" si="11"/>
        <v>0</v>
      </c>
      <c r="BB54" s="14">
        <v>0</v>
      </c>
      <c r="BC54" s="14">
        <v>0</v>
      </c>
      <c r="BD54" s="13">
        <f t="shared" si="12"/>
        <v>1483</v>
      </c>
      <c r="BE54" s="14">
        <v>0</v>
      </c>
      <c r="BF54" s="14">
        <v>1483</v>
      </c>
      <c r="BG54" s="13">
        <f t="shared" si="13"/>
        <v>0</v>
      </c>
      <c r="BH54" s="14">
        <v>0</v>
      </c>
      <c r="BI54" s="14">
        <v>0</v>
      </c>
      <c r="BJ54" s="13">
        <f t="shared" si="14"/>
        <v>0</v>
      </c>
      <c r="BK54" s="14">
        <v>0</v>
      </c>
      <c r="BL54" s="14">
        <v>0</v>
      </c>
      <c r="BM54" s="13">
        <f t="shared" si="15"/>
        <v>539</v>
      </c>
      <c r="BN54" s="14">
        <v>0</v>
      </c>
      <c r="BO54" s="14">
        <v>539</v>
      </c>
      <c r="BP54" s="13">
        <f t="shared" si="16"/>
        <v>0</v>
      </c>
      <c r="BQ54" s="13">
        <f t="shared" si="17"/>
        <v>0</v>
      </c>
      <c r="BR54" s="14">
        <v>0</v>
      </c>
      <c r="BS54" s="14">
        <v>0</v>
      </c>
      <c r="BT54" s="14">
        <v>0</v>
      </c>
      <c r="BU54" s="14">
        <v>0</v>
      </c>
      <c r="BV54" s="13">
        <f t="shared" si="18"/>
        <v>0</v>
      </c>
      <c r="BW54" s="14">
        <v>0</v>
      </c>
      <c r="BX54" s="14">
        <v>0</v>
      </c>
      <c r="BY54" s="13">
        <f t="shared" si="19"/>
        <v>0</v>
      </c>
      <c r="BZ54" s="14">
        <v>0</v>
      </c>
      <c r="CA54" s="14">
        <v>0</v>
      </c>
      <c r="CB54" s="13">
        <f t="shared" si="20"/>
        <v>0</v>
      </c>
      <c r="CC54" s="14">
        <v>0</v>
      </c>
      <c r="CD54" s="14">
        <v>0</v>
      </c>
      <c r="CE54" s="13">
        <f t="shared" si="21"/>
        <v>1403</v>
      </c>
      <c r="CF54" s="14">
        <v>0</v>
      </c>
      <c r="CG54" s="14">
        <v>1403</v>
      </c>
      <c r="CH54" s="13">
        <f t="shared" si="22"/>
        <v>1403</v>
      </c>
      <c r="CI54" s="14">
        <v>0</v>
      </c>
      <c r="CJ54" s="14">
        <v>1403</v>
      </c>
      <c r="CK54" s="13">
        <f t="shared" si="23"/>
        <v>0</v>
      </c>
      <c r="CL54" s="14">
        <v>0</v>
      </c>
      <c r="CM54" s="14">
        <v>0</v>
      </c>
      <c r="CN54" s="13">
        <f t="shared" si="24"/>
        <v>2587</v>
      </c>
      <c r="CO54" s="14">
        <v>0</v>
      </c>
      <c r="CP54" s="14">
        <v>2587</v>
      </c>
      <c r="CQ54" s="16"/>
      <c r="CR54" s="13">
        <f t="shared" si="25"/>
        <v>0</v>
      </c>
      <c r="CS54" s="14">
        <v>0</v>
      </c>
      <c r="CT54" s="14">
        <v>0</v>
      </c>
      <c r="CU54" s="13">
        <f t="shared" si="26"/>
        <v>2806</v>
      </c>
      <c r="CV54" s="13">
        <f t="shared" si="27"/>
        <v>0</v>
      </c>
      <c r="CW54" s="13">
        <f t="shared" si="27"/>
        <v>2806</v>
      </c>
      <c r="CX54" s="13">
        <f t="shared" si="28"/>
        <v>0</v>
      </c>
      <c r="CY54" s="14">
        <v>0</v>
      </c>
      <c r="CZ54" s="14">
        <v>0</v>
      </c>
      <c r="DA54" s="13">
        <f t="shared" si="29"/>
        <v>0</v>
      </c>
      <c r="DB54" s="14">
        <v>0</v>
      </c>
      <c r="DC54" s="14">
        <v>0</v>
      </c>
      <c r="DD54" s="13">
        <f t="shared" si="30"/>
        <v>2806</v>
      </c>
      <c r="DE54" s="14">
        <v>0</v>
      </c>
      <c r="DF54" s="14">
        <v>2806</v>
      </c>
      <c r="DG54" s="17">
        <f t="shared" si="33"/>
        <v>87803</v>
      </c>
      <c r="DH54" s="17">
        <f t="shared" si="31"/>
        <v>0</v>
      </c>
      <c r="DI54" s="17">
        <v>0</v>
      </c>
      <c r="DJ54" s="17">
        <f t="shared" si="32"/>
        <v>87803</v>
      </c>
      <c r="DK54" s="18">
        <v>5000</v>
      </c>
      <c r="DL54" s="18">
        <v>1279</v>
      </c>
      <c r="DN54" s="37"/>
    </row>
    <row r="55" spans="1:118" ht="40.5" customHeight="1" x14ac:dyDescent="0.2">
      <c r="A55" s="19" t="s">
        <v>122</v>
      </c>
      <c r="B55" s="13">
        <f t="shared" si="0"/>
        <v>0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3">
        <f t="shared" si="1"/>
        <v>0</v>
      </c>
      <c r="P55" s="24"/>
      <c r="Q55" s="24"/>
      <c r="R55" s="24"/>
      <c r="S55" s="24"/>
      <c r="T55" s="24"/>
      <c r="U55" s="24"/>
      <c r="V55" s="24"/>
      <c r="W55" s="24"/>
      <c r="X55" s="13">
        <f t="shared" si="2"/>
        <v>0</v>
      </c>
      <c r="Y55" s="13">
        <f t="shared" si="3"/>
        <v>0</v>
      </c>
      <c r="Z55" s="24"/>
      <c r="AA55" s="24"/>
      <c r="AB55" s="13">
        <f t="shared" si="4"/>
        <v>0</v>
      </c>
      <c r="AC55" s="24"/>
      <c r="AD55" s="24"/>
      <c r="AE55" s="13">
        <f t="shared" si="5"/>
        <v>0</v>
      </c>
      <c r="AF55" s="24"/>
      <c r="AG55" s="24"/>
      <c r="AH55" s="24"/>
      <c r="AI55" s="13">
        <f t="shared" si="6"/>
        <v>0</v>
      </c>
      <c r="AJ55" s="24"/>
      <c r="AK55" s="24"/>
      <c r="AL55" s="13">
        <f t="shared" si="7"/>
        <v>0</v>
      </c>
      <c r="AM55" s="24"/>
      <c r="AN55" s="24"/>
      <c r="AO55" s="13">
        <f t="shared" si="8"/>
        <v>0</v>
      </c>
      <c r="AP55" s="24"/>
      <c r="AQ55" s="24"/>
      <c r="AR55" s="13">
        <f t="shared" si="9"/>
        <v>0</v>
      </c>
      <c r="AS55" s="25"/>
      <c r="AT55" s="25"/>
      <c r="AU55" s="25"/>
      <c r="AV55" s="25"/>
      <c r="AW55" s="25"/>
      <c r="AX55" s="13">
        <f t="shared" si="10"/>
        <v>0</v>
      </c>
      <c r="AY55" s="25"/>
      <c r="AZ55" s="25"/>
      <c r="BA55" s="13">
        <f t="shared" si="11"/>
        <v>0</v>
      </c>
      <c r="BB55" s="25"/>
      <c r="BC55" s="25"/>
      <c r="BD55" s="13">
        <f t="shared" si="12"/>
        <v>0</v>
      </c>
      <c r="BE55" s="25"/>
      <c r="BF55" s="25"/>
      <c r="BG55" s="13">
        <f t="shared" si="13"/>
        <v>0</v>
      </c>
      <c r="BH55" s="25"/>
      <c r="BI55" s="25"/>
      <c r="BJ55" s="13">
        <f t="shared" si="14"/>
        <v>0</v>
      </c>
      <c r="BK55" s="25"/>
      <c r="BL55" s="25"/>
      <c r="BM55" s="13">
        <f t="shared" si="15"/>
        <v>0</v>
      </c>
      <c r="BN55" s="24"/>
      <c r="BO55" s="24"/>
      <c r="BP55" s="13">
        <f t="shared" si="16"/>
        <v>15847</v>
      </c>
      <c r="BQ55" s="13">
        <f t="shared" si="17"/>
        <v>4935</v>
      </c>
      <c r="BR55" s="14">
        <v>2810</v>
      </c>
      <c r="BS55" s="15">
        <v>2125</v>
      </c>
      <c r="BT55" s="15">
        <v>2962</v>
      </c>
      <c r="BU55" s="15">
        <v>3900</v>
      </c>
      <c r="BV55" s="13">
        <f t="shared" si="18"/>
        <v>300</v>
      </c>
      <c r="BW55" s="15">
        <v>100</v>
      </c>
      <c r="BX55" s="15">
        <v>200</v>
      </c>
      <c r="BY55" s="13">
        <f t="shared" si="19"/>
        <v>0</v>
      </c>
      <c r="BZ55" s="15">
        <v>0</v>
      </c>
      <c r="CA55" s="15">
        <v>0</v>
      </c>
      <c r="CB55" s="13">
        <f t="shared" si="20"/>
        <v>3750</v>
      </c>
      <c r="CC55" s="15">
        <v>1950</v>
      </c>
      <c r="CD55" s="15">
        <v>1800</v>
      </c>
      <c r="CE55" s="13">
        <f t="shared" si="21"/>
        <v>0</v>
      </c>
      <c r="CF55" s="24"/>
      <c r="CG55" s="24"/>
      <c r="CH55" s="13">
        <f t="shared" si="22"/>
        <v>0</v>
      </c>
      <c r="CI55" s="24"/>
      <c r="CJ55" s="24"/>
      <c r="CK55" s="13">
        <f t="shared" si="23"/>
        <v>0</v>
      </c>
      <c r="CL55" s="24"/>
      <c r="CM55" s="24"/>
      <c r="CN55" s="13">
        <f t="shared" si="24"/>
        <v>0</v>
      </c>
      <c r="CO55" s="24"/>
      <c r="CP55" s="24"/>
      <c r="CQ55" s="26"/>
      <c r="CR55" s="13">
        <f t="shared" si="25"/>
        <v>0</v>
      </c>
      <c r="CS55" s="24"/>
      <c r="CT55" s="24"/>
      <c r="CU55" s="13">
        <f t="shared" si="26"/>
        <v>0</v>
      </c>
      <c r="CV55" s="13">
        <f t="shared" si="27"/>
        <v>0</v>
      </c>
      <c r="CW55" s="13">
        <f t="shared" si="27"/>
        <v>0</v>
      </c>
      <c r="CX55" s="13">
        <f t="shared" si="28"/>
        <v>0</v>
      </c>
      <c r="CY55" s="25"/>
      <c r="CZ55" s="25"/>
      <c r="DA55" s="13">
        <f t="shared" si="29"/>
        <v>0</v>
      </c>
      <c r="DB55" s="25"/>
      <c r="DC55" s="25"/>
      <c r="DD55" s="13">
        <f t="shared" si="30"/>
        <v>0</v>
      </c>
      <c r="DE55" s="25"/>
      <c r="DF55" s="25"/>
      <c r="DG55" s="17">
        <f t="shared" si="33"/>
        <v>15847</v>
      </c>
      <c r="DH55" s="17">
        <f t="shared" si="31"/>
        <v>8760</v>
      </c>
      <c r="DI55" s="17">
        <v>0</v>
      </c>
      <c r="DJ55" s="17">
        <f t="shared" si="32"/>
        <v>7087</v>
      </c>
      <c r="DK55" s="18"/>
      <c r="DL55" s="18"/>
      <c r="DN55" s="37"/>
    </row>
    <row r="56" spans="1:118" ht="31.5" x14ac:dyDescent="0.2">
      <c r="A56" s="19" t="s">
        <v>159</v>
      </c>
      <c r="B56" s="13">
        <f t="shared" si="0"/>
        <v>18836</v>
      </c>
      <c r="C56" s="14">
        <v>348</v>
      </c>
      <c r="D56" s="14">
        <v>16797</v>
      </c>
      <c r="E56" s="14">
        <v>0</v>
      </c>
      <c r="F56" s="14">
        <v>0</v>
      </c>
      <c r="G56" s="14">
        <v>0</v>
      </c>
      <c r="H56" s="14">
        <v>419</v>
      </c>
      <c r="I56" s="14">
        <v>784</v>
      </c>
      <c r="J56" s="14">
        <v>0</v>
      </c>
      <c r="K56" s="14">
        <v>392</v>
      </c>
      <c r="L56" s="14">
        <v>0</v>
      </c>
      <c r="M56" s="14">
        <v>96</v>
      </c>
      <c r="N56" s="14">
        <v>0</v>
      </c>
      <c r="O56" s="13">
        <f t="shared" si="1"/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3">
        <f t="shared" si="2"/>
        <v>1958</v>
      </c>
      <c r="Y56" s="13">
        <f t="shared" si="3"/>
        <v>587</v>
      </c>
      <c r="Z56" s="14">
        <v>587</v>
      </c>
      <c r="AA56" s="14">
        <v>0</v>
      </c>
      <c r="AB56" s="13">
        <f t="shared" si="4"/>
        <v>1371</v>
      </c>
      <c r="AC56" s="14">
        <v>1371</v>
      </c>
      <c r="AD56" s="14">
        <v>0</v>
      </c>
      <c r="AE56" s="13">
        <f t="shared" si="5"/>
        <v>1400</v>
      </c>
      <c r="AF56" s="14">
        <v>1400</v>
      </c>
      <c r="AG56" s="14">
        <v>0</v>
      </c>
      <c r="AH56" s="14">
        <v>0</v>
      </c>
      <c r="AI56" s="13">
        <f t="shared" si="6"/>
        <v>0</v>
      </c>
      <c r="AJ56" s="14">
        <v>0</v>
      </c>
      <c r="AK56" s="14">
        <v>0</v>
      </c>
      <c r="AL56" s="13">
        <f t="shared" si="7"/>
        <v>1642</v>
      </c>
      <c r="AM56" s="14">
        <v>1642</v>
      </c>
      <c r="AN56" s="14">
        <v>0</v>
      </c>
      <c r="AO56" s="13">
        <f t="shared" si="8"/>
        <v>126</v>
      </c>
      <c r="AP56" s="14">
        <v>126</v>
      </c>
      <c r="AQ56" s="14">
        <v>0</v>
      </c>
      <c r="AR56" s="13">
        <f t="shared" si="9"/>
        <v>8569</v>
      </c>
      <c r="AS56" s="14">
        <v>1570</v>
      </c>
      <c r="AT56" s="14">
        <v>0</v>
      </c>
      <c r="AU56" s="14">
        <v>0</v>
      </c>
      <c r="AV56" s="14">
        <v>0</v>
      </c>
      <c r="AW56" s="14">
        <v>0</v>
      </c>
      <c r="AX56" s="13">
        <f t="shared" si="10"/>
        <v>0</v>
      </c>
      <c r="AY56" s="14">
        <v>0</v>
      </c>
      <c r="AZ56" s="14">
        <v>0</v>
      </c>
      <c r="BA56" s="13">
        <f t="shared" si="11"/>
        <v>0</v>
      </c>
      <c r="BB56" s="14">
        <v>0</v>
      </c>
      <c r="BC56" s="14">
        <v>0</v>
      </c>
      <c r="BD56" s="13">
        <f t="shared" si="12"/>
        <v>0</v>
      </c>
      <c r="BE56" s="14">
        <v>0</v>
      </c>
      <c r="BF56" s="14">
        <v>0</v>
      </c>
      <c r="BG56" s="13">
        <f t="shared" si="13"/>
        <v>0</v>
      </c>
      <c r="BH56" s="14">
        <v>0</v>
      </c>
      <c r="BI56" s="14">
        <v>0</v>
      </c>
      <c r="BJ56" s="13">
        <f t="shared" si="14"/>
        <v>6999</v>
      </c>
      <c r="BK56" s="14">
        <v>6999</v>
      </c>
      <c r="BL56" s="14">
        <v>0</v>
      </c>
      <c r="BM56" s="13">
        <f t="shared" si="15"/>
        <v>1120</v>
      </c>
      <c r="BN56" s="14">
        <v>1120</v>
      </c>
      <c r="BO56" s="14">
        <v>0</v>
      </c>
      <c r="BP56" s="13">
        <f t="shared" si="16"/>
        <v>484</v>
      </c>
      <c r="BQ56" s="13">
        <f t="shared" si="17"/>
        <v>0</v>
      </c>
      <c r="BR56" s="21">
        <v>0</v>
      </c>
      <c r="BS56" s="20">
        <v>0</v>
      </c>
      <c r="BT56" s="20">
        <v>0</v>
      </c>
      <c r="BU56" s="20">
        <v>229</v>
      </c>
      <c r="BV56" s="13">
        <f t="shared" si="18"/>
        <v>255</v>
      </c>
      <c r="BW56" s="20">
        <v>255</v>
      </c>
      <c r="BX56" s="20">
        <v>0</v>
      </c>
      <c r="BY56" s="13">
        <f t="shared" si="19"/>
        <v>0</v>
      </c>
      <c r="BZ56" s="20">
        <v>0</v>
      </c>
      <c r="CA56" s="20">
        <v>0</v>
      </c>
      <c r="CB56" s="13">
        <f t="shared" si="20"/>
        <v>0</v>
      </c>
      <c r="CC56" s="20">
        <v>0</v>
      </c>
      <c r="CD56" s="20">
        <v>0</v>
      </c>
      <c r="CE56" s="13">
        <f t="shared" si="21"/>
        <v>4899</v>
      </c>
      <c r="CF56" s="14">
        <v>4899</v>
      </c>
      <c r="CG56" s="14">
        <v>0</v>
      </c>
      <c r="CH56" s="13">
        <f t="shared" si="22"/>
        <v>699</v>
      </c>
      <c r="CI56" s="14">
        <v>699</v>
      </c>
      <c r="CJ56" s="14">
        <v>0</v>
      </c>
      <c r="CK56" s="13">
        <f t="shared" si="23"/>
        <v>0</v>
      </c>
      <c r="CL56" s="14">
        <v>0</v>
      </c>
      <c r="CM56" s="14">
        <v>0</v>
      </c>
      <c r="CN56" s="13">
        <f t="shared" si="24"/>
        <v>281</v>
      </c>
      <c r="CO56" s="14">
        <v>281</v>
      </c>
      <c r="CP56" s="14">
        <v>0</v>
      </c>
      <c r="CQ56" s="16"/>
      <c r="CR56" s="13">
        <f t="shared" si="25"/>
        <v>0</v>
      </c>
      <c r="CS56" s="14">
        <v>0</v>
      </c>
      <c r="CT56" s="14">
        <v>0</v>
      </c>
      <c r="CU56" s="13">
        <f t="shared" si="26"/>
        <v>0</v>
      </c>
      <c r="CV56" s="13">
        <f t="shared" si="27"/>
        <v>0</v>
      </c>
      <c r="CW56" s="13">
        <f t="shared" si="27"/>
        <v>0</v>
      </c>
      <c r="CX56" s="13">
        <f t="shared" si="28"/>
        <v>0</v>
      </c>
      <c r="CY56" s="14">
        <v>0</v>
      </c>
      <c r="CZ56" s="14">
        <v>0</v>
      </c>
      <c r="DA56" s="13">
        <f t="shared" si="29"/>
        <v>0</v>
      </c>
      <c r="DB56" s="14">
        <v>0</v>
      </c>
      <c r="DC56" s="14">
        <v>0</v>
      </c>
      <c r="DD56" s="13">
        <f t="shared" si="30"/>
        <v>0</v>
      </c>
      <c r="DE56" s="14">
        <v>0</v>
      </c>
      <c r="DF56" s="14">
        <v>0</v>
      </c>
      <c r="DG56" s="17">
        <f t="shared" si="33"/>
        <v>40014</v>
      </c>
      <c r="DH56" s="17">
        <f t="shared" si="31"/>
        <v>40014</v>
      </c>
      <c r="DI56" s="17">
        <v>7383</v>
      </c>
      <c r="DJ56" s="17">
        <f t="shared" si="32"/>
        <v>0</v>
      </c>
      <c r="DK56" s="18">
        <v>6000</v>
      </c>
      <c r="DL56" s="18">
        <v>1405</v>
      </c>
      <c r="DN56" s="37"/>
    </row>
    <row r="57" spans="1:118" ht="31.5" x14ac:dyDescent="0.2">
      <c r="A57" s="19" t="s">
        <v>123</v>
      </c>
      <c r="B57" s="13">
        <f t="shared" si="0"/>
        <v>17592</v>
      </c>
      <c r="C57" s="14">
        <v>258</v>
      </c>
      <c r="D57" s="14">
        <v>16752</v>
      </c>
      <c r="E57" s="14">
        <v>0</v>
      </c>
      <c r="F57" s="14">
        <v>0</v>
      </c>
      <c r="G57" s="14">
        <v>0</v>
      </c>
      <c r="H57" s="14">
        <v>203</v>
      </c>
      <c r="I57" s="14">
        <v>379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3">
        <f t="shared" si="1"/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3">
        <f t="shared" si="2"/>
        <v>1460</v>
      </c>
      <c r="Y57" s="13">
        <f t="shared" si="3"/>
        <v>1135</v>
      </c>
      <c r="Z57" s="14">
        <v>1135</v>
      </c>
      <c r="AA57" s="14">
        <v>0</v>
      </c>
      <c r="AB57" s="13">
        <f t="shared" si="4"/>
        <v>325</v>
      </c>
      <c r="AC57" s="14">
        <v>325</v>
      </c>
      <c r="AD57" s="14">
        <v>0</v>
      </c>
      <c r="AE57" s="13">
        <f t="shared" si="5"/>
        <v>258</v>
      </c>
      <c r="AF57" s="14">
        <v>258</v>
      </c>
      <c r="AG57" s="14">
        <v>0</v>
      </c>
      <c r="AH57" s="14">
        <v>0</v>
      </c>
      <c r="AI57" s="13">
        <f t="shared" si="6"/>
        <v>0</v>
      </c>
      <c r="AJ57" s="14">
        <v>0</v>
      </c>
      <c r="AK57" s="14">
        <v>0</v>
      </c>
      <c r="AL57" s="13">
        <f t="shared" si="7"/>
        <v>474</v>
      </c>
      <c r="AM57" s="14">
        <v>474</v>
      </c>
      <c r="AN57" s="14">
        <v>0</v>
      </c>
      <c r="AO57" s="13">
        <f t="shared" si="8"/>
        <v>507</v>
      </c>
      <c r="AP57" s="14">
        <v>507</v>
      </c>
      <c r="AQ57" s="14">
        <v>0</v>
      </c>
      <c r="AR57" s="13">
        <f t="shared" si="9"/>
        <v>7619</v>
      </c>
      <c r="AS57" s="14">
        <v>1560</v>
      </c>
      <c r="AT57" s="14">
        <v>0</v>
      </c>
      <c r="AU57" s="14">
        <v>0</v>
      </c>
      <c r="AV57" s="14">
        <v>0</v>
      </c>
      <c r="AW57" s="14">
        <v>0</v>
      </c>
      <c r="AX57" s="13">
        <f t="shared" si="10"/>
        <v>0</v>
      </c>
      <c r="AY57" s="14">
        <v>0</v>
      </c>
      <c r="AZ57" s="14">
        <v>0</v>
      </c>
      <c r="BA57" s="13">
        <f t="shared" si="11"/>
        <v>0</v>
      </c>
      <c r="BB57" s="14">
        <v>0</v>
      </c>
      <c r="BC57" s="14">
        <v>0</v>
      </c>
      <c r="BD57" s="13">
        <f t="shared" si="12"/>
        <v>4261</v>
      </c>
      <c r="BE57" s="14">
        <v>4158</v>
      </c>
      <c r="BF57" s="14">
        <v>103</v>
      </c>
      <c r="BG57" s="13">
        <f t="shared" si="13"/>
        <v>0</v>
      </c>
      <c r="BH57" s="14">
        <v>0</v>
      </c>
      <c r="BI57" s="14">
        <v>0</v>
      </c>
      <c r="BJ57" s="13">
        <f t="shared" si="14"/>
        <v>1798</v>
      </c>
      <c r="BK57" s="14">
        <v>1798</v>
      </c>
      <c r="BL57" s="14">
        <v>0</v>
      </c>
      <c r="BM57" s="13">
        <f t="shared" si="15"/>
        <v>439</v>
      </c>
      <c r="BN57" s="14">
        <v>439</v>
      </c>
      <c r="BO57" s="14">
        <v>0</v>
      </c>
      <c r="BP57" s="13">
        <f t="shared" si="16"/>
        <v>0</v>
      </c>
      <c r="BQ57" s="13">
        <f t="shared" si="17"/>
        <v>0</v>
      </c>
      <c r="BR57" s="14">
        <v>0</v>
      </c>
      <c r="BS57" s="14">
        <v>0</v>
      </c>
      <c r="BT57" s="14">
        <v>0</v>
      </c>
      <c r="BU57" s="14">
        <v>0</v>
      </c>
      <c r="BV57" s="13">
        <f t="shared" si="18"/>
        <v>0</v>
      </c>
      <c r="BW57" s="14">
        <v>0</v>
      </c>
      <c r="BX57" s="14">
        <v>0</v>
      </c>
      <c r="BY57" s="13">
        <f t="shared" si="19"/>
        <v>0</v>
      </c>
      <c r="BZ57" s="14">
        <v>0</v>
      </c>
      <c r="CA57" s="14">
        <v>0</v>
      </c>
      <c r="CB57" s="13">
        <f t="shared" si="20"/>
        <v>0</v>
      </c>
      <c r="CC57" s="14">
        <v>0</v>
      </c>
      <c r="CD57" s="14">
        <v>0</v>
      </c>
      <c r="CE57" s="13">
        <f t="shared" si="21"/>
        <v>3367</v>
      </c>
      <c r="CF57" s="14">
        <v>3367</v>
      </c>
      <c r="CG57" s="14">
        <v>0</v>
      </c>
      <c r="CH57" s="13">
        <f t="shared" si="22"/>
        <v>878</v>
      </c>
      <c r="CI57" s="14">
        <v>878</v>
      </c>
      <c r="CJ57" s="14">
        <v>0</v>
      </c>
      <c r="CK57" s="13">
        <f t="shared" si="23"/>
        <v>0</v>
      </c>
      <c r="CL57" s="14">
        <v>0</v>
      </c>
      <c r="CM57" s="14">
        <v>0</v>
      </c>
      <c r="CN57" s="13">
        <f t="shared" si="24"/>
        <v>1013</v>
      </c>
      <c r="CO57" s="14">
        <v>1013</v>
      </c>
      <c r="CP57" s="14">
        <v>0</v>
      </c>
      <c r="CQ57" s="16"/>
      <c r="CR57" s="13">
        <f t="shared" si="25"/>
        <v>0</v>
      </c>
      <c r="CS57" s="14">
        <v>0</v>
      </c>
      <c r="CT57" s="14">
        <v>0</v>
      </c>
      <c r="CU57" s="13">
        <f t="shared" si="26"/>
        <v>0</v>
      </c>
      <c r="CV57" s="13">
        <f t="shared" si="27"/>
        <v>0</v>
      </c>
      <c r="CW57" s="13">
        <f t="shared" si="27"/>
        <v>0</v>
      </c>
      <c r="CX57" s="13">
        <f t="shared" si="28"/>
        <v>0</v>
      </c>
      <c r="CY57" s="14">
        <v>0</v>
      </c>
      <c r="CZ57" s="14">
        <v>0</v>
      </c>
      <c r="DA57" s="13">
        <f t="shared" si="29"/>
        <v>0</v>
      </c>
      <c r="DB57" s="14">
        <v>0</v>
      </c>
      <c r="DC57" s="14">
        <v>0</v>
      </c>
      <c r="DD57" s="13">
        <f t="shared" si="30"/>
        <v>0</v>
      </c>
      <c r="DE57" s="14">
        <v>0</v>
      </c>
      <c r="DF57" s="14">
        <v>0</v>
      </c>
      <c r="DG57" s="17">
        <f t="shared" si="33"/>
        <v>33607</v>
      </c>
      <c r="DH57" s="17">
        <f t="shared" si="31"/>
        <v>33504</v>
      </c>
      <c r="DI57" s="17">
        <v>7125</v>
      </c>
      <c r="DJ57" s="17">
        <f t="shared" si="32"/>
        <v>103</v>
      </c>
      <c r="DK57" s="18">
        <v>5000</v>
      </c>
      <c r="DL57" s="18">
        <v>1354</v>
      </c>
      <c r="DN57" s="37"/>
    </row>
    <row r="58" spans="1:118" ht="15.75" x14ac:dyDescent="0.2">
      <c r="A58" s="19" t="s">
        <v>124</v>
      </c>
      <c r="B58" s="13">
        <f t="shared" si="0"/>
        <v>21063</v>
      </c>
      <c r="C58" s="14">
        <v>720</v>
      </c>
      <c r="D58" s="14">
        <v>18660</v>
      </c>
      <c r="E58" s="14">
        <v>0</v>
      </c>
      <c r="F58" s="14">
        <v>0</v>
      </c>
      <c r="G58" s="14">
        <v>0</v>
      </c>
      <c r="H58" s="14">
        <v>82</v>
      </c>
      <c r="I58" s="14">
        <v>1601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3">
        <f t="shared" si="1"/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3">
        <f t="shared" si="2"/>
        <v>771</v>
      </c>
      <c r="Y58" s="13">
        <f t="shared" si="3"/>
        <v>695</v>
      </c>
      <c r="Z58" s="14">
        <v>695</v>
      </c>
      <c r="AA58" s="14">
        <v>0</v>
      </c>
      <c r="AB58" s="13">
        <f t="shared" si="4"/>
        <v>76</v>
      </c>
      <c r="AC58" s="14">
        <v>76</v>
      </c>
      <c r="AD58" s="14">
        <v>0</v>
      </c>
      <c r="AE58" s="13">
        <f t="shared" si="5"/>
        <v>474</v>
      </c>
      <c r="AF58" s="14">
        <v>474</v>
      </c>
      <c r="AG58" s="14">
        <v>0</v>
      </c>
      <c r="AH58" s="14">
        <v>0</v>
      </c>
      <c r="AI58" s="13">
        <f t="shared" si="6"/>
        <v>0</v>
      </c>
      <c r="AJ58" s="14">
        <v>0</v>
      </c>
      <c r="AK58" s="14">
        <v>0</v>
      </c>
      <c r="AL58" s="13">
        <f t="shared" si="7"/>
        <v>2605</v>
      </c>
      <c r="AM58" s="14">
        <v>2605</v>
      </c>
      <c r="AN58" s="14">
        <v>0</v>
      </c>
      <c r="AO58" s="13">
        <f t="shared" si="8"/>
        <v>1101</v>
      </c>
      <c r="AP58" s="14">
        <v>1101</v>
      </c>
      <c r="AQ58" s="14">
        <v>0</v>
      </c>
      <c r="AR58" s="13">
        <f t="shared" si="9"/>
        <v>9660</v>
      </c>
      <c r="AS58" s="14">
        <v>0</v>
      </c>
      <c r="AT58" s="14">
        <v>0</v>
      </c>
      <c r="AU58" s="14">
        <v>0</v>
      </c>
      <c r="AV58" s="14">
        <v>120</v>
      </c>
      <c r="AW58" s="14">
        <v>0</v>
      </c>
      <c r="AX58" s="13">
        <f t="shared" si="10"/>
        <v>5254</v>
      </c>
      <c r="AY58" s="14">
        <v>5254</v>
      </c>
      <c r="AZ58" s="14">
        <v>0</v>
      </c>
      <c r="BA58" s="13">
        <f t="shared" si="11"/>
        <v>236</v>
      </c>
      <c r="BB58" s="14">
        <v>236</v>
      </c>
      <c r="BC58" s="14">
        <v>0</v>
      </c>
      <c r="BD58" s="13">
        <f t="shared" si="12"/>
        <v>877</v>
      </c>
      <c r="BE58" s="14">
        <v>877</v>
      </c>
      <c r="BF58" s="14">
        <v>0</v>
      </c>
      <c r="BG58" s="13">
        <f t="shared" si="13"/>
        <v>0</v>
      </c>
      <c r="BH58" s="14">
        <v>0</v>
      </c>
      <c r="BI58" s="14">
        <v>0</v>
      </c>
      <c r="BJ58" s="13">
        <f t="shared" si="14"/>
        <v>3173</v>
      </c>
      <c r="BK58" s="14">
        <v>3173</v>
      </c>
      <c r="BL58" s="14">
        <v>0</v>
      </c>
      <c r="BM58" s="13">
        <f t="shared" si="15"/>
        <v>1502</v>
      </c>
      <c r="BN58" s="14">
        <v>1502</v>
      </c>
      <c r="BO58" s="14">
        <v>0</v>
      </c>
      <c r="BP58" s="13">
        <f t="shared" si="16"/>
        <v>36</v>
      </c>
      <c r="BQ58" s="13">
        <f t="shared" si="17"/>
        <v>0</v>
      </c>
      <c r="BR58" s="14">
        <v>0</v>
      </c>
      <c r="BS58" s="15">
        <v>0</v>
      </c>
      <c r="BT58" s="15">
        <v>0</v>
      </c>
      <c r="BU58" s="15">
        <v>36</v>
      </c>
      <c r="BV58" s="13">
        <f t="shared" si="18"/>
        <v>0</v>
      </c>
      <c r="BW58" s="15">
        <v>0</v>
      </c>
      <c r="BX58" s="15">
        <v>0</v>
      </c>
      <c r="BY58" s="13">
        <f t="shared" si="19"/>
        <v>0</v>
      </c>
      <c r="BZ58" s="15">
        <v>0</v>
      </c>
      <c r="CA58" s="15">
        <v>0</v>
      </c>
      <c r="CB58" s="13">
        <f t="shared" si="20"/>
        <v>0</v>
      </c>
      <c r="CC58" s="15">
        <v>0</v>
      </c>
      <c r="CD58" s="15">
        <v>0</v>
      </c>
      <c r="CE58" s="13">
        <f t="shared" si="21"/>
        <v>6721</v>
      </c>
      <c r="CF58" s="14">
        <v>6694</v>
      </c>
      <c r="CG58" s="14">
        <v>27</v>
      </c>
      <c r="CH58" s="13">
        <f t="shared" si="22"/>
        <v>2484</v>
      </c>
      <c r="CI58" s="14">
        <v>2484</v>
      </c>
      <c r="CJ58" s="14">
        <v>0</v>
      </c>
      <c r="CK58" s="13">
        <f t="shared" si="23"/>
        <v>0</v>
      </c>
      <c r="CL58" s="14">
        <v>0</v>
      </c>
      <c r="CM58" s="14">
        <v>0</v>
      </c>
      <c r="CN58" s="13">
        <f t="shared" si="24"/>
        <v>527</v>
      </c>
      <c r="CO58" s="14">
        <v>527</v>
      </c>
      <c r="CP58" s="14">
        <v>0</v>
      </c>
      <c r="CQ58" s="16"/>
      <c r="CR58" s="13">
        <f t="shared" si="25"/>
        <v>0</v>
      </c>
      <c r="CS58" s="14">
        <v>0</v>
      </c>
      <c r="CT58" s="14">
        <v>0</v>
      </c>
      <c r="CU58" s="13">
        <f t="shared" si="26"/>
        <v>0</v>
      </c>
      <c r="CV58" s="13">
        <f t="shared" si="27"/>
        <v>0</v>
      </c>
      <c r="CW58" s="13">
        <f t="shared" si="27"/>
        <v>0</v>
      </c>
      <c r="CX58" s="13">
        <f t="shared" si="28"/>
        <v>0</v>
      </c>
      <c r="CY58" s="14">
        <v>0</v>
      </c>
      <c r="CZ58" s="14">
        <v>0</v>
      </c>
      <c r="DA58" s="13">
        <f t="shared" si="29"/>
        <v>0</v>
      </c>
      <c r="DB58" s="14">
        <v>0</v>
      </c>
      <c r="DC58" s="14">
        <v>0</v>
      </c>
      <c r="DD58" s="13">
        <f t="shared" si="30"/>
        <v>0</v>
      </c>
      <c r="DE58" s="14">
        <v>0</v>
      </c>
      <c r="DF58" s="14">
        <v>0</v>
      </c>
      <c r="DG58" s="17">
        <f t="shared" si="33"/>
        <v>46944</v>
      </c>
      <c r="DH58" s="17">
        <f t="shared" si="31"/>
        <v>46917</v>
      </c>
      <c r="DI58" s="17">
        <v>8149</v>
      </c>
      <c r="DJ58" s="17">
        <f t="shared" si="32"/>
        <v>27</v>
      </c>
      <c r="DK58" s="18">
        <v>5125</v>
      </c>
      <c r="DL58" s="18">
        <v>1554</v>
      </c>
      <c r="DN58" s="37"/>
    </row>
    <row r="59" spans="1:118" ht="31.5" x14ac:dyDescent="0.2">
      <c r="A59" s="19" t="s">
        <v>125</v>
      </c>
      <c r="B59" s="13">
        <f t="shared" si="0"/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3">
        <f t="shared" si="1"/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3">
        <f t="shared" si="2"/>
        <v>0</v>
      </c>
      <c r="Y59" s="13">
        <f t="shared" si="3"/>
        <v>0</v>
      </c>
      <c r="Z59" s="14">
        <v>0</v>
      </c>
      <c r="AA59" s="14">
        <v>0</v>
      </c>
      <c r="AB59" s="13">
        <f t="shared" si="4"/>
        <v>0</v>
      </c>
      <c r="AC59" s="14">
        <v>0</v>
      </c>
      <c r="AD59" s="14">
        <v>0</v>
      </c>
      <c r="AE59" s="13">
        <f t="shared" si="5"/>
        <v>0</v>
      </c>
      <c r="AF59" s="14">
        <v>0</v>
      </c>
      <c r="AG59" s="14">
        <v>0</v>
      </c>
      <c r="AH59" s="14">
        <v>0</v>
      </c>
      <c r="AI59" s="13">
        <f t="shared" si="6"/>
        <v>0</v>
      </c>
      <c r="AJ59" s="14">
        <v>0</v>
      </c>
      <c r="AK59" s="14">
        <v>0</v>
      </c>
      <c r="AL59" s="13">
        <f t="shared" si="7"/>
        <v>0</v>
      </c>
      <c r="AM59" s="14">
        <v>0</v>
      </c>
      <c r="AN59" s="14">
        <v>0</v>
      </c>
      <c r="AO59" s="13">
        <f t="shared" si="8"/>
        <v>0</v>
      </c>
      <c r="AP59" s="14">
        <v>0</v>
      </c>
      <c r="AQ59" s="14">
        <v>0</v>
      </c>
      <c r="AR59" s="13">
        <f t="shared" si="9"/>
        <v>6775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3">
        <f t="shared" si="10"/>
        <v>0</v>
      </c>
      <c r="AY59" s="14">
        <v>0</v>
      </c>
      <c r="AZ59" s="14">
        <v>0</v>
      </c>
      <c r="BA59" s="13">
        <f t="shared" si="11"/>
        <v>0</v>
      </c>
      <c r="BB59" s="14">
        <v>0</v>
      </c>
      <c r="BC59" s="14">
        <v>0</v>
      </c>
      <c r="BD59" s="13">
        <f t="shared" si="12"/>
        <v>6775</v>
      </c>
      <c r="BE59" s="14">
        <v>6641</v>
      </c>
      <c r="BF59" s="14">
        <v>134</v>
      </c>
      <c r="BG59" s="13">
        <f t="shared" si="13"/>
        <v>0</v>
      </c>
      <c r="BH59" s="14">
        <v>0</v>
      </c>
      <c r="BI59" s="14">
        <v>0</v>
      </c>
      <c r="BJ59" s="13">
        <f t="shared" si="14"/>
        <v>0</v>
      </c>
      <c r="BK59" s="14">
        <v>0</v>
      </c>
      <c r="BL59" s="14">
        <v>0</v>
      </c>
      <c r="BM59" s="13">
        <f t="shared" si="15"/>
        <v>0</v>
      </c>
      <c r="BN59" s="14">
        <v>0</v>
      </c>
      <c r="BO59" s="14">
        <v>0</v>
      </c>
      <c r="BP59" s="13">
        <f t="shared" si="16"/>
        <v>0</v>
      </c>
      <c r="BQ59" s="13">
        <f t="shared" si="17"/>
        <v>0</v>
      </c>
      <c r="BR59" s="14">
        <v>0</v>
      </c>
      <c r="BS59" s="14">
        <v>0</v>
      </c>
      <c r="BT59" s="14">
        <v>0</v>
      </c>
      <c r="BU59" s="14">
        <v>0</v>
      </c>
      <c r="BV59" s="13">
        <f t="shared" si="18"/>
        <v>0</v>
      </c>
      <c r="BW59" s="14">
        <v>0</v>
      </c>
      <c r="BX59" s="14">
        <v>0</v>
      </c>
      <c r="BY59" s="13">
        <f t="shared" si="19"/>
        <v>0</v>
      </c>
      <c r="BZ59" s="14">
        <v>0</v>
      </c>
      <c r="CA59" s="14">
        <v>0</v>
      </c>
      <c r="CB59" s="13">
        <f t="shared" si="20"/>
        <v>0</v>
      </c>
      <c r="CC59" s="14">
        <v>0</v>
      </c>
      <c r="CD59" s="14">
        <v>0</v>
      </c>
      <c r="CE59" s="13">
        <f t="shared" si="21"/>
        <v>0</v>
      </c>
      <c r="CF59" s="14">
        <v>0</v>
      </c>
      <c r="CG59" s="14">
        <v>0</v>
      </c>
      <c r="CH59" s="13">
        <f t="shared" si="22"/>
        <v>65</v>
      </c>
      <c r="CI59" s="14">
        <v>65</v>
      </c>
      <c r="CJ59" s="14">
        <v>0</v>
      </c>
      <c r="CK59" s="13">
        <f t="shared" si="23"/>
        <v>0</v>
      </c>
      <c r="CL59" s="14">
        <v>0</v>
      </c>
      <c r="CM59" s="14">
        <v>0</v>
      </c>
      <c r="CN59" s="13">
        <f t="shared" si="24"/>
        <v>352</v>
      </c>
      <c r="CO59" s="14">
        <v>342</v>
      </c>
      <c r="CP59" s="14">
        <v>10</v>
      </c>
      <c r="CQ59" s="16"/>
      <c r="CR59" s="13">
        <f t="shared" si="25"/>
        <v>0</v>
      </c>
      <c r="CS59" s="14">
        <v>0</v>
      </c>
      <c r="CT59" s="14">
        <v>0</v>
      </c>
      <c r="CU59" s="13">
        <f t="shared" si="26"/>
        <v>0</v>
      </c>
      <c r="CV59" s="13">
        <f t="shared" si="27"/>
        <v>0</v>
      </c>
      <c r="CW59" s="13">
        <f t="shared" si="27"/>
        <v>0</v>
      </c>
      <c r="CX59" s="13">
        <f t="shared" si="28"/>
        <v>0</v>
      </c>
      <c r="CY59" s="14">
        <v>0</v>
      </c>
      <c r="CZ59" s="14">
        <v>0</v>
      </c>
      <c r="DA59" s="13">
        <f t="shared" si="29"/>
        <v>0</v>
      </c>
      <c r="DB59" s="14">
        <v>0</v>
      </c>
      <c r="DC59" s="14">
        <v>0</v>
      </c>
      <c r="DD59" s="13">
        <f t="shared" si="30"/>
        <v>0</v>
      </c>
      <c r="DE59" s="14">
        <v>0</v>
      </c>
      <c r="DF59" s="14">
        <v>0</v>
      </c>
      <c r="DG59" s="17">
        <f t="shared" si="33"/>
        <v>7192</v>
      </c>
      <c r="DH59" s="17">
        <f t="shared" si="31"/>
        <v>7048</v>
      </c>
      <c r="DI59" s="17">
        <v>0</v>
      </c>
      <c r="DJ59" s="17">
        <f t="shared" si="32"/>
        <v>144</v>
      </c>
      <c r="DK59" s="18"/>
      <c r="DL59" s="18"/>
      <c r="DN59" s="37"/>
    </row>
    <row r="60" spans="1:118" ht="15.75" x14ac:dyDescent="0.2">
      <c r="A60" s="19" t="s">
        <v>126</v>
      </c>
      <c r="B60" s="13">
        <f t="shared" si="0"/>
        <v>20431</v>
      </c>
      <c r="C60" s="14">
        <v>0</v>
      </c>
      <c r="D60" s="14">
        <v>18887</v>
      </c>
      <c r="E60" s="14">
        <v>0</v>
      </c>
      <c r="F60" s="14">
        <v>0</v>
      </c>
      <c r="G60" s="14">
        <v>0</v>
      </c>
      <c r="H60" s="14">
        <v>460</v>
      </c>
      <c r="I60" s="14">
        <v>1084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3">
        <f t="shared" si="1"/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3">
        <f t="shared" si="2"/>
        <v>2843</v>
      </c>
      <c r="Y60" s="13">
        <f t="shared" si="3"/>
        <v>1661</v>
      </c>
      <c r="Z60" s="14">
        <v>1661</v>
      </c>
      <c r="AA60" s="14">
        <v>0</v>
      </c>
      <c r="AB60" s="13">
        <f t="shared" si="4"/>
        <v>1182</v>
      </c>
      <c r="AC60" s="14">
        <v>1182</v>
      </c>
      <c r="AD60" s="14">
        <v>0</v>
      </c>
      <c r="AE60" s="13">
        <f t="shared" si="5"/>
        <v>3097</v>
      </c>
      <c r="AF60" s="14">
        <v>3097</v>
      </c>
      <c r="AG60" s="14">
        <v>0</v>
      </c>
      <c r="AH60" s="14">
        <v>0</v>
      </c>
      <c r="AI60" s="13">
        <f t="shared" si="6"/>
        <v>0</v>
      </c>
      <c r="AJ60" s="14">
        <v>0</v>
      </c>
      <c r="AK60" s="14">
        <v>0</v>
      </c>
      <c r="AL60" s="13">
        <f t="shared" si="7"/>
        <v>1415</v>
      </c>
      <c r="AM60" s="14">
        <v>1415</v>
      </c>
      <c r="AN60" s="14">
        <v>0</v>
      </c>
      <c r="AO60" s="13">
        <f t="shared" si="8"/>
        <v>354</v>
      </c>
      <c r="AP60" s="14">
        <v>354</v>
      </c>
      <c r="AQ60" s="14">
        <v>0</v>
      </c>
      <c r="AR60" s="13">
        <f t="shared" si="9"/>
        <v>2939</v>
      </c>
      <c r="AS60" s="14">
        <v>1061</v>
      </c>
      <c r="AT60" s="14">
        <v>0</v>
      </c>
      <c r="AU60" s="14">
        <v>0</v>
      </c>
      <c r="AV60" s="14">
        <v>0</v>
      </c>
      <c r="AW60" s="14">
        <v>0</v>
      </c>
      <c r="AX60" s="13">
        <f t="shared" si="10"/>
        <v>0</v>
      </c>
      <c r="AY60" s="14">
        <v>0</v>
      </c>
      <c r="AZ60" s="14">
        <v>0</v>
      </c>
      <c r="BA60" s="13">
        <f t="shared" si="11"/>
        <v>0</v>
      </c>
      <c r="BB60" s="14">
        <v>0</v>
      </c>
      <c r="BC60" s="14">
        <v>0</v>
      </c>
      <c r="BD60" s="13">
        <f t="shared" si="12"/>
        <v>18</v>
      </c>
      <c r="BE60" s="14">
        <v>18</v>
      </c>
      <c r="BF60" s="14">
        <v>0</v>
      </c>
      <c r="BG60" s="13">
        <f t="shared" si="13"/>
        <v>0</v>
      </c>
      <c r="BH60" s="14">
        <v>0</v>
      </c>
      <c r="BI60" s="14">
        <v>0</v>
      </c>
      <c r="BJ60" s="13">
        <f t="shared" si="14"/>
        <v>1860</v>
      </c>
      <c r="BK60" s="14">
        <v>1860</v>
      </c>
      <c r="BL60" s="14">
        <v>0</v>
      </c>
      <c r="BM60" s="13">
        <f t="shared" si="15"/>
        <v>531</v>
      </c>
      <c r="BN60" s="14">
        <v>531</v>
      </c>
      <c r="BO60" s="14">
        <v>0</v>
      </c>
      <c r="BP60" s="13">
        <f t="shared" si="16"/>
        <v>0</v>
      </c>
      <c r="BQ60" s="13">
        <f t="shared" si="17"/>
        <v>0</v>
      </c>
      <c r="BR60" s="14">
        <v>0</v>
      </c>
      <c r="BS60" s="14">
        <v>0</v>
      </c>
      <c r="BT60" s="14">
        <v>0</v>
      </c>
      <c r="BU60" s="14">
        <v>0</v>
      </c>
      <c r="BV60" s="13">
        <f t="shared" si="18"/>
        <v>0</v>
      </c>
      <c r="BW60" s="14">
        <v>0</v>
      </c>
      <c r="BX60" s="14">
        <v>0</v>
      </c>
      <c r="BY60" s="13">
        <f t="shared" si="19"/>
        <v>0</v>
      </c>
      <c r="BZ60" s="14">
        <v>0</v>
      </c>
      <c r="CA60" s="14">
        <v>0</v>
      </c>
      <c r="CB60" s="13">
        <f t="shared" si="20"/>
        <v>0</v>
      </c>
      <c r="CC60" s="14">
        <v>0</v>
      </c>
      <c r="CD60" s="14">
        <v>0</v>
      </c>
      <c r="CE60" s="13">
        <f t="shared" si="21"/>
        <v>4549</v>
      </c>
      <c r="CF60" s="14">
        <v>4549</v>
      </c>
      <c r="CG60" s="14">
        <v>0</v>
      </c>
      <c r="CH60" s="13">
        <f t="shared" si="22"/>
        <v>1079</v>
      </c>
      <c r="CI60" s="14">
        <v>1079</v>
      </c>
      <c r="CJ60" s="14">
        <v>0</v>
      </c>
      <c r="CK60" s="13">
        <f t="shared" si="23"/>
        <v>0</v>
      </c>
      <c r="CL60" s="14">
        <v>0</v>
      </c>
      <c r="CM60" s="14">
        <v>0</v>
      </c>
      <c r="CN60" s="13">
        <f t="shared" si="24"/>
        <v>1266</v>
      </c>
      <c r="CO60" s="14">
        <v>1266</v>
      </c>
      <c r="CP60" s="14">
        <v>0</v>
      </c>
      <c r="CQ60" s="16"/>
      <c r="CR60" s="13">
        <f t="shared" si="25"/>
        <v>0</v>
      </c>
      <c r="CS60" s="14">
        <v>0</v>
      </c>
      <c r="CT60" s="14">
        <v>0</v>
      </c>
      <c r="CU60" s="13">
        <f t="shared" si="26"/>
        <v>0</v>
      </c>
      <c r="CV60" s="13">
        <f t="shared" si="27"/>
        <v>0</v>
      </c>
      <c r="CW60" s="13">
        <f t="shared" si="27"/>
        <v>0</v>
      </c>
      <c r="CX60" s="13">
        <f t="shared" si="28"/>
        <v>0</v>
      </c>
      <c r="CY60" s="14">
        <v>0</v>
      </c>
      <c r="CZ60" s="14">
        <v>0</v>
      </c>
      <c r="DA60" s="13">
        <f t="shared" si="29"/>
        <v>0</v>
      </c>
      <c r="DB60" s="14">
        <v>0</v>
      </c>
      <c r="DC60" s="14">
        <v>0</v>
      </c>
      <c r="DD60" s="13">
        <f t="shared" si="30"/>
        <v>0</v>
      </c>
      <c r="DE60" s="14">
        <v>0</v>
      </c>
      <c r="DF60" s="14">
        <v>0</v>
      </c>
      <c r="DG60" s="17">
        <f t="shared" si="33"/>
        <v>38504</v>
      </c>
      <c r="DH60" s="17">
        <f t="shared" si="31"/>
        <v>38504</v>
      </c>
      <c r="DI60" s="17">
        <v>4456</v>
      </c>
      <c r="DJ60" s="17">
        <f t="shared" si="32"/>
        <v>0</v>
      </c>
      <c r="DK60" s="18">
        <v>5000</v>
      </c>
      <c r="DL60" s="18">
        <v>849</v>
      </c>
      <c r="DN60" s="37"/>
    </row>
    <row r="61" spans="1:118" ht="15.75" x14ac:dyDescent="0.2">
      <c r="A61" s="19" t="s">
        <v>127</v>
      </c>
      <c r="B61" s="13">
        <f t="shared" si="0"/>
        <v>15362</v>
      </c>
      <c r="C61" s="14">
        <v>50</v>
      </c>
      <c r="D61" s="14">
        <v>15005</v>
      </c>
      <c r="E61" s="14">
        <v>0</v>
      </c>
      <c r="F61" s="14">
        <v>0</v>
      </c>
      <c r="G61" s="14">
        <v>0</v>
      </c>
      <c r="H61" s="14">
        <v>0</v>
      </c>
      <c r="I61" s="14">
        <v>307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3">
        <f t="shared" si="1"/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3">
        <f t="shared" si="2"/>
        <v>1917</v>
      </c>
      <c r="Y61" s="13">
        <f t="shared" si="3"/>
        <v>1150</v>
      </c>
      <c r="Z61" s="14">
        <v>1150</v>
      </c>
      <c r="AA61" s="14">
        <v>0</v>
      </c>
      <c r="AB61" s="13">
        <f t="shared" si="4"/>
        <v>767</v>
      </c>
      <c r="AC61" s="14">
        <v>767</v>
      </c>
      <c r="AD61" s="14">
        <v>0</v>
      </c>
      <c r="AE61" s="13">
        <f t="shared" si="5"/>
        <v>2300</v>
      </c>
      <c r="AF61" s="14">
        <v>2300</v>
      </c>
      <c r="AG61" s="14">
        <v>0</v>
      </c>
      <c r="AH61" s="14">
        <v>0</v>
      </c>
      <c r="AI61" s="13">
        <f t="shared" si="6"/>
        <v>0</v>
      </c>
      <c r="AJ61" s="14">
        <v>0</v>
      </c>
      <c r="AK61" s="14">
        <v>0</v>
      </c>
      <c r="AL61" s="13">
        <f t="shared" si="7"/>
        <v>1533</v>
      </c>
      <c r="AM61" s="14">
        <v>1533</v>
      </c>
      <c r="AN61" s="14">
        <v>0</v>
      </c>
      <c r="AO61" s="13">
        <f t="shared" si="8"/>
        <v>230</v>
      </c>
      <c r="AP61" s="14">
        <v>230</v>
      </c>
      <c r="AQ61" s="14">
        <v>0</v>
      </c>
      <c r="AR61" s="13">
        <f t="shared" si="9"/>
        <v>4053</v>
      </c>
      <c r="AS61" s="14">
        <v>1533</v>
      </c>
      <c r="AT61" s="14">
        <v>0</v>
      </c>
      <c r="AU61" s="14">
        <v>0</v>
      </c>
      <c r="AV61" s="14">
        <v>0</v>
      </c>
      <c r="AW61" s="14">
        <v>0</v>
      </c>
      <c r="AX61" s="13">
        <f t="shared" si="10"/>
        <v>0</v>
      </c>
      <c r="AY61" s="14">
        <v>0</v>
      </c>
      <c r="AZ61" s="14">
        <v>0</v>
      </c>
      <c r="BA61" s="13">
        <f t="shared" si="11"/>
        <v>0</v>
      </c>
      <c r="BB61" s="14">
        <v>0</v>
      </c>
      <c r="BC61" s="14">
        <v>0</v>
      </c>
      <c r="BD61" s="13">
        <f t="shared" si="12"/>
        <v>834</v>
      </c>
      <c r="BE61" s="14">
        <v>834</v>
      </c>
      <c r="BF61" s="14">
        <v>0</v>
      </c>
      <c r="BG61" s="13">
        <f t="shared" si="13"/>
        <v>0</v>
      </c>
      <c r="BH61" s="14">
        <v>0</v>
      </c>
      <c r="BI61" s="14">
        <v>0</v>
      </c>
      <c r="BJ61" s="13">
        <f t="shared" si="14"/>
        <v>1686</v>
      </c>
      <c r="BK61" s="14">
        <v>1686</v>
      </c>
      <c r="BL61" s="14">
        <v>0</v>
      </c>
      <c r="BM61" s="13">
        <f t="shared" si="15"/>
        <v>558</v>
      </c>
      <c r="BN61" s="14">
        <v>558</v>
      </c>
      <c r="BO61" s="14">
        <v>0</v>
      </c>
      <c r="BP61" s="13">
        <f t="shared" si="16"/>
        <v>0</v>
      </c>
      <c r="BQ61" s="13">
        <f t="shared" si="17"/>
        <v>0</v>
      </c>
      <c r="BR61" s="14">
        <v>0</v>
      </c>
      <c r="BS61" s="15">
        <v>0</v>
      </c>
      <c r="BT61" s="15">
        <v>0</v>
      </c>
      <c r="BU61" s="15">
        <v>0</v>
      </c>
      <c r="BV61" s="13">
        <f t="shared" si="18"/>
        <v>0</v>
      </c>
      <c r="BW61" s="15">
        <v>0</v>
      </c>
      <c r="BX61" s="15">
        <v>0</v>
      </c>
      <c r="BY61" s="13">
        <f t="shared" si="19"/>
        <v>0</v>
      </c>
      <c r="BZ61" s="15">
        <v>0</v>
      </c>
      <c r="CA61" s="15">
        <v>0</v>
      </c>
      <c r="CB61" s="13">
        <f t="shared" si="20"/>
        <v>0</v>
      </c>
      <c r="CC61" s="15">
        <v>0</v>
      </c>
      <c r="CD61" s="15">
        <v>0</v>
      </c>
      <c r="CE61" s="13">
        <f t="shared" si="21"/>
        <v>3833</v>
      </c>
      <c r="CF61" s="14">
        <v>3833</v>
      </c>
      <c r="CG61" s="14">
        <v>0</v>
      </c>
      <c r="CH61" s="13">
        <f t="shared" si="22"/>
        <v>767</v>
      </c>
      <c r="CI61" s="14">
        <v>767</v>
      </c>
      <c r="CJ61" s="14">
        <v>0</v>
      </c>
      <c r="CK61" s="13">
        <f t="shared" si="23"/>
        <v>0</v>
      </c>
      <c r="CL61" s="14">
        <v>0</v>
      </c>
      <c r="CM61" s="14">
        <v>0</v>
      </c>
      <c r="CN61" s="13">
        <f t="shared" si="24"/>
        <v>613</v>
      </c>
      <c r="CO61" s="14">
        <v>613</v>
      </c>
      <c r="CP61" s="14">
        <v>0</v>
      </c>
      <c r="CQ61" s="16"/>
      <c r="CR61" s="13">
        <f t="shared" si="25"/>
        <v>0</v>
      </c>
      <c r="CS61" s="14">
        <v>0</v>
      </c>
      <c r="CT61" s="14">
        <v>0</v>
      </c>
      <c r="CU61" s="13">
        <f t="shared" si="26"/>
        <v>0</v>
      </c>
      <c r="CV61" s="13">
        <f t="shared" si="27"/>
        <v>0</v>
      </c>
      <c r="CW61" s="13">
        <f t="shared" si="27"/>
        <v>0</v>
      </c>
      <c r="CX61" s="13">
        <f t="shared" si="28"/>
        <v>0</v>
      </c>
      <c r="CY61" s="14">
        <v>0</v>
      </c>
      <c r="CZ61" s="14">
        <v>0</v>
      </c>
      <c r="DA61" s="13">
        <f t="shared" si="29"/>
        <v>0</v>
      </c>
      <c r="DB61" s="14">
        <v>0</v>
      </c>
      <c r="DC61" s="14">
        <v>0</v>
      </c>
      <c r="DD61" s="13">
        <f t="shared" si="30"/>
        <v>0</v>
      </c>
      <c r="DE61" s="14">
        <v>0</v>
      </c>
      <c r="DF61" s="14">
        <v>0</v>
      </c>
      <c r="DG61" s="17">
        <f t="shared" si="33"/>
        <v>31166</v>
      </c>
      <c r="DH61" s="17">
        <f t="shared" si="31"/>
        <v>31166</v>
      </c>
      <c r="DI61" s="17">
        <v>6130</v>
      </c>
      <c r="DJ61" s="17">
        <f t="shared" si="32"/>
        <v>0</v>
      </c>
      <c r="DK61" s="18">
        <v>5000</v>
      </c>
      <c r="DL61" s="18">
        <v>1163</v>
      </c>
      <c r="DN61" s="37"/>
    </row>
    <row r="62" spans="1:118" ht="31.5" x14ac:dyDescent="0.2">
      <c r="A62" s="19" t="s">
        <v>128</v>
      </c>
      <c r="B62" s="13">
        <f t="shared" si="0"/>
        <v>15995</v>
      </c>
      <c r="C62" s="14">
        <v>13181</v>
      </c>
      <c r="D62" s="14">
        <v>0</v>
      </c>
      <c r="E62" s="14">
        <v>0</v>
      </c>
      <c r="F62" s="14">
        <v>0</v>
      </c>
      <c r="G62" s="14">
        <v>0</v>
      </c>
      <c r="H62" s="14">
        <v>244</v>
      </c>
      <c r="I62" s="14">
        <v>74</v>
      </c>
      <c r="J62" s="14">
        <v>0</v>
      </c>
      <c r="K62" s="14">
        <v>0</v>
      </c>
      <c r="L62" s="14">
        <v>2202</v>
      </c>
      <c r="M62" s="14">
        <v>294</v>
      </c>
      <c r="N62" s="14">
        <v>0</v>
      </c>
      <c r="O62" s="13">
        <f t="shared" si="1"/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3">
        <f t="shared" si="2"/>
        <v>2408</v>
      </c>
      <c r="Y62" s="13">
        <f t="shared" si="3"/>
        <v>1958</v>
      </c>
      <c r="Z62" s="14">
        <v>1958</v>
      </c>
      <c r="AA62" s="14">
        <v>0</v>
      </c>
      <c r="AB62" s="13">
        <f t="shared" si="4"/>
        <v>450</v>
      </c>
      <c r="AC62" s="14">
        <v>450</v>
      </c>
      <c r="AD62" s="14">
        <v>0</v>
      </c>
      <c r="AE62" s="13">
        <f t="shared" si="5"/>
        <v>5732</v>
      </c>
      <c r="AF62" s="14">
        <v>5732</v>
      </c>
      <c r="AG62" s="14">
        <v>0</v>
      </c>
      <c r="AH62" s="14">
        <v>0</v>
      </c>
      <c r="AI62" s="13">
        <f t="shared" si="6"/>
        <v>0</v>
      </c>
      <c r="AJ62" s="14">
        <v>0</v>
      </c>
      <c r="AK62" s="14">
        <v>0</v>
      </c>
      <c r="AL62" s="13">
        <f t="shared" si="7"/>
        <v>162</v>
      </c>
      <c r="AM62" s="14">
        <v>162</v>
      </c>
      <c r="AN62" s="14">
        <v>0</v>
      </c>
      <c r="AO62" s="13">
        <f t="shared" si="8"/>
        <v>342</v>
      </c>
      <c r="AP62" s="14">
        <v>342</v>
      </c>
      <c r="AQ62" s="14">
        <v>0</v>
      </c>
      <c r="AR62" s="13">
        <f t="shared" si="9"/>
        <v>1885</v>
      </c>
      <c r="AS62" s="14">
        <v>1639</v>
      </c>
      <c r="AT62" s="14">
        <v>0</v>
      </c>
      <c r="AU62" s="14">
        <v>0</v>
      </c>
      <c r="AV62" s="14">
        <v>0</v>
      </c>
      <c r="AW62" s="14">
        <v>0</v>
      </c>
      <c r="AX62" s="13">
        <f t="shared" si="10"/>
        <v>0</v>
      </c>
      <c r="AY62" s="14">
        <v>0</v>
      </c>
      <c r="AZ62" s="14">
        <v>0</v>
      </c>
      <c r="BA62" s="13">
        <f t="shared" si="11"/>
        <v>0</v>
      </c>
      <c r="BB62" s="14">
        <v>0</v>
      </c>
      <c r="BC62" s="14">
        <v>0</v>
      </c>
      <c r="BD62" s="13">
        <f t="shared" si="12"/>
        <v>99</v>
      </c>
      <c r="BE62" s="14">
        <v>99</v>
      </c>
      <c r="BF62" s="14">
        <v>0</v>
      </c>
      <c r="BG62" s="13">
        <f t="shared" si="13"/>
        <v>0</v>
      </c>
      <c r="BH62" s="14">
        <v>0</v>
      </c>
      <c r="BI62" s="14">
        <v>0</v>
      </c>
      <c r="BJ62" s="13">
        <f t="shared" si="14"/>
        <v>147</v>
      </c>
      <c r="BK62" s="14">
        <v>147</v>
      </c>
      <c r="BL62" s="14">
        <v>0</v>
      </c>
      <c r="BM62" s="13">
        <f t="shared" si="15"/>
        <v>99</v>
      </c>
      <c r="BN62" s="14">
        <v>99</v>
      </c>
      <c r="BO62" s="14">
        <v>0</v>
      </c>
      <c r="BP62" s="13">
        <f t="shared" si="16"/>
        <v>603</v>
      </c>
      <c r="BQ62" s="13">
        <f t="shared" si="17"/>
        <v>0</v>
      </c>
      <c r="BR62" s="14">
        <v>0</v>
      </c>
      <c r="BS62" s="15">
        <v>0</v>
      </c>
      <c r="BT62" s="15">
        <v>0</v>
      </c>
      <c r="BU62" s="15">
        <v>0</v>
      </c>
      <c r="BV62" s="13">
        <f t="shared" si="18"/>
        <v>0</v>
      </c>
      <c r="BW62" s="15">
        <v>0</v>
      </c>
      <c r="BX62" s="15">
        <v>0</v>
      </c>
      <c r="BY62" s="13">
        <f t="shared" si="19"/>
        <v>0</v>
      </c>
      <c r="BZ62" s="15">
        <v>0</v>
      </c>
      <c r="CA62" s="15">
        <v>0</v>
      </c>
      <c r="CB62" s="13">
        <f t="shared" si="20"/>
        <v>603</v>
      </c>
      <c r="CC62" s="15">
        <v>603</v>
      </c>
      <c r="CD62" s="15">
        <v>0</v>
      </c>
      <c r="CE62" s="13">
        <f t="shared" si="21"/>
        <v>4160</v>
      </c>
      <c r="CF62" s="14">
        <v>4160</v>
      </c>
      <c r="CG62" s="14">
        <v>0</v>
      </c>
      <c r="CH62" s="13">
        <f t="shared" si="22"/>
        <v>4126</v>
      </c>
      <c r="CI62" s="14">
        <v>4126</v>
      </c>
      <c r="CJ62" s="14">
        <v>0</v>
      </c>
      <c r="CK62" s="13">
        <f t="shared" si="23"/>
        <v>0</v>
      </c>
      <c r="CL62" s="14">
        <v>0</v>
      </c>
      <c r="CM62" s="14">
        <v>0</v>
      </c>
      <c r="CN62" s="13">
        <f t="shared" si="24"/>
        <v>1584</v>
      </c>
      <c r="CO62" s="14">
        <v>1584</v>
      </c>
      <c r="CP62" s="14">
        <v>0</v>
      </c>
      <c r="CQ62" s="16"/>
      <c r="CR62" s="13">
        <f t="shared" si="25"/>
        <v>0</v>
      </c>
      <c r="CS62" s="14">
        <v>0</v>
      </c>
      <c r="CT62" s="14">
        <v>0</v>
      </c>
      <c r="CU62" s="13">
        <f t="shared" si="26"/>
        <v>0</v>
      </c>
      <c r="CV62" s="13">
        <f t="shared" si="27"/>
        <v>0</v>
      </c>
      <c r="CW62" s="13">
        <f t="shared" si="27"/>
        <v>0</v>
      </c>
      <c r="CX62" s="13">
        <f t="shared" si="28"/>
        <v>0</v>
      </c>
      <c r="CY62" s="14">
        <v>0</v>
      </c>
      <c r="CZ62" s="14">
        <v>0</v>
      </c>
      <c r="DA62" s="13">
        <f t="shared" si="29"/>
        <v>0</v>
      </c>
      <c r="DB62" s="14">
        <v>0</v>
      </c>
      <c r="DC62" s="14">
        <v>0</v>
      </c>
      <c r="DD62" s="13">
        <f t="shared" si="30"/>
        <v>0</v>
      </c>
      <c r="DE62" s="14">
        <v>0</v>
      </c>
      <c r="DF62" s="14">
        <v>0</v>
      </c>
      <c r="DG62" s="17">
        <f t="shared" si="33"/>
        <v>37096</v>
      </c>
      <c r="DH62" s="17">
        <f t="shared" si="31"/>
        <v>37096</v>
      </c>
      <c r="DI62" s="17">
        <v>6704</v>
      </c>
      <c r="DJ62" s="17">
        <f t="shared" si="32"/>
        <v>0</v>
      </c>
      <c r="DK62" s="18">
        <v>1874</v>
      </c>
      <c r="DL62" s="18">
        <v>1277</v>
      </c>
      <c r="DN62" s="37"/>
    </row>
    <row r="63" spans="1:118" ht="15.75" x14ac:dyDescent="0.2">
      <c r="A63" s="19" t="s">
        <v>129</v>
      </c>
      <c r="B63" s="13">
        <f t="shared" si="0"/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3">
        <f t="shared" si="1"/>
        <v>13772</v>
      </c>
      <c r="P63" s="14">
        <v>0</v>
      </c>
      <c r="Q63" s="14">
        <v>12643</v>
      </c>
      <c r="R63" s="14">
        <v>0</v>
      </c>
      <c r="S63" s="14">
        <v>586</v>
      </c>
      <c r="T63" s="14">
        <v>543</v>
      </c>
      <c r="U63" s="14">
        <v>0</v>
      </c>
      <c r="V63" s="14">
        <v>0</v>
      </c>
      <c r="W63" s="14">
        <v>0</v>
      </c>
      <c r="X63" s="13">
        <f t="shared" si="2"/>
        <v>435</v>
      </c>
      <c r="Y63" s="13">
        <f t="shared" si="3"/>
        <v>435</v>
      </c>
      <c r="Z63" s="14">
        <v>0</v>
      </c>
      <c r="AA63" s="14">
        <v>435</v>
      </c>
      <c r="AB63" s="13">
        <f t="shared" si="4"/>
        <v>0</v>
      </c>
      <c r="AC63" s="14">
        <v>0</v>
      </c>
      <c r="AD63" s="14">
        <v>0</v>
      </c>
      <c r="AE63" s="13">
        <f t="shared" si="5"/>
        <v>226</v>
      </c>
      <c r="AF63" s="14">
        <v>0</v>
      </c>
      <c r="AG63" s="14">
        <v>226</v>
      </c>
      <c r="AH63" s="14">
        <v>0</v>
      </c>
      <c r="AI63" s="13">
        <f t="shared" si="6"/>
        <v>188</v>
      </c>
      <c r="AJ63" s="14">
        <v>0</v>
      </c>
      <c r="AK63" s="14">
        <v>188</v>
      </c>
      <c r="AL63" s="13">
        <f t="shared" si="7"/>
        <v>349</v>
      </c>
      <c r="AM63" s="14">
        <v>0</v>
      </c>
      <c r="AN63" s="14">
        <v>349</v>
      </c>
      <c r="AO63" s="13">
        <f t="shared" si="8"/>
        <v>355</v>
      </c>
      <c r="AP63" s="14">
        <v>0</v>
      </c>
      <c r="AQ63" s="14">
        <v>355</v>
      </c>
      <c r="AR63" s="13">
        <f t="shared" si="9"/>
        <v>985</v>
      </c>
      <c r="AS63" s="14">
        <v>0</v>
      </c>
      <c r="AT63" s="14">
        <v>535</v>
      </c>
      <c r="AU63" s="14">
        <v>0</v>
      </c>
      <c r="AV63" s="14">
        <v>0</v>
      </c>
      <c r="AW63" s="14">
        <v>0</v>
      </c>
      <c r="AX63" s="13">
        <f t="shared" si="10"/>
        <v>0</v>
      </c>
      <c r="AY63" s="14">
        <v>0</v>
      </c>
      <c r="AZ63" s="14">
        <v>0</v>
      </c>
      <c r="BA63" s="13">
        <f t="shared" si="11"/>
        <v>0</v>
      </c>
      <c r="BB63" s="14">
        <v>0</v>
      </c>
      <c r="BC63" s="14">
        <v>0</v>
      </c>
      <c r="BD63" s="13">
        <f t="shared" si="12"/>
        <v>450</v>
      </c>
      <c r="BE63" s="14">
        <v>0</v>
      </c>
      <c r="BF63" s="14">
        <v>450</v>
      </c>
      <c r="BG63" s="13">
        <f t="shared" si="13"/>
        <v>0</v>
      </c>
      <c r="BH63" s="14">
        <v>0</v>
      </c>
      <c r="BI63" s="14">
        <v>0</v>
      </c>
      <c r="BJ63" s="13">
        <f t="shared" si="14"/>
        <v>0</v>
      </c>
      <c r="BK63" s="14">
        <v>0</v>
      </c>
      <c r="BL63" s="14">
        <v>0</v>
      </c>
      <c r="BM63" s="13">
        <f t="shared" si="15"/>
        <v>111</v>
      </c>
      <c r="BN63" s="14">
        <v>0</v>
      </c>
      <c r="BO63" s="14">
        <v>111</v>
      </c>
      <c r="BP63" s="13">
        <f t="shared" si="16"/>
        <v>0</v>
      </c>
      <c r="BQ63" s="13">
        <f t="shared" si="17"/>
        <v>0</v>
      </c>
      <c r="BR63" s="14">
        <v>0</v>
      </c>
      <c r="BS63" s="15">
        <v>0</v>
      </c>
      <c r="BT63" s="15">
        <v>0</v>
      </c>
      <c r="BU63" s="15">
        <v>0</v>
      </c>
      <c r="BV63" s="13">
        <f t="shared" si="18"/>
        <v>0</v>
      </c>
      <c r="BW63" s="15">
        <v>0</v>
      </c>
      <c r="BX63" s="15">
        <v>0</v>
      </c>
      <c r="BY63" s="13">
        <f t="shared" si="19"/>
        <v>0</v>
      </c>
      <c r="BZ63" s="15">
        <v>0</v>
      </c>
      <c r="CA63" s="15">
        <v>0</v>
      </c>
      <c r="CB63" s="13">
        <f t="shared" si="20"/>
        <v>0</v>
      </c>
      <c r="CC63" s="15">
        <v>0</v>
      </c>
      <c r="CD63" s="15">
        <v>0</v>
      </c>
      <c r="CE63" s="13">
        <f t="shared" si="21"/>
        <v>525</v>
      </c>
      <c r="CF63" s="14">
        <v>0</v>
      </c>
      <c r="CG63" s="14">
        <v>525</v>
      </c>
      <c r="CH63" s="13">
        <f t="shared" si="22"/>
        <v>1283</v>
      </c>
      <c r="CI63" s="14">
        <v>0</v>
      </c>
      <c r="CJ63" s="14">
        <v>1283</v>
      </c>
      <c r="CK63" s="13">
        <f t="shared" si="23"/>
        <v>0</v>
      </c>
      <c r="CL63" s="14">
        <v>0</v>
      </c>
      <c r="CM63" s="14">
        <v>0</v>
      </c>
      <c r="CN63" s="13">
        <f t="shared" si="24"/>
        <v>512</v>
      </c>
      <c r="CO63" s="14">
        <v>0</v>
      </c>
      <c r="CP63" s="14">
        <v>512</v>
      </c>
      <c r="CQ63" s="16"/>
      <c r="CR63" s="13">
        <f t="shared" si="25"/>
        <v>0</v>
      </c>
      <c r="CS63" s="14">
        <v>0</v>
      </c>
      <c r="CT63" s="14">
        <v>0</v>
      </c>
      <c r="CU63" s="13">
        <f t="shared" si="26"/>
        <v>0</v>
      </c>
      <c r="CV63" s="13">
        <f t="shared" si="27"/>
        <v>0</v>
      </c>
      <c r="CW63" s="13">
        <f t="shared" si="27"/>
        <v>0</v>
      </c>
      <c r="CX63" s="13">
        <f t="shared" si="28"/>
        <v>0</v>
      </c>
      <c r="CY63" s="14">
        <v>0</v>
      </c>
      <c r="CZ63" s="14">
        <v>0</v>
      </c>
      <c r="DA63" s="13">
        <f t="shared" si="29"/>
        <v>0</v>
      </c>
      <c r="DB63" s="14">
        <v>0</v>
      </c>
      <c r="DC63" s="14">
        <v>0</v>
      </c>
      <c r="DD63" s="13">
        <f t="shared" si="30"/>
        <v>0</v>
      </c>
      <c r="DE63" s="14">
        <v>0</v>
      </c>
      <c r="DF63" s="14">
        <v>0</v>
      </c>
      <c r="DG63" s="17">
        <f t="shared" si="33"/>
        <v>18741</v>
      </c>
      <c r="DH63" s="17">
        <f t="shared" si="31"/>
        <v>0</v>
      </c>
      <c r="DI63" s="17">
        <v>0</v>
      </c>
      <c r="DJ63" s="17">
        <f t="shared" si="32"/>
        <v>18741</v>
      </c>
      <c r="DK63" s="18">
        <v>921</v>
      </c>
      <c r="DL63" s="18">
        <v>627</v>
      </c>
      <c r="DN63" s="37"/>
    </row>
    <row r="64" spans="1:118" ht="31.5" x14ac:dyDescent="0.2">
      <c r="A64" s="19" t="s">
        <v>130</v>
      </c>
      <c r="B64" s="13">
        <f t="shared" si="0"/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3">
        <f t="shared" si="1"/>
        <v>49073</v>
      </c>
      <c r="P64" s="14">
        <v>2004</v>
      </c>
      <c r="Q64" s="14">
        <v>45524</v>
      </c>
      <c r="R64" s="14">
        <v>515</v>
      </c>
      <c r="S64" s="14">
        <v>515</v>
      </c>
      <c r="T64" s="14">
        <v>515</v>
      </c>
      <c r="U64" s="14">
        <v>0</v>
      </c>
      <c r="V64" s="14">
        <v>0</v>
      </c>
      <c r="W64" s="14">
        <v>0</v>
      </c>
      <c r="X64" s="13">
        <f t="shared" si="2"/>
        <v>904</v>
      </c>
      <c r="Y64" s="13">
        <f t="shared" si="3"/>
        <v>904</v>
      </c>
      <c r="Z64" s="14">
        <v>0</v>
      </c>
      <c r="AA64" s="14">
        <v>904</v>
      </c>
      <c r="AB64" s="13">
        <f t="shared" si="4"/>
        <v>0</v>
      </c>
      <c r="AC64" s="14">
        <v>0</v>
      </c>
      <c r="AD64" s="14">
        <v>0</v>
      </c>
      <c r="AE64" s="13">
        <f t="shared" si="5"/>
        <v>1550</v>
      </c>
      <c r="AF64" s="14">
        <v>0</v>
      </c>
      <c r="AG64" s="14">
        <v>1550</v>
      </c>
      <c r="AH64" s="14">
        <v>0</v>
      </c>
      <c r="AI64" s="13">
        <f t="shared" si="6"/>
        <v>9</v>
      </c>
      <c r="AJ64" s="14">
        <v>0</v>
      </c>
      <c r="AK64" s="14">
        <v>9</v>
      </c>
      <c r="AL64" s="13">
        <f t="shared" si="7"/>
        <v>1292</v>
      </c>
      <c r="AM64" s="14">
        <v>0</v>
      </c>
      <c r="AN64" s="14">
        <v>1292</v>
      </c>
      <c r="AO64" s="13">
        <f t="shared" si="8"/>
        <v>183</v>
      </c>
      <c r="AP64" s="14">
        <v>0</v>
      </c>
      <c r="AQ64" s="14">
        <v>183</v>
      </c>
      <c r="AR64" s="13">
        <f t="shared" si="9"/>
        <v>2584</v>
      </c>
      <c r="AS64" s="14">
        <v>0</v>
      </c>
      <c r="AT64" s="14">
        <v>1292</v>
      </c>
      <c r="AU64" s="14">
        <v>0</v>
      </c>
      <c r="AV64" s="14">
        <v>0</v>
      </c>
      <c r="AW64" s="14">
        <v>0</v>
      </c>
      <c r="AX64" s="13">
        <f t="shared" si="10"/>
        <v>0</v>
      </c>
      <c r="AY64" s="14">
        <v>0</v>
      </c>
      <c r="AZ64" s="14">
        <v>0</v>
      </c>
      <c r="BA64" s="13">
        <f t="shared" si="11"/>
        <v>0</v>
      </c>
      <c r="BB64" s="14">
        <v>0</v>
      </c>
      <c r="BC64" s="14">
        <v>0</v>
      </c>
      <c r="BD64" s="13">
        <f t="shared" si="12"/>
        <v>1292</v>
      </c>
      <c r="BE64" s="14">
        <v>0</v>
      </c>
      <c r="BF64" s="14">
        <v>1292</v>
      </c>
      <c r="BG64" s="13">
        <f t="shared" si="13"/>
        <v>0</v>
      </c>
      <c r="BH64" s="14">
        <v>0</v>
      </c>
      <c r="BI64" s="14">
        <v>0</v>
      </c>
      <c r="BJ64" s="13">
        <f t="shared" si="14"/>
        <v>0</v>
      </c>
      <c r="BK64" s="14">
        <v>0</v>
      </c>
      <c r="BL64" s="14">
        <v>0</v>
      </c>
      <c r="BM64" s="13">
        <f t="shared" si="15"/>
        <v>431</v>
      </c>
      <c r="BN64" s="14">
        <v>0</v>
      </c>
      <c r="BO64" s="14">
        <v>431</v>
      </c>
      <c r="BP64" s="13">
        <f t="shared" si="16"/>
        <v>0</v>
      </c>
      <c r="BQ64" s="13">
        <f t="shared" si="17"/>
        <v>0</v>
      </c>
      <c r="BR64" s="14">
        <v>0</v>
      </c>
      <c r="BS64" s="15">
        <v>0</v>
      </c>
      <c r="BT64" s="15">
        <v>0</v>
      </c>
      <c r="BU64" s="15">
        <v>0</v>
      </c>
      <c r="BV64" s="13">
        <f t="shared" si="18"/>
        <v>0</v>
      </c>
      <c r="BW64" s="15">
        <v>0</v>
      </c>
      <c r="BX64" s="15">
        <v>0</v>
      </c>
      <c r="BY64" s="13">
        <f t="shared" si="19"/>
        <v>0</v>
      </c>
      <c r="BZ64" s="15">
        <v>0</v>
      </c>
      <c r="CA64" s="15">
        <v>0</v>
      </c>
      <c r="CB64" s="13">
        <f t="shared" si="20"/>
        <v>0</v>
      </c>
      <c r="CC64" s="15">
        <v>0</v>
      </c>
      <c r="CD64" s="15">
        <v>0</v>
      </c>
      <c r="CE64" s="13">
        <f t="shared" si="21"/>
        <v>1389</v>
      </c>
      <c r="CF64" s="14">
        <v>0</v>
      </c>
      <c r="CG64" s="14">
        <v>1389</v>
      </c>
      <c r="CH64" s="13">
        <f t="shared" si="22"/>
        <v>2580</v>
      </c>
      <c r="CI64" s="14">
        <v>0</v>
      </c>
      <c r="CJ64" s="14">
        <v>2580</v>
      </c>
      <c r="CK64" s="13">
        <f t="shared" si="23"/>
        <v>0</v>
      </c>
      <c r="CL64" s="14">
        <v>0</v>
      </c>
      <c r="CM64" s="14">
        <v>0</v>
      </c>
      <c r="CN64" s="13">
        <f t="shared" si="24"/>
        <v>1292</v>
      </c>
      <c r="CO64" s="14">
        <v>0</v>
      </c>
      <c r="CP64" s="14">
        <v>1292</v>
      </c>
      <c r="CQ64" s="16"/>
      <c r="CR64" s="13">
        <f t="shared" si="25"/>
        <v>0</v>
      </c>
      <c r="CS64" s="14">
        <v>0</v>
      </c>
      <c r="CT64" s="14">
        <v>0</v>
      </c>
      <c r="CU64" s="13">
        <f t="shared" si="26"/>
        <v>0</v>
      </c>
      <c r="CV64" s="13">
        <f t="shared" si="27"/>
        <v>0</v>
      </c>
      <c r="CW64" s="13">
        <f t="shared" si="27"/>
        <v>0</v>
      </c>
      <c r="CX64" s="13">
        <f t="shared" si="28"/>
        <v>0</v>
      </c>
      <c r="CY64" s="14">
        <v>0</v>
      </c>
      <c r="CZ64" s="14">
        <v>0</v>
      </c>
      <c r="DA64" s="13">
        <f t="shared" si="29"/>
        <v>0</v>
      </c>
      <c r="DB64" s="14">
        <v>0</v>
      </c>
      <c r="DC64" s="14">
        <v>0</v>
      </c>
      <c r="DD64" s="13">
        <f t="shared" si="30"/>
        <v>0</v>
      </c>
      <c r="DE64" s="14">
        <v>0</v>
      </c>
      <c r="DF64" s="14">
        <v>0</v>
      </c>
      <c r="DG64" s="17">
        <f t="shared" si="33"/>
        <v>61287</v>
      </c>
      <c r="DH64" s="17">
        <f t="shared" si="31"/>
        <v>0</v>
      </c>
      <c r="DI64" s="17">
        <v>0</v>
      </c>
      <c r="DJ64" s="17">
        <f t="shared" si="32"/>
        <v>61287</v>
      </c>
      <c r="DK64" s="18">
        <v>5000</v>
      </c>
      <c r="DL64" s="18">
        <v>1317</v>
      </c>
      <c r="DN64" s="37"/>
    </row>
    <row r="65" spans="1:118" ht="15.75" x14ac:dyDescent="0.2">
      <c r="A65" s="19" t="s">
        <v>131</v>
      </c>
      <c r="B65" s="13">
        <f t="shared" si="0"/>
        <v>61989</v>
      </c>
      <c r="C65" s="14">
        <v>11191</v>
      </c>
      <c r="D65" s="14">
        <v>41355</v>
      </c>
      <c r="E65" s="14">
        <v>0</v>
      </c>
      <c r="F65" s="14">
        <v>0</v>
      </c>
      <c r="G65" s="14">
        <v>0</v>
      </c>
      <c r="H65" s="14">
        <v>3397</v>
      </c>
      <c r="I65" s="14">
        <v>3988</v>
      </c>
      <c r="J65" s="14">
        <v>0</v>
      </c>
      <c r="K65" s="14">
        <v>1255</v>
      </c>
      <c r="L65" s="14">
        <v>14</v>
      </c>
      <c r="M65" s="14">
        <v>789</v>
      </c>
      <c r="N65" s="14">
        <v>0</v>
      </c>
      <c r="O65" s="13">
        <f t="shared" si="1"/>
        <v>22577</v>
      </c>
      <c r="P65" s="14">
        <v>2642</v>
      </c>
      <c r="Q65" s="14">
        <v>17724</v>
      </c>
      <c r="R65" s="14">
        <v>738</v>
      </c>
      <c r="S65" s="14">
        <v>1326</v>
      </c>
      <c r="T65" s="14">
        <v>147</v>
      </c>
      <c r="U65" s="14">
        <v>0</v>
      </c>
      <c r="V65" s="14">
        <v>0</v>
      </c>
      <c r="W65" s="14">
        <v>0</v>
      </c>
      <c r="X65" s="13">
        <f t="shared" si="2"/>
        <v>6203</v>
      </c>
      <c r="Y65" s="13">
        <f t="shared" si="3"/>
        <v>4845</v>
      </c>
      <c r="Z65" s="14">
        <v>3530</v>
      </c>
      <c r="AA65" s="14">
        <v>1315</v>
      </c>
      <c r="AB65" s="13">
        <f t="shared" si="4"/>
        <v>1358</v>
      </c>
      <c r="AC65" s="14">
        <v>1279</v>
      </c>
      <c r="AD65" s="14">
        <v>79</v>
      </c>
      <c r="AE65" s="13">
        <f t="shared" si="5"/>
        <v>6694</v>
      </c>
      <c r="AF65" s="14">
        <v>6339</v>
      </c>
      <c r="AG65" s="14">
        <v>355</v>
      </c>
      <c r="AH65" s="14">
        <v>0</v>
      </c>
      <c r="AI65" s="13">
        <f t="shared" si="6"/>
        <v>0</v>
      </c>
      <c r="AJ65" s="14">
        <v>0</v>
      </c>
      <c r="AK65" s="14">
        <v>0</v>
      </c>
      <c r="AL65" s="13">
        <f t="shared" si="7"/>
        <v>5280</v>
      </c>
      <c r="AM65" s="14">
        <v>4919</v>
      </c>
      <c r="AN65" s="14">
        <v>361</v>
      </c>
      <c r="AO65" s="13">
        <f t="shared" si="8"/>
        <v>638</v>
      </c>
      <c r="AP65" s="14">
        <v>236</v>
      </c>
      <c r="AQ65" s="14">
        <v>402</v>
      </c>
      <c r="AR65" s="13">
        <f t="shared" si="9"/>
        <v>12010</v>
      </c>
      <c r="AS65" s="14">
        <v>4637</v>
      </c>
      <c r="AT65" s="14">
        <v>325</v>
      </c>
      <c r="AU65" s="14">
        <v>0</v>
      </c>
      <c r="AV65" s="14">
        <v>208</v>
      </c>
      <c r="AW65" s="14">
        <v>0</v>
      </c>
      <c r="AX65" s="13">
        <f t="shared" si="10"/>
        <v>0</v>
      </c>
      <c r="AY65" s="14">
        <v>0</v>
      </c>
      <c r="AZ65" s="14">
        <v>0</v>
      </c>
      <c r="BA65" s="13">
        <f t="shared" si="11"/>
        <v>44</v>
      </c>
      <c r="BB65" s="14">
        <v>44</v>
      </c>
      <c r="BC65" s="14">
        <v>0</v>
      </c>
      <c r="BD65" s="13">
        <f t="shared" si="12"/>
        <v>5290</v>
      </c>
      <c r="BE65" s="14">
        <v>3193</v>
      </c>
      <c r="BF65" s="14">
        <v>2097</v>
      </c>
      <c r="BG65" s="13">
        <f t="shared" si="13"/>
        <v>0</v>
      </c>
      <c r="BH65" s="14">
        <v>0</v>
      </c>
      <c r="BI65" s="14">
        <v>0</v>
      </c>
      <c r="BJ65" s="13">
        <f t="shared" si="14"/>
        <v>1506</v>
      </c>
      <c r="BK65" s="14">
        <v>1506</v>
      </c>
      <c r="BL65" s="14">
        <v>0</v>
      </c>
      <c r="BM65" s="13">
        <f t="shared" si="15"/>
        <v>2578</v>
      </c>
      <c r="BN65" s="14">
        <v>2351</v>
      </c>
      <c r="BO65" s="14">
        <v>227</v>
      </c>
      <c r="BP65" s="13">
        <f t="shared" si="16"/>
        <v>1278</v>
      </c>
      <c r="BQ65" s="13">
        <f t="shared" si="17"/>
        <v>0</v>
      </c>
      <c r="BR65" s="14">
        <v>0</v>
      </c>
      <c r="BS65" s="15">
        <v>0</v>
      </c>
      <c r="BT65" s="15">
        <v>426</v>
      </c>
      <c r="BU65" s="15">
        <v>0</v>
      </c>
      <c r="BV65" s="13">
        <f t="shared" si="18"/>
        <v>0</v>
      </c>
      <c r="BW65" s="15">
        <v>0</v>
      </c>
      <c r="BX65" s="15">
        <v>0</v>
      </c>
      <c r="BY65" s="13">
        <f t="shared" si="19"/>
        <v>0</v>
      </c>
      <c r="BZ65" s="15">
        <v>0</v>
      </c>
      <c r="CA65" s="15">
        <v>0</v>
      </c>
      <c r="CB65" s="13">
        <f t="shared" si="20"/>
        <v>852</v>
      </c>
      <c r="CC65" s="15">
        <v>0</v>
      </c>
      <c r="CD65" s="15">
        <v>852</v>
      </c>
      <c r="CE65" s="13">
        <f t="shared" si="21"/>
        <v>12885</v>
      </c>
      <c r="CF65" s="14">
        <v>11302</v>
      </c>
      <c r="CG65" s="14">
        <v>1583</v>
      </c>
      <c r="CH65" s="13">
        <f t="shared" si="22"/>
        <v>3270</v>
      </c>
      <c r="CI65" s="14">
        <v>2520</v>
      </c>
      <c r="CJ65" s="14">
        <v>750</v>
      </c>
      <c r="CK65" s="13">
        <f t="shared" si="23"/>
        <v>0</v>
      </c>
      <c r="CL65" s="14">
        <v>0</v>
      </c>
      <c r="CM65" s="14">
        <v>0</v>
      </c>
      <c r="CN65" s="13">
        <f t="shared" si="24"/>
        <v>5964</v>
      </c>
      <c r="CO65" s="14">
        <v>4488</v>
      </c>
      <c r="CP65" s="14">
        <v>1476</v>
      </c>
      <c r="CQ65" s="16"/>
      <c r="CR65" s="13">
        <f t="shared" si="25"/>
        <v>0</v>
      </c>
      <c r="CS65" s="14">
        <v>0</v>
      </c>
      <c r="CT65" s="14">
        <v>0</v>
      </c>
      <c r="CU65" s="13">
        <f t="shared" si="26"/>
        <v>0</v>
      </c>
      <c r="CV65" s="13">
        <f t="shared" si="27"/>
        <v>0</v>
      </c>
      <c r="CW65" s="13">
        <f t="shared" si="27"/>
        <v>0</v>
      </c>
      <c r="CX65" s="13">
        <f t="shared" si="28"/>
        <v>0</v>
      </c>
      <c r="CY65" s="14">
        <v>0</v>
      </c>
      <c r="CZ65" s="14">
        <v>0</v>
      </c>
      <c r="DA65" s="13">
        <f t="shared" si="29"/>
        <v>0</v>
      </c>
      <c r="DB65" s="14">
        <v>0</v>
      </c>
      <c r="DC65" s="14">
        <v>0</v>
      </c>
      <c r="DD65" s="13">
        <f t="shared" si="30"/>
        <v>0</v>
      </c>
      <c r="DE65" s="14">
        <v>0</v>
      </c>
      <c r="DF65" s="14">
        <v>0</v>
      </c>
      <c r="DG65" s="17">
        <f t="shared" si="33"/>
        <v>141366</v>
      </c>
      <c r="DH65" s="17">
        <f t="shared" si="31"/>
        <v>108541</v>
      </c>
      <c r="DI65" s="17">
        <v>16569</v>
      </c>
      <c r="DJ65" s="17">
        <f t="shared" si="32"/>
        <v>32825</v>
      </c>
      <c r="DK65" s="18">
        <v>4948</v>
      </c>
      <c r="DL65" s="18">
        <v>3372</v>
      </c>
      <c r="DN65" s="37"/>
    </row>
    <row r="66" spans="1:118" ht="15.75" x14ac:dyDescent="0.2">
      <c r="A66" s="19" t="s">
        <v>132</v>
      </c>
      <c r="B66" s="13">
        <f t="shared" si="0"/>
        <v>36029</v>
      </c>
      <c r="C66" s="14">
        <v>3916</v>
      </c>
      <c r="D66" s="14">
        <v>27366</v>
      </c>
      <c r="E66" s="14">
        <v>0</v>
      </c>
      <c r="F66" s="14">
        <v>0</v>
      </c>
      <c r="G66" s="14">
        <v>0</v>
      </c>
      <c r="H66" s="14">
        <v>1327</v>
      </c>
      <c r="I66" s="14">
        <v>3068</v>
      </c>
      <c r="J66" s="14">
        <v>0</v>
      </c>
      <c r="K66" s="14">
        <v>0</v>
      </c>
      <c r="L66" s="14">
        <v>0</v>
      </c>
      <c r="M66" s="14">
        <v>352</v>
      </c>
      <c r="N66" s="14">
        <v>0</v>
      </c>
      <c r="O66" s="13">
        <f t="shared" si="1"/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3">
        <f t="shared" si="2"/>
        <v>4343</v>
      </c>
      <c r="Y66" s="13">
        <f t="shared" si="3"/>
        <v>2530</v>
      </c>
      <c r="Z66" s="14">
        <v>2530</v>
      </c>
      <c r="AA66" s="14">
        <v>0</v>
      </c>
      <c r="AB66" s="13">
        <f t="shared" si="4"/>
        <v>1813</v>
      </c>
      <c r="AC66" s="14">
        <v>1813</v>
      </c>
      <c r="AD66" s="14">
        <v>0</v>
      </c>
      <c r="AE66" s="13">
        <f t="shared" si="5"/>
        <v>2568</v>
      </c>
      <c r="AF66" s="14">
        <v>2568</v>
      </c>
      <c r="AG66" s="14">
        <v>0</v>
      </c>
      <c r="AH66" s="14">
        <v>0</v>
      </c>
      <c r="AI66" s="13">
        <f t="shared" si="6"/>
        <v>40</v>
      </c>
      <c r="AJ66" s="14">
        <v>40</v>
      </c>
      <c r="AK66" s="14">
        <v>0</v>
      </c>
      <c r="AL66" s="13">
        <f t="shared" si="7"/>
        <v>3378</v>
      </c>
      <c r="AM66" s="14">
        <v>3378</v>
      </c>
      <c r="AN66" s="14">
        <v>0</v>
      </c>
      <c r="AO66" s="13">
        <f t="shared" si="8"/>
        <v>201</v>
      </c>
      <c r="AP66" s="14">
        <v>201</v>
      </c>
      <c r="AQ66" s="14">
        <v>0</v>
      </c>
      <c r="AR66" s="13">
        <f t="shared" si="9"/>
        <v>16119</v>
      </c>
      <c r="AS66" s="14">
        <v>4399</v>
      </c>
      <c r="AT66" s="14">
        <v>0</v>
      </c>
      <c r="AU66" s="14">
        <v>0</v>
      </c>
      <c r="AV66" s="14">
        <v>0</v>
      </c>
      <c r="AW66" s="14">
        <v>0</v>
      </c>
      <c r="AX66" s="13">
        <f t="shared" si="10"/>
        <v>4356</v>
      </c>
      <c r="AY66" s="14">
        <v>4356</v>
      </c>
      <c r="AZ66" s="14">
        <v>0</v>
      </c>
      <c r="BA66" s="13">
        <f t="shared" si="11"/>
        <v>0</v>
      </c>
      <c r="BB66" s="14">
        <v>0</v>
      </c>
      <c r="BC66" s="14">
        <v>0</v>
      </c>
      <c r="BD66" s="13">
        <f t="shared" si="12"/>
        <v>3653</v>
      </c>
      <c r="BE66" s="14">
        <v>3640</v>
      </c>
      <c r="BF66" s="14">
        <v>13</v>
      </c>
      <c r="BG66" s="13">
        <f t="shared" si="13"/>
        <v>0</v>
      </c>
      <c r="BH66" s="14">
        <v>0</v>
      </c>
      <c r="BI66" s="14">
        <v>0</v>
      </c>
      <c r="BJ66" s="13">
        <f t="shared" si="14"/>
        <v>3711</v>
      </c>
      <c r="BK66" s="14">
        <v>3711</v>
      </c>
      <c r="BL66" s="14">
        <v>0</v>
      </c>
      <c r="BM66" s="13">
        <f t="shared" si="15"/>
        <v>4425</v>
      </c>
      <c r="BN66" s="14">
        <v>4425</v>
      </c>
      <c r="BO66" s="14">
        <v>0</v>
      </c>
      <c r="BP66" s="13">
        <f t="shared" si="16"/>
        <v>0</v>
      </c>
      <c r="BQ66" s="13">
        <f t="shared" si="17"/>
        <v>0</v>
      </c>
      <c r="BR66" s="14">
        <v>0</v>
      </c>
      <c r="BS66" s="15">
        <v>0</v>
      </c>
      <c r="BT66" s="15">
        <v>0</v>
      </c>
      <c r="BU66" s="15">
        <v>0</v>
      </c>
      <c r="BV66" s="13">
        <f t="shared" si="18"/>
        <v>0</v>
      </c>
      <c r="BW66" s="15">
        <v>0</v>
      </c>
      <c r="BX66" s="15">
        <v>0</v>
      </c>
      <c r="BY66" s="13">
        <f t="shared" si="19"/>
        <v>0</v>
      </c>
      <c r="BZ66" s="15">
        <v>0</v>
      </c>
      <c r="CA66" s="15">
        <v>0</v>
      </c>
      <c r="CB66" s="13">
        <f t="shared" si="20"/>
        <v>0</v>
      </c>
      <c r="CC66" s="15">
        <v>0</v>
      </c>
      <c r="CD66" s="15">
        <v>0</v>
      </c>
      <c r="CE66" s="13">
        <f t="shared" si="21"/>
        <v>11924</v>
      </c>
      <c r="CF66" s="14">
        <v>11881</v>
      </c>
      <c r="CG66" s="14">
        <v>43</v>
      </c>
      <c r="CH66" s="13">
        <f t="shared" si="22"/>
        <v>4224</v>
      </c>
      <c r="CI66" s="14">
        <v>4224</v>
      </c>
      <c r="CJ66" s="14">
        <v>0</v>
      </c>
      <c r="CK66" s="13">
        <f t="shared" si="23"/>
        <v>0</v>
      </c>
      <c r="CL66" s="14">
        <v>0</v>
      </c>
      <c r="CM66" s="14">
        <v>0</v>
      </c>
      <c r="CN66" s="13">
        <f t="shared" si="24"/>
        <v>3396</v>
      </c>
      <c r="CO66" s="14">
        <v>3396</v>
      </c>
      <c r="CP66" s="14">
        <v>0</v>
      </c>
      <c r="CQ66" s="16"/>
      <c r="CR66" s="13">
        <f t="shared" si="25"/>
        <v>0</v>
      </c>
      <c r="CS66" s="14">
        <v>0</v>
      </c>
      <c r="CT66" s="14">
        <v>0</v>
      </c>
      <c r="CU66" s="13">
        <f t="shared" si="26"/>
        <v>0</v>
      </c>
      <c r="CV66" s="13">
        <f t="shared" si="27"/>
        <v>0</v>
      </c>
      <c r="CW66" s="13">
        <f t="shared" si="27"/>
        <v>0</v>
      </c>
      <c r="CX66" s="13">
        <f t="shared" si="28"/>
        <v>0</v>
      </c>
      <c r="CY66" s="14">
        <v>0</v>
      </c>
      <c r="CZ66" s="14">
        <v>0</v>
      </c>
      <c r="DA66" s="13">
        <f t="shared" si="29"/>
        <v>0</v>
      </c>
      <c r="DB66" s="14">
        <v>0</v>
      </c>
      <c r="DC66" s="14">
        <v>0</v>
      </c>
      <c r="DD66" s="13">
        <f t="shared" si="30"/>
        <v>0</v>
      </c>
      <c r="DE66" s="14">
        <v>0</v>
      </c>
      <c r="DF66" s="14">
        <v>0</v>
      </c>
      <c r="DG66" s="17">
        <f t="shared" si="33"/>
        <v>86647</v>
      </c>
      <c r="DH66" s="17">
        <f t="shared" si="31"/>
        <v>86591</v>
      </c>
      <c r="DI66" s="17">
        <v>16746</v>
      </c>
      <c r="DJ66" s="17">
        <f t="shared" si="32"/>
        <v>56</v>
      </c>
      <c r="DK66" s="18">
        <v>4689</v>
      </c>
      <c r="DL66" s="18">
        <v>3195</v>
      </c>
      <c r="DN66" s="37"/>
    </row>
    <row r="67" spans="1:118" ht="15.75" x14ac:dyDescent="0.2">
      <c r="A67" s="19" t="s">
        <v>133</v>
      </c>
      <c r="B67" s="13">
        <f t="shared" si="0"/>
        <v>40164</v>
      </c>
      <c r="C67" s="14">
        <v>0</v>
      </c>
      <c r="D67" s="14">
        <v>37433</v>
      </c>
      <c r="E67" s="14">
        <v>0</v>
      </c>
      <c r="F67" s="14">
        <v>0</v>
      </c>
      <c r="G67" s="14">
        <v>0</v>
      </c>
      <c r="H67" s="14">
        <v>535</v>
      </c>
      <c r="I67" s="14">
        <v>14</v>
      </c>
      <c r="J67" s="14">
        <v>0</v>
      </c>
      <c r="K67" s="14">
        <v>0</v>
      </c>
      <c r="L67" s="14">
        <v>2139</v>
      </c>
      <c r="M67" s="14">
        <v>43</v>
      </c>
      <c r="N67" s="14">
        <v>0</v>
      </c>
      <c r="O67" s="13">
        <f t="shared" si="1"/>
        <v>15208</v>
      </c>
      <c r="P67" s="14">
        <v>0</v>
      </c>
      <c r="Q67" s="14">
        <v>14331</v>
      </c>
      <c r="R67" s="14">
        <v>0</v>
      </c>
      <c r="S67" s="14">
        <v>770</v>
      </c>
      <c r="T67" s="14">
        <v>107</v>
      </c>
      <c r="U67" s="14">
        <v>0</v>
      </c>
      <c r="V67" s="14">
        <v>0</v>
      </c>
      <c r="W67" s="14">
        <v>0</v>
      </c>
      <c r="X67" s="13">
        <f t="shared" si="2"/>
        <v>2471</v>
      </c>
      <c r="Y67" s="13">
        <f t="shared" si="3"/>
        <v>1508</v>
      </c>
      <c r="Z67" s="14">
        <v>1497</v>
      </c>
      <c r="AA67" s="14">
        <v>11</v>
      </c>
      <c r="AB67" s="13">
        <f t="shared" si="4"/>
        <v>963</v>
      </c>
      <c r="AC67" s="14">
        <v>963</v>
      </c>
      <c r="AD67" s="14">
        <v>0</v>
      </c>
      <c r="AE67" s="13">
        <f t="shared" si="5"/>
        <v>1808</v>
      </c>
      <c r="AF67" s="14">
        <v>1551</v>
      </c>
      <c r="AG67" s="14">
        <v>257</v>
      </c>
      <c r="AH67" s="14">
        <v>0</v>
      </c>
      <c r="AI67" s="13">
        <f t="shared" si="6"/>
        <v>0</v>
      </c>
      <c r="AJ67" s="14">
        <v>0</v>
      </c>
      <c r="AK67" s="14">
        <v>0</v>
      </c>
      <c r="AL67" s="13">
        <f t="shared" si="7"/>
        <v>1422</v>
      </c>
      <c r="AM67" s="14">
        <v>1369</v>
      </c>
      <c r="AN67" s="14">
        <v>53</v>
      </c>
      <c r="AO67" s="13">
        <f t="shared" si="8"/>
        <v>374</v>
      </c>
      <c r="AP67" s="14">
        <v>321</v>
      </c>
      <c r="AQ67" s="14">
        <v>53</v>
      </c>
      <c r="AR67" s="13">
        <f t="shared" si="9"/>
        <v>2103</v>
      </c>
      <c r="AS67" s="14">
        <v>1604</v>
      </c>
      <c r="AT67" s="14">
        <v>139</v>
      </c>
      <c r="AU67" s="14">
        <v>0</v>
      </c>
      <c r="AV67" s="14">
        <v>0</v>
      </c>
      <c r="AW67" s="14">
        <v>0</v>
      </c>
      <c r="AX67" s="13">
        <f t="shared" si="10"/>
        <v>0</v>
      </c>
      <c r="AY67" s="14">
        <v>0</v>
      </c>
      <c r="AZ67" s="14">
        <v>0</v>
      </c>
      <c r="BA67" s="13">
        <f t="shared" si="11"/>
        <v>0</v>
      </c>
      <c r="BB67" s="14">
        <v>0</v>
      </c>
      <c r="BC67" s="14">
        <v>0</v>
      </c>
      <c r="BD67" s="13">
        <f t="shared" si="12"/>
        <v>28</v>
      </c>
      <c r="BE67" s="14">
        <v>0</v>
      </c>
      <c r="BF67" s="14">
        <v>28</v>
      </c>
      <c r="BG67" s="13">
        <f t="shared" si="13"/>
        <v>0</v>
      </c>
      <c r="BH67" s="14">
        <v>0</v>
      </c>
      <c r="BI67" s="14">
        <v>0</v>
      </c>
      <c r="BJ67" s="13">
        <f t="shared" si="14"/>
        <v>332</v>
      </c>
      <c r="BK67" s="14">
        <v>332</v>
      </c>
      <c r="BL67" s="14">
        <v>0</v>
      </c>
      <c r="BM67" s="13">
        <f t="shared" si="15"/>
        <v>1294</v>
      </c>
      <c r="BN67" s="14">
        <v>1283</v>
      </c>
      <c r="BO67" s="14">
        <v>11</v>
      </c>
      <c r="BP67" s="13">
        <f t="shared" si="16"/>
        <v>0</v>
      </c>
      <c r="BQ67" s="13">
        <f t="shared" si="17"/>
        <v>0</v>
      </c>
      <c r="BR67" s="14">
        <v>0</v>
      </c>
      <c r="BS67" s="14">
        <v>0</v>
      </c>
      <c r="BT67" s="14">
        <v>0</v>
      </c>
      <c r="BU67" s="14">
        <v>0</v>
      </c>
      <c r="BV67" s="13">
        <f t="shared" si="18"/>
        <v>0</v>
      </c>
      <c r="BW67" s="14">
        <v>0</v>
      </c>
      <c r="BX67" s="14">
        <v>0</v>
      </c>
      <c r="BY67" s="13">
        <f t="shared" si="19"/>
        <v>0</v>
      </c>
      <c r="BZ67" s="14">
        <v>0</v>
      </c>
      <c r="CA67" s="14">
        <v>0</v>
      </c>
      <c r="CB67" s="13">
        <f t="shared" si="20"/>
        <v>0</v>
      </c>
      <c r="CC67" s="14">
        <v>0</v>
      </c>
      <c r="CD67" s="14">
        <v>0</v>
      </c>
      <c r="CE67" s="13">
        <f t="shared" si="21"/>
        <v>4614</v>
      </c>
      <c r="CF67" s="14">
        <v>4064</v>
      </c>
      <c r="CG67" s="14">
        <v>550</v>
      </c>
      <c r="CH67" s="13">
        <f t="shared" si="22"/>
        <v>6246</v>
      </c>
      <c r="CI67" s="14">
        <v>5189</v>
      </c>
      <c r="CJ67" s="14">
        <v>1057</v>
      </c>
      <c r="CK67" s="13">
        <f t="shared" si="23"/>
        <v>0</v>
      </c>
      <c r="CL67" s="14">
        <v>0</v>
      </c>
      <c r="CM67" s="14">
        <v>0</v>
      </c>
      <c r="CN67" s="13">
        <f t="shared" si="24"/>
        <v>3310</v>
      </c>
      <c r="CO67" s="14">
        <v>2460</v>
      </c>
      <c r="CP67" s="14">
        <v>850</v>
      </c>
      <c r="CQ67" s="16"/>
      <c r="CR67" s="13">
        <f t="shared" si="25"/>
        <v>0</v>
      </c>
      <c r="CS67" s="14">
        <v>0</v>
      </c>
      <c r="CT67" s="14">
        <v>0</v>
      </c>
      <c r="CU67" s="13">
        <f t="shared" si="26"/>
        <v>0</v>
      </c>
      <c r="CV67" s="13">
        <f t="shared" si="27"/>
        <v>0</v>
      </c>
      <c r="CW67" s="13">
        <f t="shared" si="27"/>
        <v>0</v>
      </c>
      <c r="CX67" s="13">
        <f t="shared" si="28"/>
        <v>0</v>
      </c>
      <c r="CY67" s="14">
        <v>0</v>
      </c>
      <c r="CZ67" s="14">
        <v>0</v>
      </c>
      <c r="DA67" s="13">
        <f t="shared" si="29"/>
        <v>0</v>
      </c>
      <c r="DB67" s="14">
        <v>0</v>
      </c>
      <c r="DC67" s="14">
        <v>0</v>
      </c>
      <c r="DD67" s="13">
        <f t="shared" si="30"/>
        <v>0</v>
      </c>
      <c r="DE67" s="14">
        <v>0</v>
      </c>
      <c r="DF67" s="14">
        <v>0</v>
      </c>
      <c r="DG67" s="17">
        <f t="shared" si="33"/>
        <v>79014</v>
      </c>
      <c r="DH67" s="17">
        <f t="shared" si="31"/>
        <v>60797</v>
      </c>
      <c r="DI67" s="17">
        <v>8136</v>
      </c>
      <c r="DJ67" s="17">
        <f t="shared" si="32"/>
        <v>18217</v>
      </c>
      <c r="DK67" s="18">
        <v>2771</v>
      </c>
      <c r="DL67" s="18">
        <v>1888</v>
      </c>
      <c r="DN67" s="37"/>
    </row>
    <row r="68" spans="1:118" ht="15.75" x14ac:dyDescent="0.2">
      <c r="A68" s="19" t="s">
        <v>134</v>
      </c>
      <c r="B68" s="13">
        <f t="shared" si="0"/>
        <v>17848</v>
      </c>
      <c r="C68" s="14">
        <v>6148</v>
      </c>
      <c r="D68" s="14">
        <v>10446</v>
      </c>
      <c r="E68" s="14">
        <v>0</v>
      </c>
      <c r="F68" s="14">
        <v>0</v>
      </c>
      <c r="G68" s="14">
        <v>0</v>
      </c>
      <c r="H68" s="14">
        <v>192</v>
      </c>
      <c r="I68" s="14">
        <v>203</v>
      </c>
      <c r="J68" s="14">
        <v>0</v>
      </c>
      <c r="K68" s="14">
        <v>0</v>
      </c>
      <c r="L68" s="14">
        <v>859</v>
      </c>
      <c r="M68" s="14">
        <v>0</v>
      </c>
      <c r="N68" s="14">
        <v>0</v>
      </c>
      <c r="O68" s="13">
        <f t="shared" si="1"/>
        <v>10541</v>
      </c>
      <c r="P68" s="14">
        <v>3377</v>
      </c>
      <c r="Q68" s="14">
        <v>6877</v>
      </c>
      <c r="R68" s="14">
        <v>0</v>
      </c>
      <c r="S68" s="14">
        <v>108</v>
      </c>
      <c r="T68" s="14">
        <v>179</v>
      </c>
      <c r="U68" s="14">
        <v>0</v>
      </c>
      <c r="V68" s="14">
        <v>0</v>
      </c>
      <c r="W68" s="14">
        <v>0</v>
      </c>
      <c r="X68" s="13">
        <f t="shared" si="2"/>
        <v>1108</v>
      </c>
      <c r="Y68" s="13">
        <f t="shared" si="3"/>
        <v>989</v>
      </c>
      <c r="Z68" s="14">
        <v>953</v>
      </c>
      <c r="AA68" s="14">
        <v>36</v>
      </c>
      <c r="AB68" s="13">
        <f t="shared" si="4"/>
        <v>119</v>
      </c>
      <c r="AC68" s="14">
        <v>119</v>
      </c>
      <c r="AD68" s="14">
        <v>0</v>
      </c>
      <c r="AE68" s="13">
        <f t="shared" si="5"/>
        <v>516</v>
      </c>
      <c r="AF68" s="14">
        <v>225</v>
      </c>
      <c r="AG68" s="14">
        <v>291</v>
      </c>
      <c r="AH68" s="14">
        <v>0</v>
      </c>
      <c r="AI68" s="13">
        <f t="shared" si="6"/>
        <v>0</v>
      </c>
      <c r="AJ68" s="14">
        <v>0</v>
      </c>
      <c r="AK68" s="14">
        <v>0</v>
      </c>
      <c r="AL68" s="13">
        <f t="shared" si="7"/>
        <v>1304</v>
      </c>
      <c r="AM68" s="14">
        <v>638</v>
      </c>
      <c r="AN68" s="14">
        <v>666</v>
      </c>
      <c r="AO68" s="13">
        <f t="shared" si="8"/>
        <v>236</v>
      </c>
      <c r="AP68" s="14">
        <v>213</v>
      </c>
      <c r="AQ68" s="14">
        <v>23</v>
      </c>
      <c r="AR68" s="13">
        <f t="shared" si="9"/>
        <v>1264</v>
      </c>
      <c r="AS68" s="14">
        <v>564</v>
      </c>
      <c r="AT68" s="14">
        <v>258</v>
      </c>
      <c r="AU68" s="14">
        <v>0</v>
      </c>
      <c r="AV68" s="14">
        <v>84</v>
      </c>
      <c r="AW68" s="14">
        <v>0</v>
      </c>
      <c r="AX68" s="13">
        <f t="shared" si="10"/>
        <v>0</v>
      </c>
      <c r="AY68" s="14">
        <v>0</v>
      </c>
      <c r="AZ68" s="14">
        <v>0</v>
      </c>
      <c r="BA68" s="13">
        <f t="shared" si="11"/>
        <v>60</v>
      </c>
      <c r="BB68" s="14">
        <v>60</v>
      </c>
      <c r="BC68" s="14">
        <v>0</v>
      </c>
      <c r="BD68" s="13">
        <f t="shared" si="12"/>
        <v>238</v>
      </c>
      <c r="BE68" s="14">
        <v>119</v>
      </c>
      <c r="BF68" s="14">
        <v>119</v>
      </c>
      <c r="BG68" s="13">
        <f t="shared" si="13"/>
        <v>0</v>
      </c>
      <c r="BH68" s="14">
        <v>0</v>
      </c>
      <c r="BI68" s="14">
        <v>0</v>
      </c>
      <c r="BJ68" s="13">
        <f t="shared" si="14"/>
        <v>60</v>
      </c>
      <c r="BK68" s="14">
        <v>60</v>
      </c>
      <c r="BL68" s="14">
        <v>0</v>
      </c>
      <c r="BM68" s="13">
        <f t="shared" si="15"/>
        <v>501</v>
      </c>
      <c r="BN68" s="14">
        <v>492</v>
      </c>
      <c r="BO68" s="14">
        <v>9</v>
      </c>
      <c r="BP68" s="13">
        <f t="shared" si="16"/>
        <v>0</v>
      </c>
      <c r="BQ68" s="13">
        <f t="shared" si="17"/>
        <v>0</v>
      </c>
      <c r="BR68" s="14">
        <v>0</v>
      </c>
      <c r="BS68" s="14">
        <v>0</v>
      </c>
      <c r="BT68" s="14">
        <v>0</v>
      </c>
      <c r="BU68" s="14">
        <v>0</v>
      </c>
      <c r="BV68" s="13">
        <f t="shared" si="18"/>
        <v>0</v>
      </c>
      <c r="BW68" s="14">
        <v>0</v>
      </c>
      <c r="BX68" s="14">
        <v>0</v>
      </c>
      <c r="BY68" s="13">
        <f t="shared" si="19"/>
        <v>0</v>
      </c>
      <c r="BZ68" s="14">
        <v>0</v>
      </c>
      <c r="CA68" s="14">
        <v>0</v>
      </c>
      <c r="CB68" s="13">
        <f t="shared" si="20"/>
        <v>0</v>
      </c>
      <c r="CC68" s="14">
        <v>0</v>
      </c>
      <c r="CD68" s="14">
        <v>0</v>
      </c>
      <c r="CE68" s="13">
        <f t="shared" si="21"/>
        <v>7642</v>
      </c>
      <c r="CF68" s="14">
        <v>7162</v>
      </c>
      <c r="CG68" s="14">
        <v>480</v>
      </c>
      <c r="CH68" s="13">
        <f t="shared" si="22"/>
        <v>2818</v>
      </c>
      <c r="CI68" s="14">
        <v>2135</v>
      </c>
      <c r="CJ68" s="14">
        <v>683</v>
      </c>
      <c r="CK68" s="13">
        <f t="shared" si="23"/>
        <v>0</v>
      </c>
      <c r="CL68" s="14">
        <v>0</v>
      </c>
      <c r="CM68" s="14">
        <v>0</v>
      </c>
      <c r="CN68" s="13">
        <f t="shared" si="24"/>
        <v>690</v>
      </c>
      <c r="CO68" s="14">
        <v>353</v>
      </c>
      <c r="CP68" s="14">
        <v>337</v>
      </c>
      <c r="CQ68" s="16"/>
      <c r="CR68" s="13">
        <f t="shared" si="25"/>
        <v>0</v>
      </c>
      <c r="CS68" s="14">
        <v>0</v>
      </c>
      <c r="CT68" s="14">
        <v>0</v>
      </c>
      <c r="CU68" s="13">
        <f t="shared" si="26"/>
        <v>0</v>
      </c>
      <c r="CV68" s="13">
        <f t="shared" si="27"/>
        <v>0</v>
      </c>
      <c r="CW68" s="13">
        <f t="shared" si="27"/>
        <v>0</v>
      </c>
      <c r="CX68" s="13">
        <f t="shared" si="28"/>
        <v>0</v>
      </c>
      <c r="CY68" s="14">
        <v>0</v>
      </c>
      <c r="CZ68" s="14">
        <v>0</v>
      </c>
      <c r="DA68" s="13">
        <f t="shared" si="29"/>
        <v>0</v>
      </c>
      <c r="DB68" s="14">
        <v>0</v>
      </c>
      <c r="DC68" s="14">
        <v>0</v>
      </c>
      <c r="DD68" s="13">
        <f t="shared" si="30"/>
        <v>0</v>
      </c>
      <c r="DE68" s="14">
        <v>0</v>
      </c>
      <c r="DF68" s="14">
        <v>0</v>
      </c>
      <c r="DG68" s="17">
        <f t="shared" si="33"/>
        <v>44468</v>
      </c>
      <c r="DH68" s="17">
        <f t="shared" si="31"/>
        <v>31025</v>
      </c>
      <c r="DI68" s="17">
        <v>8279</v>
      </c>
      <c r="DJ68" s="17">
        <f t="shared" si="32"/>
        <v>13443</v>
      </c>
      <c r="DK68" s="18">
        <v>2564</v>
      </c>
      <c r="DL68" s="18">
        <v>1747</v>
      </c>
      <c r="DN68" s="37"/>
    </row>
    <row r="69" spans="1:118" ht="15.75" x14ac:dyDescent="0.2">
      <c r="A69" s="19" t="s">
        <v>135</v>
      </c>
      <c r="B69" s="13">
        <f t="shared" si="0"/>
        <v>24938</v>
      </c>
      <c r="C69" s="14">
        <v>0</v>
      </c>
      <c r="D69" s="14">
        <v>22894</v>
      </c>
      <c r="E69" s="14">
        <v>0</v>
      </c>
      <c r="F69" s="14">
        <v>0</v>
      </c>
      <c r="G69" s="14">
        <v>0</v>
      </c>
      <c r="H69" s="14">
        <v>226</v>
      </c>
      <c r="I69" s="14">
        <v>956</v>
      </c>
      <c r="J69" s="14">
        <v>0</v>
      </c>
      <c r="K69" s="14">
        <v>0</v>
      </c>
      <c r="L69" s="14">
        <v>862</v>
      </c>
      <c r="M69" s="14">
        <v>0</v>
      </c>
      <c r="N69" s="14">
        <v>0</v>
      </c>
      <c r="O69" s="13">
        <f t="shared" si="1"/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3">
        <f t="shared" si="2"/>
        <v>1290</v>
      </c>
      <c r="Y69" s="13">
        <f t="shared" si="3"/>
        <v>1290</v>
      </c>
      <c r="Z69" s="14">
        <v>1290</v>
      </c>
      <c r="AA69" s="14">
        <v>0</v>
      </c>
      <c r="AB69" s="13">
        <f t="shared" si="4"/>
        <v>0</v>
      </c>
      <c r="AC69" s="14">
        <v>0</v>
      </c>
      <c r="AD69" s="14">
        <v>0</v>
      </c>
      <c r="AE69" s="13">
        <f t="shared" si="5"/>
        <v>1434</v>
      </c>
      <c r="AF69" s="14">
        <v>1434</v>
      </c>
      <c r="AG69" s="14">
        <v>0</v>
      </c>
      <c r="AH69" s="14">
        <v>0</v>
      </c>
      <c r="AI69" s="13">
        <f t="shared" si="6"/>
        <v>0</v>
      </c>
      <c r="AJ69" s="14">
        <v>0</v>
      </c>
      <c r="AK69" s="14">
        <v>0</v>
      </c>
      <c r="AL69" s="13">
        <f t="shared" si="7"/>
        <v>2586</v>
      </c>
      <c r="AM69" s="14">
        <v>2586</v>
      </c>
      <c r="AN69" s="14">
        <v>0</v>
      </c>
      <c r="AO69" s="13">
        <f t="shared" si="8"/>
        <v>202</v>
      </c>
      <c r="AP69" s="14">
        <v>202</v>
      </c>
      <c r="AQ69" s="14">
        <v>0</v>
      </c>
      <c r="AR69" s="13">
        <f t="shared" si="9"/>
        <v>5322</v>
      </c>
      <c r="AS69" s="14">
        <v>2087</v>
      </c>
      <c r="AT69" s="14">
        <v>0</v>
      </c>
      <c r="AU69" s="14">
        <v>0</v>
      </c>
      <c r="AV69" s="14">
        <v>88</v>
      </c>
      <c r="AW69" s="14">
        <v>0</v>
      </c>
      <c r="AX69" s="13">
        <f t="shared" si="10"/>
        <v>0</v>
      </c>
      <c r="AY69" s="14">
        <v>0</v>
      </c>
      <c r="AZ69" s="14">
        <v>0</v>
      </c>
      <c r="BA69" s="13">
        <f t="shared" si="11"/>
        <v>0</v>
      </c>
      <c r="BB69" s="14">
        <v>0</v>
      </c>
      <c r="BC69" s="14">
        <v>0</v>
      </c>
      <c r="BD69" s="13">
        <f t="shared" si="12"/>
        <v>1713</v>
      </c>
      <c r="BE69" s="14">
        <v>1713</v>
      </c>
      <c r="BF69" s="14">
        <v>0</v>
      </c>
      <c r="BG69" s="13">
        <f t="shared" si="13"/>
        <v>0</v>
      </c>
      <c r="BH69" s="14">
        <v>0</v>
      </c>
      <c r="BI69" s="14">
        <v>0</v>
      </c>
      <c r="BJ69" s="13">
        <f t="shared" si="14"/>
        <v>1434</v>
      </c>
      <c r="BK69" s="14">
        <v>1434</v>
      </c>
      <c r="BL69" s="14">
        <v>0</v>
      </c>
      <c r="BM69" s="13">
        <f t="shared" si="15"/>
        <v>1434</v>
      </c>
      <c r="BN69" s="14">
        <v>1434</v>
      </c>
      <c r="BO69" s="14">
        <v>0</v>
      </c>
      <c r="BP69" s="13">
        <f t="shared" si="16"/>
        <v>0</v>
      </c>
      <c r="BQ69" s="13">
        <f t="shared" si="17"/>
        <v>0</v>
      </c>
      <c r="BR69" s="14">
        <v>0</v>
      </c>
      <c r="BS69" s="14">
        <v>0</v>
      </c>
      <c r="BT69" s="14">
        <v>0</v>
      </c>
      <c r="BU69" s="14">
        <v>0</v>
      </c>
      <c r="BV69" s="13">
        <f t="shared" si="18"/>
        <v>0</v>
      </c>
      <c r="BW69" s="14">
        <v>0</v>
      </c>
      <c r="BX69" s="14">
        <v>0</v>
      </c>
      <c r="BY69" s="13">
        <f t="shared" si="19"/>
        <v>0</v>
      </c>
      <c r="BZ69" s="14">
        <v>0</v>
      </c>
      <c r="CA69" s="14">
        <v>0</v>
      </c>
      <c r="CB69" s="13">
        <f t="shared" si="20"/>
        <v>0</v>
      </c>
      <c r="CC69" s="14">
        <v>0</v>
      </c>
      <c r="CD69" s="14">
        <v>0</v>
      </c>
      <c r="CE69" s="13">
        <f t="shared" si="21"/>
        <v>1724</v>
      </c>
      <c r="CF69" s="14">
        <v>1724</v>
      </c>
      <c r="CG69" s="14">
        <v>0</v>
      </c>
      <c r="CH69" s="13">
        <f t="shared" si="22"/>
        <v>1724</v>
      </c>
      <c r="CI69" s="14">
        <v>1724</v>
      </c>
      <c r="CJ69" s="14">
        <v>0</v>
      </c>
      <c r="CK69" s="13">
        <f t="shared" si="23"/>
        <v>0</v>
      </c>
      <c r="CL69" s="14">
        <v>0</v>
      </c>
      <c r="CM69" s="14">
        <v>0</v>
      </c>
      <c r="CN69" s="13">
        <f t="shared" si="24"/>
        <v>227</v>
      </c>
      <c r="CO69" s="14">
        <v>227</v>
      </c>
      <c r="CP69" s="14">
        <v>0</v>
      </c>
      <c r="CQ69" s="16"/>
      <c r="CR69" s="13">
        <f t="shared" si="25"/>
        <v>0</v>
      </c>
      <c r="CS69" s="14">
        <v>0</v>
      </c>
      <c r="CT69" s="14">
        <v>0</v>
      </c>
      <c r="CU69" s="13">
        <f t="shared" si="26"/>
        <v>0</v>
      </c>
      <c r="CV69" s="13">
        <f t="shared" si="27"/>
        <v>0</v>
      </c>
      <c r="CW69" s="13">
        <f t="shared" si="27"/>
        <v>0</v>
      </c>
      <c r="CX69" s="13">
        <f t="shared" si="28"/>
        <v>0</v>
      </c>
      <c r="CY69" s="14">
        <v>0</v>
      </c>
      <c r="CZ69" s="14">
        <v>0</v>
      </c>
      <c r="DA69" s="13">
        <f t="shared" si="29"/>
        <v>0</v>
      </c>
      <c r="DB69" s="14">
        <v>0</v>
      </c>
      <c r="DC69" s="14">
        <v>0</v>
      </c>
      <c r="DD69" s="13">
        <f t="shared" si="30"/>
        <v>0</v>
      </c>
      <c r="DE69" s="14">
        <v>0</v>
      </c>
      <c r="DF69" s="14">
        <v>0</v>
      </c>
      <c r="DG69" s="17">
        <f t="shared" si="33"/>
        <v>40881</v>
      </c>
      <c r="DH69" s="17">
        <f t="shared" si="31"/>
        <v>40881</v>
      </c>
      <c r="DI69" s="17">
        <v>7323</v>
      </c>
      <c r="DJ69" s="17">
        <f t="shared" si="32"/>
        <v>0</v>
      </c>
      <c r="DK69" s="18">
        <v>2062</v>
      </c>
      <c r="DL69" s="18">
        <v>1405</v>
      </c>
      <c r="DN69" s="37"/>
    </row>
    <row r="70" spans="1:118" ht="31.5" x14ac:dyDescent="0.2">
      <c r="A70" s="19" t="s">
        <v>136</v>
      </c>
      <c r="B70" s="13">
        <f t="shared" si="0"/>
        <v>76169</v>
      </c>
      <c r="C70" s="14">
        <v>12280</v>
      </c>
      <c r="D70" s="14">
        <v>62425</v>
      </c>
      <c r="E70" s="14">
        <v>0</v>
      </c>
      <c r="F70" s="14">
        <v>0</v>
      </c>
      <c r="G70" s="14">
        <v>0</v>
      </c>
      <c r="H70" s="14">
        <v>921</v>
      </c>
      <c r="I70" s="14">
        <v>543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3">
        <f t="shared" si="1"/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3">
        <f t="shared" si="2"/>
        <v>4246</v>
      </c>
      <c r="Y70" s="13">
        <f t="shared" si="3"/>
        <v>2111</v>
      </c>
      <c r="Z70" s="14">
        <v>2111</v>
      </c>
      <c r="AA70" s="14">
        <v>0</v>
      </c>
      <c r="AB70" s="13">
        <f t="shared" si="4"/>
        <v>2135</v>
      </c>
      <c r="AC70" s="14">
        <v>2135</v>
      </c>
      <c r="AD70" s="14">
        <v>0</v>
      </c>
      <c r="AE70" s="13">
        <f t="shared" si="5"/>
        <v>2696</v>
      </c>
      <c r="AF70" s="14">
        <v>2696</v>
      </c>
      <c r="AG70" s="14">
        <v>0</v>
      </c>
      <c r="AH70" s="14">
        <v>0</v>
      </c>
      <c r="AI70" s="13">
        <f t="shared" si="6"/>
        <v>0</v>
      </c>
      <c r="AJ70" s="14">
        <v>0</v>
      </c>
      <c r="AK70" s="14">
        <v>0</v>
      </c>
      <c r="AL70" s="13">
        <f t="shared" si="7"/>
        <v>2024</v>
      </c>
      <c r="AM70" s="14">
        <v>2024</v>
      </c>
      <c r="AN70" s="14">
        <v>0</v>
      </c>
      <c r="AO70" s="13">
        <f t="shared" si="8"/>
        <v>649</v>
      </c>
      <c r="AP70" s="14">
        <v>649</v>
      </c>
      <c r="AQ70" s="14">
        <v>0</v>
      </c>
      <c r="AR70" s="13">
        <f t="shared" si="9"/>
        <v>5518</v>
      </c>
      <c r="AS70" s="14">
        <v>3726</v>
      </c>
      <c r="AT70" s="14">
        <v>0</v>
      </c>
      <c r="AU70" s="14">
        <v>0</v>
      </c>
      <c r="AV70" s="14">
        <v>0</v>
      </c>
      <c r="AW70" s="14">
        <v>0</v>
      </c>
      <c r="AX70" s="13">
        <f t="shared" si="10"/>
        <v>0</v>
      </c>
      <c r="AY70" s="14">
        <v>0</v>
      </c>
      <c r="AZ70" s="14">
        <v>0</v>
      </c>
      <c r="BA70" s="13">
        <f t="shared" si="11"/>
        <v>236</v>
      </c>
      <c r="BB70" s="14">
        <v>236</v>
      </c>
      <c r="BC70" s="14">
        <v>0</v>
      </c>
      <c r="BD70" s="13">
        <f t="shared" si="12"/>
        <v>1439</v>
      </c>
      <c r="BE70" s="14">
        <v>1439</v>
      </c>
      <c r="BF70" s="14">
        <v>0</v>
      </c>
      <c r="BG70" s="13">
        <f t="shared" si="13"/>
        <v>0</v>
      </c>
      <c r="BH70" s="14">
        <v>0</v>
      </c>
      <c r="BI70" s="14">
        <v>0</v>
      </c>
      <c r="BJ70" s="13">
        <f t="shared" si="14"/>
        <v>117</v>
      </c>
      <c r="BK70" s="14">
        <v>117</v>
      </c>
      <c r="BL70" s="14">
        <v>0</v>
      </c>
      <c r="BM70" s="13">
        <f t="shared" si="15"/>
        <v>5067</v>
      </c>
      <c r="BN70" s="14">
        <v>5067</v>
      </c>
      <c r="BO70" s="14">
        <v>0</v>
      </c>
      <c r="BP70" s="13">
        <f t="shared" si="16"/>
        <v>0</v>
      </c>
      <c r="BQ70" s="13">
        <f t="shared" si="17"/>
        <v>0</v>
      </c>
      <c r="BR70" s="14">
        <v>0</v>
      </c>
      <c r="BS70" s="14">
        <v>0</v>
      </c>
      <c r="BT70" s="14">
        <v>0</v>
      </c>
      <c r="BU70" s="14">
        <v>0</v>
      </c>
      <c r="BV70" s="13">
        <f t="shared" si="18"/>
        <v>0</v>
      </c>
      <c r="BW70" s="14">
        <v>0</v>
      </c>
      <c r="BX70" s="14">
        <v>0</v>
      </c>
      <c r="BY70" s="13">
        <f t="shared" si="19"/>
        <v>0</v>
      </c>
      <c r="BZ70" s="14">
        <v>0</v>
      </c>
      <c r="CA70" s="14">
        <v>0</v>
      </c>
      <c r="CB70" s="13">
        <f t="shared" si="20"/>
        <v>0</v>
      </c>
      <c r="CC70" s="14">
        <v>0</v>
      </c>
      <c r="CD70" s="14">
        <v>0</v>
      </c>
      <c r="CE70" s="13">
        <f t="shared" si="21"/>
        <v>12834</v>
      </c>
      <c r="CF70" s="14">
        <v>12834</v>
      </c>
      <c r="CG70" s="14">
        <v>0</v>
      </c>
      <c r="CH70" s="13">
        <f t="shared" si="22"/>
        <v>1390</v>
      </c>
      <c r="CI70" s="14">
        <v>1390</v>
      </c>
      <c r="CJ70" s="14">
        <v>0</v>
      </c>
      <c r="CK70" s="13">
        <f t="shared" si="23"/>
        <v>0</v>
      </c>
      <c r="CL70" s="14">
        <v>0</v>
      </c>
      <c r="CM70" s="14">
        <v>0</v>
      </c>
      <c r="CN70" s="13">
        <f t="shared" si="24"/>
        <v>2863</v>
      </c>
      <c r="CO70" s="14">
        <v>2863</v>
      </c>
      <c r="CP70" s="14">
        <v>0</v>
      </c>
      <c r="CQ70" s="16"/>
      <c r="CR70" s="13">
        <f t="shared" si="25"/>
        <v>0</v>
      </c>
      <c r="CS70" s="14">
        <v>0</v>
      </c>
      <c r="CT70" s="14">
        <v>0</v>
      </c>
      <c r="CU70" s="13">
        <f t="shared" si="26"/>
        <v>0</v>
      </c>
      <c r="CV70" s="13">
        <f t="shared" si="27"/>
        <v>0</v>
      </c>
      <c r="CW70" s="13">
        <f t="shared" si="27"/>
        <v>0</v>
      </c>
      <c r="CX70" s="13">
        <f t="shared" si="28"/>
        <v>0</v>
      </c>
      <c r="CY70" s="14">
        <v>0</v>
      </c>
      <c r="CZ70" s="14">
        <v>0</v>
      </c>
      <c r="DA70" s="13">
        <f t="shared" si="29"/>
        <v>0</v>
      </c>
      <c r="DB70" s="14">
        <v>0</v>
      </c>
      <c r="DC70" s="14">
        <v>0</v>
      </c>
      <c r="DD70" s="13">
        <f t="shared" si="30"/>
        <v>0</v>
      </c>
      <c r="DE70" s="14">
        <v>0</v>
      </c>
      <c r="DF70" s="14">
        <v>0</v>
      </c>
      <c r="DG70" s="17">
        <f t="shared" si="33"/>
        <v>113456</v>
      </c>
      <c r="DH70" s="17">
        <f t="shared" si="31"/>
        <v>113456</v>
      </c>
      <c r="DI70" s="17">
        <v>19476</v>
      </c>
      <c r="DJ70" s="17">
        <f t="shared" si="32"/>
        <v>0</v>
      </c>
      <c r="DK70" s="18">
        <v>5444</v>
      </c>
      <c r="DL70" s="18">
        <v>3741</v>
      </c>
      <c r="DN70" s="37"/>
    </row>
    <row r="71" spans="1:118" ht="31.5" x14ac:dyDescent="0.2">
      <c r="A71" s="19" t="s">
        <v>137</v>
      </c>
      <c r="B71" s="13">
        <f t="shared" ref="B71:B97" si="34">C71+D71+E71+F71+G71+H71+I71+J71+K71+L71+M71+N71</f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3">
        <f t="shared" ref="O71:O97" si="35">P71+Q71+R71+S71+T71+U71+V71+W71</f>
        <v>88879</v>
      </c>
      <c r="P71" s="14">
        <v>6331</v>
      </c>
      <c r="Q71" s="14">
        <v>78952</v>
      </c>
      <c r="R71" s="14">
        <v>507</v>
      </c>
      <c r="S71" s="14">
        <v>1418</v>
      </c>
      <c r="T71" s="14">
        <v>1671</v>
      </c>
      <c r="U71" s="14">
        <v>0</v>
      </c>
      <c r="V71" s="14">
        <v>0</v>
      </c>
      <c r="W71" s="14">
        <v>0</v>
      </c>
      <c r="X71" s="13">
        <f t="shared" ref="X71:X97" si="36">Y71+AB71</f>
        <v>1823</v>
      </c>
      <c r="Y71" s="13">
        <f t="shared" ref="Y71:Y97" si="37">Z71+AA71</f>
        <v>1722</v>
      </c>
      <c r="Z71" s="14">
        <v>0</v>
      </c>
      <c r="AA71" s="14">
        <v>1722</v>
      </c>
      <c r="AB71" s="13">
        <f t="shared" ref="AB71:AB97" si="38">AC71+AD71</f>
        <v>101</v>
      </c>
      <c r="AC71" s="14">
        <v>0</v>
      </c>
      <c r="AD71" s="14">
        <v>101</v>
      </c>
      <c r="AE71" s="13">
        <f t="shared" ref="AE71:AE97" si="39">AF71+AG71</f>
        <v>1216</v>
      </c>
      <c r="AF71" s="14">
        <v>0</v>
      </c>
      <c r="AG71" s="14">
        <v>1216</v>
      </c>
      <c r="AH71" s="14">
        <v>0</v>
      </c>
      <c r="AI71" s="13">
        <f t="shared" ref="AI71:AI97" si="40">AJ71+AK71</f>
        <v>101</v>
      </c>
      <c r="AJ71" s="14">
        <v>0</v>
      </c>
      <c r="AK71" s="14">
        <v>101</v>
      </c>
      <c r="AL71" s="13">
        <f t="shared" ref="AL71:AL97" si="41">AM71+AN71</f>
        <v>1520</v>
      </c>
      <c r="AM71" s="14">
        <v>0</v>
      </c>
      <c r="AN71" s="14">
        <v>1520</v>
      </c>
      <c r="AO71" s="13">
        <f t="shared" ref="AO71:AO97" si="42">AP71+AQ71</f>
        <v>101</v>
      </c>
      <c r="AP71" s="14">
        <v>0</v>
      </c>
      <c r="AQ71" s="14">
        <v>101</v>
      </c>
      <c r="AR71" s="13">
        <f t="shared" ref="AR71:AR97" si="43">AT71+AU71+AV71+AW71+AX71+BA71+BD71+BG71+BJ71+AS71</f>
        <v>2634</v>
      </c>
      <c r="AS71" s="14">
        <v>0</v>
      </c>
      <c r="AT71" s="14">
        <v>1013</v>
      </c>
      <c r="AU71" s="14">
        <v>0</v>
      </c>
      <c r="AV71" s="14">
        <v>0</v>
      </c>
      <c r="AW71" s="14">
        <v>0</v>
      </c>
      <c r="AX71" s="13">
        <f t="shared" ref="AX71:AX97" si="44">AY71+AZ71</f>
        <v>0</v>
      </c>
      <c r="AY71" s="14">
        <v>0</v>
      </c>
      <c r="AZ71" s="14">
        <v>0</v>
      </c>
      <c r="BA71" s="13">
        <f t="shared" ref="BA71:BA97" si="45">BB71+BC71</f>
        <v>0</v>
      </c>
      <c r="BB71" s="14">
        <v>0</v>
      </c>
      <c r="BC71" s="14">
        <v>0</v>
      </c>
      <c r="BD71" s="13">
        <f t="shared" ref="BD71:BD97" si="46">BE71+BF71</f>
        <v>1621</v>
      </c>
      <c r="BE71" s="14">
        <v>0</v>
      </c>
      <c r="BF71" s="14">
        <v>1621</v>
      </c>
      <c r="BG71" s="13">
        <f t="shared" ref="BG71:BG97" si="47">BH71+BI71</f>
        <v>0</v>
      </c>
      <c r="BH71" s="14">
        <v>0</v>
      </c>
      <c r="BI71" s="14">
        <v>0</v>
      </c>
      <c r="BJ71" s="13">
        <f t="shared" ref="BJ71:BJ97" si="48">BK71+BL71</f>
        <v>0</v>
      </c>
      <c r="BK71" s="14">
        <v>0</v>
      </c>
      <c r="BL71" s="14">
        <v>0</v>
      </c>
      <c r="BM71" s="13">
        <f t="shared" ref="BM71:BM97" si="49">BN71+BO71</f>
        <v>101</v>
      </c>
      <c r="BN71" s="14">
        <v>0</v>
      </c>
      <c r="BO71" s="14">
        <v>101</v>
      </c>
      <c r="BP71" s="13">
        <f t="shared" ref="BP71:BP97" si="50">BT71+BU71+BV71+BY71+CB71+BQ71</f>
        <v>200</v>
      </c>
      <c r="BQ71" s="13">
        <f t="shared" ref="BQ71:BQ97" si="51">BR71+BS71</f>
        <v>0</v>
      </c>
      <c r="BR71" s="14">
        <v>0</v>
      </c>
      <c r="BS71" s="15">
        <v>0</v>
      </c>
      <c r="BT71" s="15">
        <v>200</v>
      </c>
      <c r="BU71" s="15">
        <v>0</v>
      </c>
      <c r="BV71" s="13">
        <f t="shared" ref="BV71:BV97" si="52">BW71+BX71</f>
        <v>0</v>
      </c>
      <c r="BW71" s="15">
        <v>0</v>
      </c>
      <c r="BX71" s="15">
        <v>0</v>
      </c>
      <c r="BY71" s="13">
        <f t="shared" ref="BY71:BY97" si="53">BZ71+CA71</f>
        <v>0</v>
      </c>
      <c r="BZ71" s="15">
        <v>0</v>
      </c>
      <c r="CA71" s="15">
        <v>0</v>
      </c>
      <c r="CB71" s="13">
        <f t="shared" ref="CB71:CB97" si="54">CC71+CD71</f>
        <v>0</v>
      </c>
      <c r="CC71" s="15">
        <v>0</v>
      </c>
      <c r="CD71" s="15">
        <v>0</v>
      </c>
      <c r="CE71" s="13">
        <f t="shared" ref="CE71:CE97" si="55">CF71+CG71</f>
        <v>709</v>
      </c>
      <c r="CF71" s="14">
        <v>0</v>
      </c>
      <c r="CG71" s="14">
        <v>709</v>
      </c>
      <c r="CH71" s="13">
        <f t="shared" ref="CH71:CH97" si="56">CJ71+CI71</f>
        <v>2229</v>
      </c>
      <c r="CI71" s="14">
        <v>0</v>
      </c>
      <c r="CJ71" s="14">
        <v>2229</v>
      </c>
      <c r="CK71" s="13">
        <f t="shared" ref="CK71:CK97" si="57">CM71+CL71</f>
        <v>0</v>
      </c>
      <c r="CL71" s="14">
        <v>0</v>
      </c>
      <c r="CM71" s="14">
        <v>0</v>
      </c>
      <c r="CN71" s="13">
        <f t="shared" ref="CN71:CN97" si="58">CP71+CO71</f>
        <v>2647</v>
      </c>
      <c r="CO71" s="14">
        <v>0</v>
      </c>
      <c r="CP71" s="14">
        <v>2647</v>
      </c>
      <c r="CQ71" s="16">
        <v>1800</v>
      </c>
      <c r="CR71" s="13">
        <f t="shared" ref="CR71:CR97" si="59">CT71+CS71</f>
        <v>0</v>
      </c>
      <c r="CS71" s="14">
        <v>0</v>
      </c>
      <c r="CT71" s="14">
        <v>0</v>
      </c>
      <c r="CU71" s="13">
        <f t="shared" ref="CU71:CU97" si="60">CW71+CV71</f>
        <v>0</v>
      </c>
      <c r="CV71" s="13">
        <f t="shared" ref="CV71:CW97" si="61">CY71+DB71+DE71</f>
        <v>0</v>
      </c>
      <c r="CW71" s="13">
        <f t="shared" si="61"/>
        <v>0</v>
      </c>
      <c r="CX71" s="13">
        <f t="shared" ref="CX71:CX97" si="62">CZ71+CY71</f>
        <v>0</v>
      </c>
      <c r="CY71" s="14">
        <v>0</v>
      </c>
      <c r="CZ71" s="14">
        <v>0</v>
      </c>
      <c r="DA71" s="13">
        <f t="shared" ref="DA71:DA97" si="63">DC71+DB71</f>
        <v>0</v>
      </c>
      <c r="DB71" s="14">
        <v>0</v>
      </c>
      <c r="DC71" s="14">
        <v>0</v>
      </c>
      <c r="DD71" s="13">
        <f t="shared" ref="DD71:DD97" si="64">DF71+DE71</f>
        <v>0</v>
      </c>
      <c r="DE71" s="14">
        <v>0</v>
      </c>
      <c r="DF71" s="14">
        <v>0</v>
      </c>
      <c r="DG71" s="17">
        <f t="shared" si="33"/>
        <v>102160</v>
      </c>
      <c r="DH71" s="17">
        <f t="shared" ref="DH71:DH98" si="65">B71+Z71+AC71+AF71+AH71+AJ71+AM71+AP71+AS71+AU71+AV71+AW71+BB71+BE71+BK71+BN71+BR71+CC71+CF71+CI71+CL71+CO71+CS71+CV71+BU71+BW71+BZ71+AY71+BH71</f>
        <v>0</v>
      </c>
      <c r="DI71" s="17">
        <v>0</v>
      </c>
      <c r="DJ71" s="17">
        <f t="shared" ref="DJ71:DJ98" si="66">O71+AA71+AD71+AG71+AK71+AN71+AQ71+AT71+BC71+BF71+BL71+BO71+BT71+CG71+CJ71+CM71+CP71+CT71+CW71+CA71+CD71+AZ71+BI71+BX71+BS71</f>
        <v>102160</v>
      </c>
      <c r="DK71" s="18">
        <v>1942</v>
      </c>
      <c r="DL71" s="18">
        <v>1323</v>
      </c>
      <c r="DN71" s="37"/>
    </row>
    <row r="72" spans="1:118" ht="15.75" x14ac:dyDescent="0.2">
      <c r="A72" s="19" t="s">
        <v>138</v>
      </c>
      <c r="B72" s="13">
        <f t="shared" si="34"/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3">
        <f t="shared" si="35"/>
        <v>33694</v>
      </c>
      <c r="P72" s="14">
        <v>0</v>
      </c>
      <c r="Q72" s="14">
        <v>33224</v>
      </c>
      <c r="R72" s="14">
        <v>0</v>
      </c>
      <c r="S72" s="14">
        <v>449</v>
      </c>
      <c r="T72" s="14">
        <v>21</v>
      </c>
      <c r="U72" s="14">
        <v>0</v>
      </c>
      <c r="V72" s="14">
        <v>0</v>
      </c>
      <c r="W72" s="14">
        <v>0</v>
      </c>
      <c r="X72" s="13">
        <f t="shared" si="36"/>
        <v>516</v>
      </c>
      <c r="Y72" s="13">
        <f t="shared" si="37"/>
        <v>516</v>
      </c>
      <c r="Z72" s="14">
        <v>0</v>
      </c>
      <c r="AA72" s="14">
        <v>516</v>
      </c>
      <c r="AB72" s="13">
        <f t="shared" si="38"/>
        <v>0</v>
      </c>
      <c r="AC72" s="14">
        <v>0</v>
      </c>
      <c r="AD72" s="14">
        <v>0</v>
      </c>
      <c r="AE72" s="13">
        <f t="shared" si="39"/>
        <v>44</v>
      </c>
      <c r="AF72" s="14">
        <v>0</v>
      </c>
      <c r="AG72" s="14">
        <v>44</v>
      </c>
      <c r="AH72" s="14">
        <v>0</v>
      </c>
      <c r="AI72" s="13">
        <f t="shared" si="40"/>
        <v>0</v>
      </c>
      <c r="AJ72" s="14">
        <v>0</v>
      </c>
      <c r="AK72" s="14">
        <v>0</v>
      </c>
      <c r="AL72" s="13">
        <f t="shared" si="41"/>
        <v>782</v>
      </c>
      <c r="AM72" s="14">
        <v>0</v>
      </c>
      <c r="AN72" s="14">
        <v>782</v>
      </c>
      <c r="AO72" s="13">
        <f t="shared" si="42"/>
        <v>151</v>
      </c>
      <c r="AP72" s="14">
        <v>0</v>
      </c>
      <c r="AQ72" s="14">
        <v>151</v>
      </c>
      <c r="AR72" s="13">
        <f t="shared" si="43"/>
        <v>2164</v>
      </c>
      <c r="AS72" s="14">
        <v>0</v>
      </c>
      <c r="AT72" s="14">
        <v>1862</v>
      </c>
      <c r="AU72" s="14">
        <v>0</v>
      </c>
      <c r="AV72" s="14">
        <v>0</v>
      </c>
      <c r="AW72" s="14">
        <v>0</v>
      </c>
      <c r="AX72" s="13">
        <f t="shared" si="44"/>
        <v>0</v>
      </c>
      <c r="AY72" s="14">
        <v>0</v>
      </c>
      <c r="AZ72" s="14">
        <v>0</v>
      </c>
      <c r="BA72" s="13">
        <f t="shared" si="45"/>
        <v>0</v>
      </c>
      <c r="BB72" s="14">
        <v>0</v>
      </c>
      <c r="BC72" s="14">
        <v>0</v>
      </c>
      <c r="BD72" s="13">
        <f t="shared" si="46"/>
        <v>302</v>
      </c>
      <c r="BE72" s="14">
        <v>0</v>
      </c>
      <c r="BF72" s="14">
        <v>302</v>
      </c>
      <c r="BG72" s="13">
        <f t="shared" si="47"/>
        <v>0</v>
      </c>
      <c r="BH72" s="14">
        <v>0</v>
      </c>
      <c r="BI72" s="14">
        <v>0</v>
      </c>
      <c r="BJ72" s="13">
        <f t="shared" si="48"/>
        <v>0</v>
      </c>
      <c r="BK72" s="14">
        <v>0</v>
      </c>
      <c r="BL72" s="14">
        <v>0</v>
      </c>
      <c r="BM72" s="13">
        <f t="shared" si="49"/>
        <v>107</v>
      </c>
      <c r="BN72" s="14">
        <v>0</v>
      </c>
      <c r="BO72" s="14">
        <v>107</v>
      </c>
      <c r="BP72" s="13">
        <f t="shared" si="50"/>
        <v>0</v>
      </c>
      <c r="BQ72" s="13">
        <f t="shared" si="51"/>
        <v>0</v>
      </c>
      <c r="BR72" s="14">
        <v>0</v>
      </c>
      <c r="BS72" s="14">
        <v>0</v>
      </c>
      <c r="BT72" s="14">
        <v>0</v>
      </c>
      <c r="BU72" s="14">
        <v>0</v>
      </c>
      <c r="BV72" s="13">
        <f t="shared" si="52"/>
        <v>0</v>
      </c>
      <c r="BW72" s="14">
        <v>0</v>
      </c>
      <c r="BX72" s="14">
        <v>0</v>
      </c>
      <c r="BY72" s="13">
        <f t="shared" si="53"/>
        <v>0</v>
      </c>
      <c r="BZ72" s="14">
        <v>0</v>
      </c>
      <c r="CA72" s="14">
        <v>0</v>
      </c>
      <c r="CB72" s="13">
        <f t="shared" si="54"/>
        <v>0</v>
      </c>
      <c r="CC72" s="14">
        <v>0</v>
      </c>
      <c r="CD72" s="14">
        <v>0</v>
      </c>
      <c r="CE72" s="13">
        <f t="shared" si="55"/>
        <v>1618</v>
      </c>
      <c r="CF72" s="14">
        <v>0</v>
      </c>
      <c r="CG72" s="14">
        <v>1618</v>
      </c>
      <c r="CH72" s="13">
        <f t="shared" si="56"/>
        <v>1726</v>
      </c>
      <c r="CI72" s="14">
        <v>0</v>
      </c>
      <c r="CJ72" s="14">
        <v>1726</v>
      </c>
      <c r="CK72" s="13">
        <f t="shared" si="57"/>
        <v>0</v>
      </c>
      <c r="CL72" s="14">
        <v>0</v>
      </c>
      <c r="CM72" s="14">
        <v>0</v>
      </c>
      <c r="CN72" s="13">
        <f t="shared" si="58"/>
        <v>1886</v>
      </c>
      <c r="CO72" s="14">
        <v>0</v>
      </c>
      <c r="CP72" s="14">
        <v>1886</v>
      </c>
      <c r="CQ72" s="16"/>
      <c r="CR72" s="13">
        <f t="shared" si="59"/>
        <v>0</v>
      </c>
      <c r="CS72" s="14">
        <v>0</v>
      </c>
      <c r="CT72" s="14">
        <v>0</v>
      </c>
      <c r="CU72" s="13">
        <f t="shared" si="60"/>
        <v>0</v>
      </c>
      <c r="CV72" s="13">
        <f t="shared" si="61"/>
        <v>0</v>
      </c>
      <c r="CW72" s="13">
        <f t="shared" si="61"/>
        <v>0</v>
      </c>
      <c r="CX72" s="13">
        <f t="shared" si="62"/>
        <v>0</v>
      </c>
      <c r="CY72" s="14">
        <v>0</v>
      </c>
      <c r="CZ72" s="14">
        <v>0</v>
      </c>
      <c r="DA72" s="13">
        <f t="shared" si="63"/>
        <v>0</v>
      </c>
      <c r="DB72" s="14">
        <v>0</v>
      </c>
      <c r="DC72" s="14">
        <v>0</v>
      </c>
      <c r="DD72" s="13">
        <f t="shared" si="64"/>
        <v>0</v>
      </c>
      <c r="DE72" s="14">
        <v>0</v>
      </c>
      <c r="DF72" s="14">
        <v>0</v>
      </c>
      <c r="DG72" s="17">
        <f t="shared" ref="DG72:DG98" si="67">DH72+DJ72</f>
        <v>42688</v>
      </c>
      <c r="DH72" s="17">
        <f t="shared" si="65"/>
        <v>0</v>
      </c>
      <c r="DI72" s="17">
        <v>0</v>
      </c>
      <c r="DJ72" s="17">
        <f t="shared" si="66"/>
        <v>42688</v>
      </c>
      <c r="DK72" s="18">
        <v>1565</v>
      </c>
      <c r="DL72" s="18">
        <v>1066</v>
      </c>
      <c r="DN72" s="37"/>
    </row>
    <row r="73" spans="1:118" ht="31.5" x14ac:dyDescent="0.2">
      <c r="A73" s="19" t="s">
        <v>139</v>
      </c>
      <c r="B73" s="13">
        <f t="shared" si="34"/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3">
        <f t="shared" si="35"/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3">
        <f t="shared" si="36"/>
        <v>0</v>
      </c>
      <c r="Y73" s="13">
        <f t="shared" si="37"/>
        <v>0</v>
      </c>
      <c r="Z73" s="14">
        <v>0</v>
      </c>
      <c r="AA73" s="14">
        <v>0</v>
      </c>
      <c r="AB73" s="13">
        <f t="shared" si="38"/>
        <v>0</v>
      </c>
      <c r="AC73" s="14">
        <v>0</v>
      </c>
      <c r="AD73" s="14">
        <v>0</v>
      </c>
      <c r="AE73" s="13">
        <f t="shared" si="39"/>
        <v>0</v>
      </c>
      <c r="AF73" s="14">
        <v>0</v>
      </c>
      <c r="AG73" s="14">
        <v>0</v>
      </c>
      <c r="AH73" s="14">
        <v>0</v>
      </c>
      <c r="AI73" s="13">
        <f t="shared" si="40"/>
        <v>0</v>
      </c>
      <c r="AJ73" s="14">
        <v>0</v>
      </c>
      <c r="AK73" s="14">
        <v>0</v>
      </c>
      <c r="AL73" s="13">
        <f t="shared" si="41"/>
        <v>0</v>
      </c>
      <c r="AM73" s="14">
        <v>0</v>
      </c>
      <c r="AN73" s="14">
        <v>0</v>
      </c>
      <c r="AO73" s="13">
        <f t="shared" si="42"/>
        <v>0</v>
      </c>
      <c r="AP73" s="14">
        <v>0</v>
      </c>
      <c r="AQ73" s="14">
        <v>0</v>
      </c>
      <c r="AR73" s="13">
        <f t="shared" si="43"/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3">
        <f t="shared" si="44"/>
        <v>0</v>
      </c>
      <c r="AY73" s="14">
        <v>0</v>
      </c>
      <c r="AZ73" s="14">
        <v>0</v>
      </c>
      <c r="BA73" s="13">
        <f t="shared" si="45"/>
        <v>0</v>
      </c>
      <c r="BB73" s="14">
        <v>0</v>
      </c>
      <c r="BC73" s="14">
        <v>0</v>
      </c>
      <c r="BD73" s="13">
        <f t="shared" si="46"/>
        <v>0</v>
      </c>
      <c r="BE73" s="14">
        <v>0</v>
      </c>
      <c r="BF73" s="14">
        <v>0</v>
      </c>
      <c r="BG73" s="13">
        <f t="shared" si="47"/>
        <v>0</v>
      </c>
      <c r="BH73" s="14">
        <v>0</v>
      </c>
      <c r="BI73" s="14">
        <v>0</v>
      </c>
      <c r="BJ73" s="13">
        <f t="shared" si="48"/>
        <v>0</v>
      </c>
      <c r="BK73" s="14">
        <v>0</v>
      </c>
      <c r="BL73" s="14">
        <v>0</v>
      </c>
      <c r="BM73" s="13">
        <f t="shared" si="49"/>
        <v>0</v>
      </c>
      <c r="BN73" s="14">
        <v>0</v>
      </c>
      <c r="BO73" s="14">
        <v>0</v>
      </c>
      <c r="BP73" s="13">
        <f t="shared" si="50"/>
        <v>31397</v>
      </c>
      <c r="BQ73" s="13">
        <f t="shared" si="51"/>
        <v>7949</v>
      </c>
      <c r="BR73" s="14">
        <v>3372</v>
      </c>
      <c r="BS73" s="14">
        <v>4577</v>
      </c>
      <c r="BT73" s="14">
        <v>5167</v>
      </c>
      <c r="BU73" s="14">
        <v>13581</v>
      </c>
      <c r="BV73" s="13">
        <f t="shared" si="52"/>
        <v>100</v>
      </c>
      <c r="BW73" s="14">
        <v>100</v>
      </c>
      <c r="BX73" s="14">
        <v>0</v>
      </c>
      <c r="BY73" s="13">
        <f t="shared" si="53"/>
        <v>0</v>
      </c>
      <c r="BZ73" s="14">
        <v>0</v>
      </c>
      <c r="CA73" s="14">
        <v>0</v>
      </c>
      <c r="CB73" s="13">
        <f t="shared" si="54"/>
        <v>4600</v>
      </c>
      <c r="CC73" s="14">
        <v>3170</v>
      </c>
      <c r="CD73" s="14">
        <v>1430</v>
      </c>
      <c r="CE73" s="13">
        <f t="shared" si="55"/>
        <v>0</v>
      </c>
      <c r="CF73" s="14">
        <v>0</v>
      </c>
      <c r="CG73" s="14">
        <v>0</v>
      </c>
      <c r="CH73" s="13">
        <f t="shared" si="56"/>
        <v>0</v>
      </c>
      <c r="CI73" s="14">
        <v>0</v>
      </c>
      <c r="CJ73" s="14">
        <v>0</v>
      </c>
      <c r="CK73" s="13">
        <f t="shared" si="57"/>
        <v>0</v>
      </c>
      <c r="CL73" s="14">
        <v>0</v>
      </c>
      <c r="CM73" s="14">
        <v>0</v>
      </c>
      <c r="CN73" s="13">
        <f t="shared" si="58"/>
        <v>0</v>
      </c>
      <c r="CO73" s="14">
        <v>0</v>
      </c>
      <c r="CP73" s="14">
        <v>0</v>
      </c>
      <c r="CQ73" s="16"/>
      <c r="CR73" s="13">
        <f t="shared" si="59"/>
        <v>0</v>
      </c>
      <c r="CS73" s="14">
        <v>0</v>
      </c>
      <c r="CT73" s="14">
        <v>0</v>
      </c>
      <c r="CU73" s="13">
        <f t="shared" si="60"/>
        <v>0</v>
      </c>
      <c r="CV73" s="13">
        <f t="shared" si="61"/>
        <v>0</v>
      </c>
      <c r="CW73" s="13">
        <f t="shared" si="61"/>
        <v>0</v>
      </c>
      <c r="CX73" s="13">
        <f t="shared" si="62"/>
        <v>0</v>
      </c>
      <c r="CY73" s="14">
        <v>0</v>
      </c>
      <c r="CZ73" s="14">
        <v>0</v>
      </c>
      <c r="DA73" s="13">
        <f t="shared" si="63"/>
        <v>0</v>
      </c>
      <c r="DB73" s="14">
        <v>0</v>
      </c>
      <c r="DC73" s="14">
        <v>0</v>
      </c>
      <c r="DD73" s="13">
        <f t="shared" si="64"/>
        <v>0</v>
      </c>
      <c r="DE73" s="14">
        <v>0</v>
      </c>
      <c r="DF73" s="14">
        <v>0</v>
      </c>
      <c r="DG73" s="17">
        <f t="shared" si="67"/>
        <v>31397</v>
      </c>
      <c r="DH73" s="17">
        <f t="shared" si="65"/>
        <v>20223</v>
      </c>
      <c r="DI73" s="17">
        <v>0</v>
      </c>
      <c r="DJ73" s="17">
        <f t="shared" si="66"/>
        <v>11174</v>
      </c>
      <c r="DK73" s="18"/>
      <c r="DL73" s="18"/>
      <c r="DN73" s="37"/>
    </row>
    <row r="74" spans="1:118" ht="31.5" x14ac:dyDescent="0.2">
      <c r="A74" s="19" t="s">
        <v>140</v>
      </c>
      <c r="B74" s="13">
        <f t="shared" si="34"/>
        <v>0</v>
      </c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13">
        <f t="shared" si="35"/>
        <v>0</v>
      </c>
      <c r="P74" s="24"/>
      <c r="Q74" s="24"/>
      <c r="R74" s="24"/>
      <c r="S74" s="24"/>
      <c r="T74" s="24"/>
      <c r="U74" s="24"/>
      <c r="V74" s="24"/>
      <c r="W74" s="24"/>
      <c r="X74" s="13">
        <f t="shared" si="36"/>
        <v>0</v>
      </c>
      <c r="Y74" s="13">
        <f t="shared" si="37"/>
        <v>0</v>
      </c>
      <c r="Z74" s="24"/>
      <c r="AA74" s="24"/>
      <c r="AB74" s="13">
        <f t="shared" si="38"/>
        <v>0</v>
      </c>
      <c r="AC74" s="24"/>
      <c r="AD74" s="24"/>
      <c r="AE74" s="13">
        <f t="shared" si="39"/>
        <v>0</v>
      </c>
      <c r="AF74" s="24"/>
      <c r="AG74" s="24"/>
      <c r="AH74" s="24"/>
      <c r="AI74" s="13">
        <f t="shared" si="40"/>
        <v>0</v>
      </c>
      <c r="AJ74" s="24"/>
      <c r="AK74" s="24"/>
      <c r="AL74" s="13">
        <f t="shared" si="41"/>
        <v>0</v>
      </c>
      <c r="AM74" s="24"/>
      <c r="AN74" s="24"/>
      <c r="AO74" s="13">
        <f t="shared" si="42"/>
        <v>0</v>
      </c>
      <c r="AP74" s="24"/>
      <c r="AQ74" s="24"/>
      <c r="AR74" s="13">
        <f t="shared" si="43"/>
        <v>0</v>
      </c>
      <c r="AS74" s="25"/>
      <c r="AT74" s="25"/>
      <c r="AU74" s="25"/>
      <c r="AV74" s="25"/>
      <c r="AW74" s="25"/>
      <c r="AX74" s="13">
        <f t="shared" si="44"/>
        <v>0</v>
      </c>
      <c r="AY74" s="25"/>
      <c r="AZ74" s="25"/>
      <c r="BA74" s="13">
        <f t="shared" si="45"/>
        <v>0</v>
      </c>
      <c r="BB74" s="25"/>
      <c r="BC74" s="25"/>
      <c r="BD74" s="13">
        <f t="shared" si="46"/>
        <v>0</v>
      </c>
      <c r="BE74" s="25"/>
      <c r="BF74" s="25"/>
      <c r="BG74" s="13">
        <f t="shared" si="47"/>
        <v>0</v>
      </c>
      <c r="BH74" s="25"/>
      <c r="BI74" s="25"/>
      <c r="BJ74" s="13">
        <f t="shared" si="48"/>
        <v>0</v>
      </c>
      <c r="BK74" s="25"/>
      <c r="BL74" s="25"/>
      <c r="BM74" s="13">
        <f t="shared" si="49"/>
        <v>0</v>
      </c>
      <c r="BN74" s="24"/>
      <c r="BO74" s="24"/>
      <c r="BP74" s="13">
        <f t="shared" si="50"/>
        <v>21590</v>
      </c>
      <c r="BQ74" s="13">
        <f t="shared" si="51"/>
        <v>4000</v>
      </c>
      <c r="BR74" s="14">
        <v>1000</v>
      </c>
      <c r="BS74" s="15">
        <v>3000</v>
      </c>
      <c r="BT74" s="15">
        <v>700</v>
      </c>
      <c r="BU74" s="15">
        <v>12240</v>
      </c>
      <c r="BV74" s="13">
        <f t="shared" si="52"/>
        <v>2500</v>
      </c>
      <c r="BW74" s="15">
        <v>2500</v>
      </c>
      <c r="BX74" s="15">
        <v>0</v>
      </c>
      <c r="BY74" s="13">
        <f t="shared" si="53"/>
        <v>0</v>
      </c>
      <c r="BZ74" s="15">
        <v>0</v>
      </c>
      <c r="CA74" s="15">
        <v>0</v>
      </c>
      <c r="CB74" s="13">
        <f t="shared" si="54"/>
        <v>2150</v>
      </c>
      <c r="CC74" s="15">
        <v>2000</v>
      </c>
      <c r="CD74" s="15">
        <v>150</v>
      </c>
      <c r="CE74" s="13">
        <f t="shared" si="55"/>
        <v>0</v>
      </c>
      <c r="CF74" s="24"/>
      <c r="CG74" s="24"/>
      <c r="CH74" s="13">
        <f t="shared" si="56"/>
        <v>0</v>
      </c>
      <c r="CI74" s="24"/>
      <c r="CJ74" s="24"/>
      <c r="CK74" s="13">
        <f t="shared" si="57"/>
        <v>0</v>
      </c>
      <c r="CL74" s="24"/>
      <c r="CM74" s="24"/>
      <c r="CN74" s="13">
        <f t="shared" si="58"/>
        <v>0</v>
      </c>
      <c r="CO74" s="24"/>
      <c r="CP74" s="24"/>
      <c r="CQ74" s="26"/>
      <c r="CR74" s="13">
        <f t="shared" si="59"/>
        <v>0</v>
      </c>
      <c r="CS74" s="24"/>
      <c r="CT74" s="24"/>
      <c r="CU74" s="13">
        <f t="shared" si="60"/>
        <v>0</v>
      </c>
      <c r="CV74" s="13">
        <f t="shared" si="61"/>
        <v>0</v>
      </c>
      <c r="CW74" s="13">
        <f t="shared" si="61"/>
        <v>0</v>
      </c>
      <c r="CX74" s="13">
        <f t="shared" si="62"/>
        <v>0</v>
      </c>
      <c r="CY74" s="25"/>
      <c r="CZ74" s="25"/>
      <c r="DA74" s="13">
        <f t="shared" si="63"/>
        <v>0</v>
      </c>
      <c r="DB74" s="25"/>
      <c r="DC74" s="25"/>
      <c r="DD74" s="13">
        <f t="shared" si="64"/>
        <v>0</v>
      </c>
      <c r="DE74" s="25"/>
      <c r="DF74" s="25"/>
      <c r="DG74" s="17">
        <f t="shared" si="67"/>
        <v>21590</v>
      </c>
      <c r="DH74" s="17">
        <f t="shared" si="65"/>
        <v>17740</v>
      </c>
      <c r="DI74" s="17">
        <v>0</v>
      </c>
      <c r="DJ74" s="17">
        <f t="shared" si="66"/>
        <v>3850</v>
      </c>
      <c r="DK74" s="18"/>
      <c r="DL74" s="18"/>
      <c r="DN74" s="37"/>
    </row>
    <row r="75" spans="1:118" ht="47.25" x14ac:dyDescent="0.2">
      <c r="A75" s="19" t="s">
        <v>160</v>
      </c>
      <c r="B75" s="13">
        <f t="shared" si="34"/>
        <v>0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13">
        <f t="shared" si="35"/>
        <v>0</v>
      </c>
      <c r="P75" s="24"/>
      <c r="Q75" s="24"/>
      <c r="R75" s="24"/>
      <c r="S75" s="24"/>
      <c r="T75" s="24"/>
      <c r="U75" s="24"/>
      <c r="V75" s="24"/>
      <c r="W75" s="24"/>
      <c r="X75" s="13">
        <f t="shared" si="36"/>
        <v>0</v>
      </c>
      <c r="Y75" s="13">
        <f t="shared" si="37"/>
        <v>0</v>
      </c>
      <c r="Z75" s="24"/>
      <c r="AA75" s="24"/>
      <c r="AB75" s="13">
        <f t="shared" si="38"/>
        <v>0</v>
      </c>
      <c r="AC75" s="24"/>
      <c r="AD75" s="24"/>
      <c r="AE75" s="13">
        <f t="shared" si="39"/>
        <v>0</v>
      </c>
      <c r="AF75" s="24"/>
      <c r="AG75" s="24"/>
      <c r="AH75" s="24"/>
      <c r="AI75" s="13">
        <f t="shared" si="40"/>
        <v>0</v>
      </c>
      <c r="AJ75" s="24"/>
      <c r="AK75" s="24"/>
      <c r="AL75" s="13">
        <f t="shared" si="41"/>
        <v>0</v>
      </c>
      <c r="AM75" s="24"/>
      <c r="AN75" s="24"/>
      <c r="AO75" s="13">
        <f t="shared" si="42"/>
        <v>600</v>
      </c>
      <c r="AP75" s="15">
        <v>600</v>
      </c>
      <c r="AQ75" s="24"/>
      <c r="AR75" s="13">
        <f t="shared" si="43"/>
        <v>0</v>
      </c>
      <c r="AS75" s="25"/>
      <c r="AT75" s="25"/>
      <c r="AU75" s="25"/>
      <c r="AV75" s="25"/>
      <c r="AW75" s="25"/>
      <c r="AX75" s="13">
        <f t="shared" si="44"/>
        <v>0</v>
      </c>
      <c r="AY75" s="25"/>
      <c r="AZ75" s="25"/>
      <c r="BA75" s="13">
        <f t="shared" si="45"/>
        <v>0</v>
      </c>
      <c r="BB75" s="25"/>
      <c r="BC75" s="25"/>
      <c r="BD75" s="13">
        <f t="shared" si="46"/>
        <v>0</v>
      </c>
      <c r="BE75" s="25"/>
      <c r="BF75" s="25"/>
      <c r="BG75" s="13">
        <f t="shared" si="47"/>
        <v>0</v>
      </c>
      <c r="BH75" s="25"/>
      <c r="BI75" s="25"/>
      <c r="BJ75" s="13">
        <f t="shared" si="48"/>
        <v>0</v>
      </c>
      <c r="BK75" s="25"/>
      <c r="BL75" s="25"/>
      <c r="BM75" s="13">
        <f t="shared" si="49"/>
        <v>0</v>
      </c>
      <c r="BN75" s="24"/>
      <c r="BO75" s="24"/>
      <c r="BP75" s="13">
        <f t="shared" si="50"/>
        <v>0</v>
      </c>
      <c r="BQ75" s="13">
        <f t="shared" si="51"/>
        <v>0</v>
      </c>
      <c r="BR75" s="25"/>
      <c r="BS75" s="24"/>
      <c r="BT75" s="24"/>
      <c r="BU75" s="24"/>
      <c r="BV75" s="13">
        <f t="shared" si="52"/>
        <v>0</v>
      </c>
      <c r="BW75" s="24"/>
      <c r="BX75" s="24"/>
      <c r="BY75" s="13">
        <f t="shared" si="53"/>
        <v>0</v>
      </c>
      <c r="BZ75" s="24"/>
      <c r="CA75" s="24"/>
      <c r="CB75" s="13">
        <f t="shared" si="54"/>
        <v>0</v>
      </c>
      <c r="CC75" s="24"/>
      <c r="CD75" s="24"/>
      <c r="CE75" s="13">
        <f t="shared" si="55"/>
        <v>0</v>
      </c>
      <c r="CF75" s="24"/>
      <c r="CG75" s="24"/>
      <c r="CH75" s="13">
        <f t="shared" si="56"/>
        <v>0</v>
      </c>
      <c r="CI75" s="24"/>
      <c r="CJ75" s="24"/>
      <c r="CK75" s="13">
        <f t="shared" si="57"/>
        <v>0</v>
      </c>
      <c r="CL75" s="24"/>
      <c r="CM75" s="24"/>
      <c r="CN75" s="13">
        <f t="shared" si="58"/>
        <v>0</v>
      </c>
      <c r="CO75" s="24"/>
      <c r="CP75" s="24"/>
      <c r="CQ75" s="26"/>
      <c r="CR75" s="13">
        <f t="shared" si="59"/>
        <v>0</v>
      </c>
      <c r="CS75" s="24"/>
      <c r="CT75" s="24"/>
      <c r="CU75" s="13">
        <f t="shared" si="60"/>
        <v>0</v>
      </c>
      <c r="CV75" s="13">
        <f t="shared" si="61"/>
        <v>0</v>
      </c>
      <c r="CW75" s="13">
        <f t="shared" si="61"/>
        <v>0</v>
      </c>
      <c r="CX75" s="13">
        <f t="shared" si="62"/>
        <v>0</v>
      </c>
      <c r="CY75" s="25"/>
      <c r="CZ75" s="25"/>
      <c r="DA75" s="13">
        <f t="shared" si="63"/>
        <v>0</v>
      </c>
      <c r="DB75" s="25"/>
      <c r="DC75" s="25"/>
      <c r="DD75" s="13">
        <f t="shared" si="64"/>
        <v>0</v>
      </c>
      <c r="DE75" s="25"/>
      <c r="DF75" s="25"/>
      <c r="DG75" s="17">
        <f t="shared" si="67"/>
        <v>600</v>
      </c>
      <c r="DH75" s="17">
        <f t="shared" si="65"/>
        <v>600</v>
      </c>
      <c r="DI75" s="17">
        <v>0</v>
      </c>
      <c r="DJ75" s="17">
        <f t="shared" si="66"/>
        <v>0</v>
      </c>
      <c r="DK75" s="18">
        <v>6000</v>
      </c>
      <c r="DL75" s="18"/>
      <c r="DN75" s="37"/>
    </row>
    <row r="76" spans="1:118" ht="31.5" x14ac:dyDescent="0.2">
      <c r="A76" s="19" t="s">
        <v>141</v>
      </c>
      <c r="B76" s="13">
        <f t="shared" si="34"/>
        <v>0</v>
      </c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13">
        <f t="shared" si="35"/>
        <v>0</v>
      </c>
      <c r="P76" s="24"/>
      <c r="Q76" s="24"/>
      <c r="R76" s="24"/>
      <c r="S76" s="24"/>
      <c r="T76" s="24"/>
      <c r="U76" s="24"/>
      <c r="V76" s="24"/>
      <c r="W76" s="24"/>
      <c r="X76" s="13">
        <f t="shared" si="36"/>
        <v>0</v>
      </c>
      <c r="Y76" s="13">
        <f t="shared" si="37"/>
        <v>0</v>
      </c>
      <c r="Z76" s="24"/>
      <c r="AA76" s="24"/>
      <c r="AB76" s="13">
        <f t="shared" si="38"/>
        <v>0</v>
      </c>
      <c r="AC76" s="24"/>
      <c r="AD76" s="24"/>
      <c r="AE76" s="13">
        <f t="shared" si="39"/>
        <v>0</v>
      </c>
      <c r="AF76" s="24"/>
      <c r="AG76" s="24"/>
      <c r="AH76" s="24"/>
      <c r="AI76" s="13">
        <f t="shared" si="40"/>
        <v>996</v>
      </c>
      <c r="AJ76" s="15">
        <v>199</v>
      </c>
      <c r="AK76" s="15">
        <v>797</v>
      </c>
      <c r="AL76" s="13">
        <f t="shared" si="41"/>
        <v>0</v>
      </c>
      <c r="AM76" s="24"/>
      <c r="AN76" s="24"/>
      <c r="AO76" s="13">
        <f t="shared" si="42"/>
        <v>0</v>
      </c>
      <c r="AP76" s="24"/>
      <c r="AQ76" s="24"/>
      <c r="AR76" s="13">
        <f t="shared" si="43"/>
        <v>0</v>
      </c>
      <c r="AS76" s="25"/>
      <c r="AT76" s="25"/>
      <c r="AU76" s="25"/>
      <c r="AV76" s="25"/>
      <c r="AW76" s="25"/>
      <c r="AX76" s="13">
        <f t="shared" si="44"/>
        <v>0</v>
      </c>
      <c r="AY76" s="25"/>
      <c r="AZ76" s="25"/>
      <c r="BA76" s="13">
        <f t="shared" si="45"/>
        <v>0</v>
      </c>
      <c r="BB76" s="25"/>
      <c r="BC76" s="25"/>
      <c r="BD76" s="13">
        <f t="shared" si="46"/>
        <v>0</v>
      </c>
      <c r="BE76" s="25"/>
      <c r="BF76" s="25"/>
      <c r="BG76" s="13">
        <f t="shared" si="47"/>
        <v>0</v>
      </c>
      <c r="BH76" s="25"/>
      <c r="BI76" s="25"/>
      <c r="BJ76" s="13">
        <f t="shared" si="48"/>
        <v>0</v>
      </c>
      <c r="BK76" s="25"/>
      <c r="BL76" s="25"/>
      <c r="BM76" s="13">
        <f t="shared" si="49"/>
        <v>0</v>
      </c>
      <c r="BN76" s="24"/>
      <c r="BO76" s="24"/>
      <c r="BP76" s="13">
        <f t="shared" si="50"/>
        <v>0</v>
      </c>
      <c r="BQ76" s="13">
        <f t="shared" si="51"/>
        <v>0</v>
      </c>
      <c r="BR76" s="25"/>
      <c r="BS76" s="24"/>
      <c r="BT76" s="24"/>
      <c r="BU76" s="24"/>
      <c r="BV76" s="13">
        <f t="shared" si="52"/>
        <v>0</v>
      </c>
      <c r="BW76" s="24"/>
      <c r="BX76" s="24"/>
      <c r="BY76" s="13">
        <f t="shared" si="53"/>
        <v>0</v>
      </c>
      <c r="BZ76" s="24"/>
      <c r="CA76" s="24"/>
      <c r="CB76" s="13">
        <f t="shared" si="54"/>
        <v>0</v>
      </c>
      <c r="CC76" s="24"/>
      <c r="CD76" s="24"/>
      <c r="CE76" s="13">
        <f t="shared" si="55"/>
        <v>0</v>
      </c>
      <c r="CF76" s="24"/>
      <c r="CG76" s="24"/>
      <c r="CH76" s="13">
        <f t="shared" si="56"/>
        <v>0</v>
      </c>
      <c r="CI76" s="24"/>
      <c r="CJ76" s="24"/>
      <c r="CK76" s="13">
        <f t="shared" si="57"/>
        <v>0</v>
      </c>
      <c r="CL76" s="24"/>
      <c r="CM76" s="24"/>
      <c r="CN76" s="13">
        <f t="shared" si="58"/>
        <v>0</v>
      </c>
      <c r="CO76" s="24"/>
      <c r="CP76" s="24"/>
      <c r="CQ76" s="26"/>
      <c r="CR76" s="13">
        <f t="shared" si="59"/>
        <v>34530</v>
      </c>
      <c r="CS76" s="24">
        <v>19530</v>
      </c>
      <c r="CT76" s="24">
        <v>15000</v>
      </c>
      <c r="CU76" s="13">
        <f t="shared" si="60"/>
        <v>0</v>
      </c>
      <c r="CV76" s="13">
        <f t="shared" si="61"/>
        <v>0</v>
      </c>
      <c r="CW76" s="13">
        <f t="shared" si="61"/>
        <v>0</v>
      </c>
      <c r="CX76" s="13">
        <f t="shared" si="62"/>
        <v>0</v>
      </c>
      <c r="CY76" s="25"/>
      <c r="CZ76" s="25"/>
      <c r="DA76" s="13">
        <f t="shared" si="63"/>
        <v>0</v>
      </c>
      <c r="DB76" s="25"/>
      <c r="DC76" s="25"/>
      <c r="DD76" s="13">
        <f t="shared" si="64"/>
        <v>0</v>
      </c>
      <c r="DE76" s="25"/>
      <c r="DF76" s="25"/>
      <c r="DG76" s="17">
        <f t="shared" si="67"/>
        <v>35526</v>
      </c>
      <c r="DH76" s="17">
        <f t="shared" si="65"/>
        <v>19729</v>
      </c>
      <c r="DI76" s="17">
        <v>0</v>
      </c>
      <c r="DJ76" s="17">
        <f t="shared" si="66"/>
        <v>15797</v>
      </c>
      <c r="DK76" s="18">
        <v>5000</v>
      </c>
      <c r="DL76" s="18"/>
      <c r="DN76" s="37"/>
    </row>
    <row r="77" spans="1:118" ht="15.75" x14ac:dyDescent="0.2">
      <c r="A77" s="19" t="s">
        <v>142</v>
      </c>
      <c r="B77" s="13">
        <f t="shared" si="34"/>
        <v>0</v>
      </c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13">
        <f t="shared" si="35"/>
        <v>0</v>
      </c>
      <c r="P77" s="24"/>
      <c r="Q77" s="24"/>
      <c r="R77" s="24"/>
      <c r="S77" s="24"/>
      <c r="T77" s="24"/>
      <c r="U77" s="24"/>
      <c r="V77" s="24"/>
      <c r="W77" s="24"/>
      <c r="X77" s="13">
        <f t="shared" si="36"/>
        <v>0</v>
      </c>
      <c r="Y77" s="13">
        <f t="shared" si="37"/>
        <v>0</v>
      </c>
      <c r="Z77" s="24"/>
      <c r="AA77" s="24"/>
      <c r="AB77" s="13">
        <f t="shared" si="38"/>
        <v>0</v>
      </c>
      <c r="AC77" s="24"/>
      <c r="AD77" s="24"/>
      <c r="AE77" s="13">
        <f t="shared" si="39"/>
        <v>0</v>
      </c>
      <c r="AF77" s="24"/>
      <c r="AG77" s="24"/>
      <c r="AH77" s="24"/>
      <c r="AI77" s="13">
        <f t="shared" si="40"/>
        <v>0</v>
      </c>
      <c r="AJ77" s="24"/>
      <c r="AK77" s="24"/>
      <c r="AL77" s="13">
        <f t="shared" si="41"/>
        <v>0</v>
      </c>
      <c r="AM77" s="24"/>
      <c r="AN77" s="24"/>
      <c r="AO77" s="13">
        <f t="shared" si="42"/>
        <v>0</v>
      </c>
      <c r="AP77" s="24"/>
      <c r="AQ77" s="24"/>
      <c r="AR77" s="13">
        <f t="shared" si="43"/>
        <v>0</v>
      </c>
      <c r="AS77" s="25"/>
      <c r="AT77" s="25"/>
      <c r="AU77" s="25"/>
      <c r="AV77" s="25"/>
      <c r="AW77" s="25"/>
      <c r="AX77" s="13">
        <f t="shared" si="44"/>
        <v>0</v>
      </c>
      <c r="AY77" s="25"/>
      <c r="AZ77" s="25"/>
      <c r="BA77" s="13">
        <f t="shared" si="45"/>
        <v>0</v>
      </c>
      <c r="BB77" s="25"/>
      <c r="BC77" s="25"/>
      <c r="BD77" s="13">
        <f t="shared" si="46"/>
        <v>0</v>
      </c>
      <c r="BE77" s="25"/>
      <c r="BF77" s="25"/>
      <c r="BG77" s="13">
        <f t="shared" si="47"/>
        <v>0</v>
      </c>
      <c r="BH77" s="25"/>
      <c r="BI77" s="25"/>
      <c r="BJ77" s="13">
        <f t="shared" si="48"/>
        <v>0</v>
      </c>
      <c r="BK77" s="25"/>
      <c r="BL77" s="25"/>
      <c r="BM77" s="13">
        <f t="shared" si="49"/>
        <v>0</v>
      </c>
      <c r="BN77" s="24"/>
      <c r="BO77" s="24"/>
      <c r="BP77" s="13">
        <f t="shared" si="50"/>
        <v>0</v>
      </c>
      <c r="BQ77" s="13">
        <f t="shared" si="51"/>
        <v>0</v>
      </c>
      <c r="BR77" s="25"/>
      <c r="BS77" s="24"/>
      <c r="BT77" s="24"/>
      <c r="BU77" s="24"/>
      <c r="BV77" s="13">
        <f t="shared" si="52"/>
        <v>0</v>
      </c>
      <c r="BW77" s="24"/>
      <c r="BX77" s="24"/>
      <c r="BY77" s="13">
        <f t="shared" si="53"/>
        <v>0</v>
      </c>
      <c r="BZ77" s="24"/>
      <c r="CA77" s="24"/>
      <c r="CB77" s="13">
        <f t="shared" si="54"/>
        <v>0</v>
      </c>
      <c r="CC77" s="24"/>
      <c r="CD77" s="24"/>
      <c r="CE77" s="13">
        <f t="shared" si="55"/>
        <v>0</v>
      </c>
      <c r="CF77" s="24"/>
      <c r="CG77" s="24"/>
      <c r="CH77" s="13">
        <f t="shared" si="56"/>
        <v>0</v>
      </c>
      <c r="CI77" s="24"/>
      <c r="CJ77" s="24"/>
      <c r="CK77" s="13">
        <f t="shared" si="57"/>
        <v>0</v>
      </c>
      <c r="CL77" s="24"/>
      <c r="CM77" s="24"/>
      <c r="CN77" s="13">
        <f t="shared" si="58"/>
        <v>0</v>
      </c>
      <c r="CO77" s="24"/>
      <c r="CP77" s="24"/>
      <c r="CQ77" s="26"/>
      <c r="CR77" s="13">
        <f t="shared" si="59"/>
        <v>29894</v>
      </c>
      <c r="CS77" s="15">
        <v>24124</v>
      </c>
      <c r="CT77" s="15">
        <v>5770</v>
      </c>
      <c r="CU77" s="13">
        <f t="shared" si="60"/>
        <v>0</v>
      </c>
      <c r="CV77" s="13">
        <f t="shared" si="61"/>
        <v>0</v>
      </c>
      <c r="CW77" s="13">
        <f t="shared" si="61"/>
        <v>0</v>
      </c>
      <c r="CX77" s="13">
        <f t="shared" si="62"/>
        <v>0</v>
      </c>
      <c r="CY77" s="25"/>
      <c r="CZ77" s="25"/>
      <c r="DA77" s="13">
        <f t="shared" si="63"/>
        <v>0</v>
      </c>
      <c r="DB77" s="25"/>
      <c r="DC77" s="25"/>
      <c r="DD77" s="13">
        <f t="shared" si="64"/>
        <v>0</v>
      </c>
      <c r="DE77" s="25"/>
      <c r="DF77" s="25"/>
      <c r="DG77" s="17">
        <f t="shared" si="67"/>
        <v>29894</v>
      </c>
      <c r="DH77" s="17">
        <f t="shared" si="65"/>
        <v>24124</v>
      </c>
      <c r="DI77" s="17">
        <v>0</v>
      </c>
      <c r="DJ77" s="17">
        <f t="shared" si="66"/>
        <v>5770</v>
      </c>
      <c r="DK77" s="18"/>
      <c r="DL77" s="18"/>
      <c r="DN77" s="37"/>
    </row>
    <row r="78" spans="1:118" ht="15.75" x14ac:dyDescent="0.2">
      <c r="A78" s="19" t="s">
        <v>143</v>
      </c>
      <c r="B78" s="13">
        <f t="shared" si="34"/>
        <v>0</v>
      </c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13">
        <f t="shared" si="35"/>
        <v>0</v>
      </c>
      <c r="P78" s="24"/>
      <c r="Q78" s="24"/>
      <c r="R78" s="24"/>
      <c r="S78" s="24"/>
      <c r="T78" s="24"/>
      <c r="U78" s="24"/>
      <c r="V78" s="24"/>
      <c r="W78" s="24"/>
      <c r="X78" s="13">
        <f t="shared" si="36"/>
        <v>0</v>
      </c>
      <c r="Y78" s="13">
        <f t="shared" si="37"/>
        <v>0</v>
      </c>
      <c r="Z78" s="24"/>
      <c r="AA78" s="24"/>
      <c r="AB78" s="13">
        <f t="shared" si="38"/>
        <v>0</v>
      </c>
      <c r="AC78" s="24"/>
      <c r="AD78" s="24"/>
      <c r="AE78" s="13">
        <f t="shared" si="39"/>
        <v>0</v>
      </c>
      <c r="AF78" s="24"/>
      <c r="AG78" s="24"/>
      <c r="AH78" s="24"/>
      <c r="AI78" s="13">
        <f t="shared" si="40"/>
        <v>0</v>
      </c>
      <c r="AJ78" s="24"/>
      <c r="AK78" s="24"/>
      <c r="AL78" s="13">
        <f t="shared" si="41"/>
        <v>0</v>
      </c>
      <c r="AM78" s="24"/>
      <c r="AN78" s="24"/>
      <c r="AO78" s="13">
        <f t="shared" si="42"/>
        <v>0</v>
      </c>
      <c r="AP78" s="24"/>
      <c r="AQ78" s="24"/>
      <c r="AR78" s="13">
        <f t="shared" si="43"/>
        <v>0</v>
      </c>
      <c r="AS78" s="25"/>
      <c r="AT78" s="25"/>
      <c r="AU78" s="25"/>
      <c r="AV78" s="25"/>
      <c r="AW78" s="25"/>
      <c r="AX78" s="13">
        <f t="shared" si="44"/>
        <v>0</v>
      </c>
      <c r="AY78" s="25"/>
      <c r="AZ78" s="25"/>
      <c r="BA78" s="13">
        <f t="shared" si="45"/>
        <v>0</v>
      </c>
      <c r="BB78" s="25"/>
      <c r="BC78" s="25"/>
      <c r="BD78" s="13">
        <f t="shared" si="46"/>
        <v>0</v>
      </c>
      <c r="BE78" s="25"/>
      <c r="BF78" s="25"/>
      <c r="BG78" s="13">
        <f t="shared" si="47"/>
        <v>0</v>
      </c>
      <c r="BH78" s="25"/>
      <c r="BI78" s="25"/>
      <c r="BJ78" s="13">
        <f t="shared" si="48"/>
        <v>0</v>
      </c>
      <c r="BK78" s="25"/>
      <c r="BL78" s="25"/>
      <c r="BM78" s="13">
        <f t="shared" si="49"/>
        <v>0</v>
      </c>
      <c r="BN78" s="24"/>
      <c r="BO78" s="24"/>
      <c r="BP78" s="13">
        <f t="shared" si="50"/>
        <v>0</v>
      </c>
      <c r="BQ78" s="13">
        <f t="shared" si="51"/>
        <v>0</v>
      </c>
      <c r="BR78" s="25"/>
      <c r="BS78" s="24"/>
      <c r="BT78" s="24"/>
      <c r="BU78" s="24"/>
      <c r="BV78" s="13">
        <f t="shared" si="52"/>
        <v>0</v>
      </c>
      <c r="BW78" s="24"/>
      <c r="BX78" s="24"/>
      <c r="BY78" s="13">
        <f t="shared" si="53"/>
        <v>0</v>
      </c>
      <c r="BZ78" s="24"/>
      <c r="CA78" s="24"/>
      <c r="CB78" s="13">
        <f t="shared" si="54"/>
        <v>0</v>
      </c>
      <c r="CC78" s="24"/>
      <c r="CD78" s="24"/>
      <c r="CE78" s="13">
        <f t="shared" si="55"/>
        <v>0</v>
      </c>
      <c r="CF78" s="24"/>
      <c r="CG78" s="24"/>
      <c r="CH78" s="13">
        <f t="shared" si="56"/>
        <v>0</v>
      </c>
      <c r="CI78" s="24"/>
      <c r="CJ78" s="24"/>
      <c r="CK78" s="13">
        <f t="shared" si="57"/>
        <v>0</v>
      </c>
      <c r="CL78" s="24"/>
      <c r="CM78" s="24"/>
      <c r="CN78" s="13">
        <f t="shared" si="58"/>
        <v>0</v>
      </c>
      <c r="CO78" s="24"/>
      <c r="CP78" s="24"/>
      <c r="CQ78" s="26"/>
      <c r="CR78" s="13">
        <f t="shared" si="59"/>
        <v>4000</v>
      </c>
      <c r="CS78" s="15">
        <v>3160</v>
      </c>
      <c r="CT78" s="15">
        <v>840</v>
      </c>
      <c r="CU78" s="13">
        <f t="shared" si="60"/>
        <v>0</v>
      </c>
      <c r="CV78" s="13">
        <f t="shared" si="61"/>
        <v>0</v>
      </c>
      <c r="CW78" s="13">
        <f t="shared" si="61"/>
        <v>0</v>
      </c>
      <c r="CX78" s="13">
        <f t="shared" si="62"/>
        <v>0</v>
      </c>
      <c r="CY78" s="25"/>
      <c r="CZ78" s="25"/>
      <c r="DA78" s="13">
        <f t="shared" si="63"/>
        <v>0</v>
      </c>
      <c r="DB78" s="25"/>
      <c r="DC78" s="25"/>
      <c r="DD78" s="13">
        <f t="shared" si="64"/>
        <v>0</v>
      </c>
      <c r="DE78" s="25"/>
      <c r="DF78" s="25"/>
      <c r="DG78" s="17">
        <f t="shared" si="67"/>
        <v>4000</v>
      </c>
      <c r="DH78" s="17">
        <f t="shared" si="65"/>
        <v>3160</v>
      </c>
      <c r="DI78" s="17">
        <v>0</v>
      </c>
      <c r="DJ78" s="17">
        <f t="shared" si="66"/>
        <v>840</v>
      </c>
      <c r="DK78" s="18"/>
      <c r="DL78" s="18"/>
      <c r="DN78" s="37"/>
    </row>
    <row r="79" spans="1:118" s="4" customFormat="1" ht="15.75" x14ac:dyDescent="0.2">
      <c r="A79" s="19" t="s">
        <v>144</v>
      </c>
      <c r="B79" s="13">
        <f t="shared" si="34"/>
        <v>450</v>
      </c>
      <c r="C79" s="20">
        <v>450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13">
        <f t="shared" si="35"/>
        <v>0</v>
      </c>
      <c r="P79" s="24"/>
      <c r="Q79" s="24"/>
      <c r="R79" s="24"/>
      <c r="S79" s="24"/>
      <c r="T79" s="24"/>
      <c r="U79" s="24"/>
      <c r="V79" s="24"/>
      <c r="W79" s="24"/>
      <c r="X79" s="13">
        <f t="shared" si="36"/>
        <v>0</v>
      </c>
      <c r="Y79" s="13">
        <f t="shared" si="37"/>
        <v>0</v>
      </c>
      <c r="Z79" s="24"/>
      <c r="AA79" s="24"/>
      <c r="AB79" s="13">
        <f t="shared" si="38"/>
        <v>0</v>
      </c>
      <c r="AC79" s="24"/>
      <c r="AD79" s="24"/>
      <c r="AE79" s="13">
        <f t="shared" si="39"/>
        <v>0</v>
      </c>
      <c r="AF79" s="24"/>
      <c r="AG79" s="24"/>
      <c r="AH79" s="24"/>
      <c r="AI79" s="13">
        <f t="shared" si="40"/>
        <v>0</v>
      </c>
      <c r="AJ79" s="24"/>
      <c r="AK79" s="24"/>
      <c r="AL79" s="13">
        <f t="shared" si="41"/>
        <v>0</v>
      </c>
      <c r="AM79" s="24"/>
      <c r="AN79" s="24"/>
      <c r="AO79" s="13">
        <f t="shared" si="42"/>
        <v>0</v>
      </c>
      <c r="AP79" s="24"/>
      <c r="AQ79" s="24"/>
      <c r="AR79" s="13">
        <f t="shared" si="43"/>
        <v>0</v>
      </c>
      <c r="AS79" s="25"/>
      <c r="AT79" s="25"/>
      <c r="AU79" s="25"/>
      <c r="AV79" s="25"/>
      <c r="AW79" s="25"/>
      <c r="AX79" s="13">
        <f t="shared" si="44"/>
        <v>0</v>
      </c>
      <c r="AY79" s="25"/>
      <c r="AZ79" s="25"/>
      <c r="BA79" s="13">
        <f t="shared" si="45"/>
        <v>0</v>
      </c>
      <c r="BB79" s="25"/>
      <c r="BC79" s="25"/>
      <c r="BD79" s="13">
        <f t="shared" si="46"/>
        <v>0</v>
      </c>
      <c r="BE79" s="25"/>
      <c r="BF79" s="25"/>
      <c r="BG79" s="13">
        <f t="shared" si="47"/>
        <v>0</v>
      </c>
      <c r="BH79" s="25"/>
      <c r="BI79" s="25"/>
      <c r="BJ79" s="13">
        <f t="shared" si="48"/>
        <v>0</v>
      </c>
      <c r="BK79" s="25"/>
      <c r="BL79" s="25"/>
      <c r="BM79" s="13">
        <f t="shared" si="49"/>
        <v>761</v>
      </c>
      <c r="BN79" s="20">
        <v>761</v>
      </c>
      <c r="BO79" s="24"/>
      <c r="BP79" s="13">
        <f t="shared" si="50"/>
        <v>0</v>
      </c>
      <c r="BQ79" s="13">
        <f t="shared" si="51"/>
        <v>0</v>
      </c>
      <c r="BR79" s="25"/>
      <c r="BS79" s="24"/>
      <c r="BT79" s="24"/>
      <c r="BU79" s="24"/>
      <c r="BV79" s="13">
        <f t="shared" si="52"/>
        <v>0</v>
      </c>
      <c r="BW79" s="24"/>
      <c r="BX79" s="24"/>
      <c r="BY79" s="13">
        <f t="shared" si="53"/>
        <v>0</v>
      </c>
      <c r="BZ79" s="24"/>
      <c r="CA79" s="24"/>
      <c r="CB79" s="13">
        <f t="shared" si="54"/>
        <v>0</v>
      </c>
      <c r="CC79" s="24"/>
      <c r="CD79" s="24"/>
      <c r="CE79" s="13">
        <f t="shared" si="55"/>
        <v>3915</v>
      </c>
      <c r="CF79" s="20">
        <v>3860</v>
      </c>
      <c r="CG79" s="20">
        <v>55</v>
      </c>
      <c r="CH79" s="13">
        <f t="shared" si="56"/>
        <v>0</v>
      </c>
      <c r="CI79" s="24"/>
      <c r="CJ79" s="24"/>
      <c r="CK79" s="13">
        <f t="shared" si="57"/>
        <v>0</v>
      </c>
      <c r="CL79" s="24"/>
      <c r="CM79" s="24"/>
      <c r="CN79" s="13">
        <f t="shared" si="58"/>
        <v>0</v>
      </c>
      <c r="CO79" s="24"/>
      <c r="CP79" s="24"/>
      <c r="CQ79" s="26"/>
      <c r="CR79" s="13">
        <f t="shared" si="59"/>
        <v>0</v>
      </c>
      <c r="CS79" s="24"/>
      <c r="CT79" s="24"/>
      <c r="CU79" s="13">
        <f t="shared" si="60"/>
        <v>0</v>
      </c>
      <c r="CV79" s="13">
        <f t="shared" si="61"/>
        <v>0</v>
      </c>
      <c r="CW79" s="13">
        <f t="shared" si="61"/>
        <v>0</v>
      </c>
      <c r="CX79" s="13">
        <f t="shared" si="62"/>
        <v>0</v>
      </c>
      <c r="CY79" s="25"/>
      <c r="CZ79" s="25"/>
      <c r="DA79" s="13">
        <f t="shared" si="63"/>
        <v>0</v>
      </c>
      <c r="DB79" s="25"/>
      <c r="DC79" s="25"/>
      <c r="DD79" s="13">
        <f t="shared" si="64"/>
        <v>0</v>
      </c>
      <c r="DE79" s="25"/>
      <c r="DF79" s="25"/>
      <c r="DG79" s="17">
        <f t="shared" si="67"/>
        <v>5126</v>
      </c>
      <c r="DH79" s="17">
        <f t="shared" si="65"/>
        <v>5071</v>
      </c>
      <c r="DI79" s="17">
        <v>0</v>
      </c>
      <c r="DJ79" s="17">
        <f t="shared" si="66"/>
        <v>55</v>
      </c>
      <c r="DK79" s="18"/>
      <c r="DL79" s="18"/>
      <c r="DN79" s="37"/>
    </row>
    <row r="80" spans="1:118" ht="31.5" x14ac:dyDescent="0.2">
      <c r="A80" s="19" t="s">
        <v>145</v>
      </c>
      <c r="B80" s="13">
        <f t="shared" si="34"/>
        <v>4568</v>
      </c>
      <c r="C80" s="15">
        <v>2583</v>
      </c>
      <c r="D80" s="15">
        <v>1108</v>
      </c>
      <c r="E80" s="15">
        <v>0</v>
      </c>
      <c r="F80" s="15">
        <v>0</v>
      </c>
      <c r="G80" s="15">
        <v>0</v>
      </c>
      <c r="H80" s="15">
        <v>80</v>
      </c>
      <c r="I80" s="15">
        <v>299</v>
      </c>
      <c r="J80" s="15">
        <v>0</v>
      </c>
      <c r="K80" s="15">
        <v>0</v>
      </c>
      <c r="L80" s="15">
        <v>0</v>
      </c>
      <c r="M80" s="15">
        <v>498</v>
      </c>
      <c r="N80" s="15">
        <v>0</v>
      </c>
      <c r="O80" s="13">
        <f t="shared" si="35"/>
        <v>996</v>
      </c>
      <c r="P80" s="15">
        <v>0</v>
      </c>
      <c r="Q80" s="15">
        <v>996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3">
        <f t="shared" si="36"/>
        <v>588</v>
      </c>
      <c r="Y80" s="13">
        <f t="shared" si="37"/>
        <v>528</v>
      </c>
      <c r="Z80" s="15">
        <v>528</v>
      </c>
      <c r="AA80" s="15">
        <v>0</v>
      </c>
      <c r="AB80" s="13">
        <f t="shared" si="38"/>
        <v>60</v>
      </c>
      <c r="AC80" s="15">
        <v>60</v>
      </c>
      <c r="AD80" s="15">
        <v>0</v>
      </c>
      <c r="AE80" s="13">
        <f t="shared" si="39"/>
        <v>618</v>
      </c>
      <c r="AF80" s="15">
        <v>618</v>
      </c>
      <c r="AG80" s="15">
        <v>0</v>
      </c>
      <c r="AH80" s="15">
        <v>0</v>
      </c>
      <c r="AI80" s="13">
        <f t="shared" si="40"/>
        <v>0</v>
      </c>
      <c r="AJ80" s="15">
        <v>0</v>
      </c>
      <c r="AK80" s="15">
        <v>0</v>
      </c>
      <c r="AL80" s="13">
        <f t="shared" si="41"/>
        <v>797</v>
      </c>
      <c r="AM80" s="15">
        <v>797</v>
      </c>
      <c r="AN80" s="15">
        <v>0</v>
      </c>
      <c r="AO80" s="13">
        <f t="shared" si="42"/>
        <v>80</v>
      </c>
      <c r="AP80" s="15">
        <v>80</v>
      </c>
      <c r="AQ80" s="15">
        <v>0</v>
      </c>
      <c r="AR80" s="13">
        <f t="shared" si="43"/>
        <v>429</v>
      </c>
      <c r="AS80" s="14">
        <v>149</v>
      </c>
      <c r="AT80" s="14">
        <v>0</v>
      </c>
      <c r="AU80" s="14">
        <v>0</v>
      </c>
      <c r="AV80" s="14">
        <v>0</v>
      </c>
      <c r="AW80" s="14">
        <v>0</v>
      </c>
      <c r="AX80" s="13">
        <f t="shared" si="44"/>
        <v>0</v>
      </c>
      <c r="AY80" s="14">
        <v>0</v>
      </c>
      <c r="AZ80" s="14">
        <v>0</v>
      </c>
      <c r="BA80" s="13">
        <f t="shared" si="45"/>
        <v>0</v>
      </c>
      <c r="BB80" s="14">
        <v>0</v>
      </c>
      <c r="BC80" s="14">
        <v>0</v>
      </c>
      <c r="BD80" s="13">
        <f t="shared" si="46"/>
        <v>80</v>
      </c>
      <c r="BE80" s="14">
        <v>80</v>
      </c>
      <c r="BF80" s="25"/>
      <c r="BG80" s="13">
        <f t="shared" si="47"/>
        <v>0</v>
      </c>
      <c r="BH80" s="25"/>
      <c r="BI80" s="25"/>
      <c r="BJ80" s="13">
        <f t="shared" si="48"/>
        <v>200</v>
      </c>
      <c r="BK80" s="14">
        <v>200</v>
      </c>
      <c r="BL80" s="14">
        <v>0</v>
      </c>
      <c r="BM80" s="13">
        <f t="shared" si="49"/>
        <v>259</v>
      </c>
      <c r="BN80" s="15">
        <v>259</v>
      </c>
      <c r="BO80" s="15">
        <v>0</v>
      </c>
      <c r="BP80" s="13">
        <f t="shared" si="50"/>
        <v>1527</v>
      </c>
      <c r="BQ80" s="13">
        <f t="shared" si="51"/>
        <v>0</v>
      </c>
      <c r="BR80" s="14">
        <v>0</v>
      </c>
      <c r="BS80" s="15">
        <v>0</v>
      </c>
      <c r="BT80" s="15">
        <v>0</v>
      </c>
      <c r="BU80" s="15">
        <v>1507</v>
      </c>
      <c r="BV80" s="13">
        <f t="shared" si="52"/>
        <v>20</v>
      </c>
      <c r="BW80" s="15">
        <v>20</v>
      </c>
      <c r="BX80" s="15">
        <v>0</v>
      </c>
      <c r="BY80" s="13">
        <f t="shared" si="53"/>
        <v>0</v>
      </c>
      <c r="BZ80" s="15">
        <v>0</v>
      </c>
      <c r="CA80" s="15">
        <v>0</v>
      </c>
      <c r="CB80" s="13">
        <f t="shared" si="54"/>
        <v>0</v>
      </c>
      <c r="CC80" s="15">
        <v>0</v>
      </c>
      <c r="CD80" s="15">
        <v>0</v>
      </c>
      <c r="CE80" s="13">
        <f t="shared" si="55"/>
        <v>518</v>
      </c>
      <c r="CF80" s="15">
        <v>518</v>
      </c>
      <c r="CG80" s="15">
        <v>0</v>
      </c>
      <c r="CH80" s="13">
        <f t="shared" si="56"/>
        <v>449</v>
      </c>
      <c r="CI80" s="15">
        <v>449</v>
      </c>
      <c r="CJ80" s="15">
        <v>0</v>
      </c>
      <c r="CK80" s="13">
        <f t="shared" si="57"/>
        <v>0</v>
      </c>
      <c r="CL80" s="15">
        <v>0</v>
      </c>
      <c r="CM80" s="15">
        <v>0</v>
      </c>
      <c r="CN80" s="13">
        <f t="shared" si="58"/>
        <v>385</v>
      </c>
      <c r="CO80" s="15">
        <v>385</v>
      </c>
      <c r="CP80" s="15">
        <v>0</v>
      </c>
      <c r="CQ80" s="22"/>
      <c r="CR80" s="13">
        <f t="shared" si="59"/>
        <v>249</v>
      </c>
      <c r="CS80" s="15">
        <v>249</v>
      </c>
      <c r="CT80" s="24"/>
      <c r="CU80" s="13">
        <f t="shared" si="60"/>
        <v>0</v>
      </c>
      <c r="CV80" s="13">
        <f t="shared" si="61"/>
        <v>0</v>
      </c>
      <c r="CW80" s="13">
        <f t="shared" si="61"/>
        <v>0</v>
      </c>
      <c r="CX80" s="13">
        <f t="shared" si="62"/>
        <v>0</v>
      </c>
      <c r="CY80" s="25"/>
      <c r="CZ80" s="25"/>
      <c r="DA80" s="13">
        <f t="shared" si="63"/>
        <v>0</v>
      </c>
      <c r="DB80" s="25"/>
      <c r="DC80" s="25"/>
      <c r="DD80" s="13">
        <f t="shared" si="64"/>
        <v>0</v>
      </c>
      <c r="DE80" s="25"/>
      <c r="DF80" s="25"/>
      <c r="DG80" s="17">
        <f t="shared" si="67"/>
        <v>11463</v>
      </c>
      <c r="DH80" s="17">
        <f t="shared" si="65"/>
        <v>10467</v>
      </c>
      <c r="DI80" s="17">
        <v>152</v>
      </c>
      <c r="DJ80" s="17">
        <f t="shared" si="66"/>
        <v>996</v>
      </c>
      <c r="DK80" s="18">
        <v>7000</v>
      </c>
      <c r="DL80" s="18">
        <v>2029</v>
      </c>
      <c r="DN80" s="37"/>
    </row>
    <row r="81" spans="1:118" ht="64.5" customHeight="1" x14ac:dyDescent="0.2">
      <c r="A81" s="19" t="s">
        <v>146</v>
      </c>
      <c r="B81" s="13">
        <f t="shared" si="34"/>
        <v>0</v>
      </c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13">
        <f t="shared" si="35"/>
        <v>0</v>
      </c>
      <c r="P81" s="24"/>
      <c r="Q81" s="24"/>
      <c r="R81" s="24"/>
      <c r="S81" s="24"/>
      <c r="T81" s="24"/>
      <c r="U81" s="24"/>
      <c r="V81" s="24"/>
      <c r="W81" s="24"/>
      <c r="X81" s="13">
        <f t="shared" si="36"/>
        <v>0</v>
      </c>
      <c r="Y81" s="13">
        <f t="shared" si="37"/>
        <v>0</v>
      </c>
      <c r="Z81" s="24"/>
      <c r="AA81" s="24"/>
      <c r="AB81" s="13">
        <f t="shared" si="38"/>
        <v>0</v>
      </c>
      <c r="AC81" s="24"/>
      <c r="AD81" s="24"/>
      <c r="AE81" s="13">
        <f t="shared" si="39"/>
        <v>0</v>
      </c>
      <c r="AF81" s="24"/>
      <c r="AG81" s="24"/>
      <c r="AH81" s="24"/>
      <c r="AI81" s="13">
        <f t="shared" si="40"/>
        <v>0</v>
      </c>
      <c r="AJ81" s="24"/>
      <c r="AK81" s="24"/>
      <c r="AL81" s="13">
        <f t="shared" si="41"/>
        <v>0</v>
      </c>
      <c r="AM81" s="24"/>
      <c r="AN81" s="24"/>
      <c r="AO81" s="13">
        <f t="shared" si="42"/>
        <v>0</v>
      </c>
      <c r="AP81" s="24"/>
      <c r="AQ81" s="24"/>
      <c r="AR81" s="13">
        <f t="shared" si="43"/>
        <v>0</v>
      </c>
      <c r="AS81" s="25"/>
      <c r="AT81" s="25"/>
      <c r="AU81" s="25"/>
      <c r="AV81" s="25"/>
      <c r="AW81" s="25"/>
      <c r="AX81" s="13">
        <f t="shared" si="44"/>
        <v>0</v>
      </c>
      <c r="AY81" s="25"/>
      <c r="AZ81" s="25"/>
      <c r="BA81" s="13">
        <f t="shared" si="45"/>
        <v>0</v>
      </c>
      <c r="BB81" s="25"/>
      <c r="BC81" s="25"/>
      <c r="BD81" s="13">
        <f t="shared" si="46"/>
        <v>0</v>
      </c>
      <c r="BE81" s="25"/>
      <c r="BF81" s="25"/>
      <c r="BG81" s="13">
        <f t="shared" si="47"/>
        <v>0</v>
      </c>
      <c r="BH81" s="25"/>
      <c r="BI81" s="25"/>
      <c r="BJ81" s="13">
        <f t="shared" si="48"/>
        <v>0</v>
      </c>
      <c r="BK81" s="25"/>
      <c r="BL81" s="25"/>
      <c r="BM81" s="13">
        <f t="shared" si="49"/>
        <v>0</v>
      </c>
      <c r="BN81" s="24"/>
      <c r="BO81" s="24"/>
      <c r="BP81" s="13">
        <f t="shared" si="50"/>
        <v>2000</v>
      </c>
      <c r="BQ81" s="13">
        <f t="shared" si="51"/>
        <v>727</v>
      </c>
      <c r="BR81" s="14">
        <v>727</v>
      </c>
      <c r="BS81" s="15">
        <v>0</v>
      </c>
      <c r="BT81" s="15">
        <v>311</v>
      </c>
      <c r="BU81" s="15">
        <v>300</v>
      </c>
      <c r="BV81" s="13">
        <f t="shared" si="52"/>
        <v>362</v>
      </c>
      <c r="BW81" s="15">
        <v>220</v>
      </c>
      <c r="BX81" s="15">
        <v>142</v>
      </c>
      <c r="BY81" s="13">
        <f t="shared" si="53"/>
        <v>0</v>
      </c>
      <c r="BZ81" s="15">
        <v>0</v>
      </c>
      <c r="CA81" s="15">
        <v>0</v>
      </c>
      <c r="CB81" s="13">
        <f t="shared" si="54"/>
        <v>300</v>
      </c>
      <c r="CC81" s="15">
        <v>300</v>
      </c>
      <c r="CD81" s="15">
        <v>0</v>
      </c>
      <c r="CE81" s="13">
        <f t="shared" si="55"/>
        <v>0</v>
      </c>
      <c r="CF81" s="24"/>
      <c r="CG81" s="24"/>
      <c r="CH81" s="13">
        <f t="shared" si="56"/>
        <v>0</v>
      </c>
      <c r="CI81" s="24"/>
      <c r="CJ81" s="24"/>
      <c r="CK81" s="13">
        <f t="shared" si="57"/>
        <v>0</v>
      </c>
      <c r="CL81" s="24"/>
      <c r="CM81" s="24"/>
      <c r="CN81" s="13">
        <f t="shared" si="58"/>
        <v>0</v>
      </c>
      <c r="CO81" s="24"/>
      <c r="CP81" s="24"/>
      <c r="CQ81" s="26"/>
      <c r="CR81" s="13">
        <f t="shared" si="59"/>
        <v>0</v>
      </c>
      <c r="CS81" s="24"/>
      <c r="CT81" s="24"/>
      <c r="CU81" s="13">
        <f t="shared" si="60"/>
        <v>0</v>
      </c>
      <c r="CV81" s="13">
        <f t="shared" si="61"/>
        <v>0</v>
      </c>
      <c r="CW81" s="13">
        <f t="shared" si="61"/>
        <v>0</v>
      </c>
      <c r="CX81" s="13">
        <f t="shared" si="62"/>
        <v>0</v>
      </c>
      <c r="CY81" s="25"/>
      <c r="CZ81" s="25"/>
      <c r="DA81" s="13">
        <f t="shared" si="63"/>
        <v>0</v>
      </c>
      <c r="DB81" s="25"/>
      <c r="DC81" s="25"/>
      <c r="DD81" s="13">
        <f t="shared" si="64"/>
        <v>0</v>
      </c>
      <c r="DE81" s="25"/>
      <c r="DF81" s="25"/>
      <c r="DG81" s="17">
        <f t="shared" si="67"/>
        <v>2000</v>
      </c>
      <c r="DH81" s="17">
        <f t="shared" si="65"/>
        <v>1547</v>
      </c>
      <c r="DI81" s="17">
        <v>0</v>
      </c>
      <c r="DJ81" s="17">
        <f t="shared" si="66"/>
        <v>453</v>
      </c>
      <c r="DK81" s="18"/>
      <c r="DL81" s="18"/>
      <c r="DN81" s="37"/>
    </row>
    <row r="82" spans="1:118" ht="45.75" customHeight="1" x14ac:dyDescent="0.2">
      <c r="A82" s="19" t="s">
        <v>147</v>
      </c>
      <c r="B82" s="13">
        <f t="shared" si="34"/>
        <v>100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100</v>
      </c>
      <c r="L82" s="24"/>
      <c r="M82" s="24"/>
      <c r="N82" s="24"/>
      <c r="O82" s="13">
        <f t="shared" si="35"/>
        <v>0</v>
      </c>
      <c r="P82" s="24"/>
      <c r="Q82" s="24"/>
      <c r="R82" s="24"/>
      <c r="S82" s="24"/>
      <c r="T82" s="24"/>
      <c r="U82" s="24"/>
      <c r="V82" s="24"/>
      <c r="W82" s="24"/>
      <c r="X82" s="13">
        <f t="shared" si="36"/>
        <v>0</v>
      </c>
      <c r="Y82" s="13">
        <f t="shared" si="37"/>
        <v>0</v>
      </c>
      <c r="Z82" s="24"/>
      <c r="AA82" s="24"/>
      <c r="AB82" s="13">
        <f t="shared" si="38"/>
        <v>0</v>
      </c>
      <c r="AC82" s="24"/>
      <c r="AD82" s="24"/>
      <c r="AE82" s="13">
        <f t="shared" si="39"/>
        <v>0</v>
      </c>
      <c r="AF82" s="24"/>
      <c r="AG82" s="24"/>
      <c r="AH82" s="24"/>
      <c r="AI82" s="13">
        <f t="shared" si="40"/>
        <v>0</v>
      </c>
      <c r="AJ82" s="24"/>
      <c r="AK82" s="24"/>
      <c r="AL82" s="13">
        <f t="shared" si="41"/>
        <v>0</v>
      </c>
      <c r="AM82" s="24"/>
      <c r="AN82" s="24"/>
      <c r="AO82" s="13">
        <f t="shared" si="42"/>
        <v>0</v>
      </c>
      <c r="AP82" s="24"/>
      <c r="AQ82" s="24"/>
      <c r="AR82" s="13">
        <f t="shared" si="43"/>
        <v>0</v>
      </c>
      <c r="AS82" s="25"/>
      <c r="AT82" s="25"/>
      <c r="AU82" s="25"/>
      <c r="AV82" s="25"/>
      <c r="AW82" s="25"/>
      <c r="AX82" s="13">
        <f t="shared" si="44"/>
        <v>0</v>
      </c>
      <c r="AY82" s="25"/>
      <c r="AZ82" s="25"/>
      <c r="BA82" s="13">
        <f t="shared" si="45"/>
        <v>0</v>
      </c>
      <c r="BB82" s="25"/>
      <c r="BC82" s="25"/>
      <c r="BD82" s="13">
        <f t="shared" si="46"/>
        <v>0</v>
      </c>
      <c r="BE82" s="25"/>
      <c r="BF82" s="25"/>
      <c r="BG82" s="13">
        <f t="shared" si="47"/>
        <v>0</v>
      </c>
      <c r="BH82" s="25"/>
      <c r="BI82" s="25"/>
      <c r="BJ82" s="13">
        <f t="shared" si="48"/>
        <v>0</v>
      </c>
      <c r="BK82" s="25"/>
      <c r="BL82" s="25"/>
      <c r="BM82" s="13">
        <f t="shared" si="49"/>
        <v>0</v>
      </c>
      <c r="BN82" s="24"/>
      <c r="BO82" s="24"/>
      <c r="BP82" s="13">
        <f t="shared" si="50"/>
        <v>0</v>
      </c>
      <c r="BQ82" s="13">
        <f t="shared" si="51"/>
        <v>0</v>
      </c>
      <c r="BR82" s="25"/>
      <c r="BS82" s="24"/>
      <c r="BT82" s="24"/>
      <c r="BU82" s="24"/>
      <c r="BV82" s="13">
        <f t="shared" si="52"/>
        <v>0</v>
      </c>
      <c r="BW82" s="24"/>
      <c r="BX82" s="24"/>
      <c r="BY82" s="13">
        <f t="shared" si="53"/>
        <v>0</v>
      </c>
      <c r="BZ82" s="24"/>
      <c r="CA82" s="24"/>
      <c r="CB82" s="13">
        <f t="shared" si="54"/>
        <v>0</v>
      </c>
      <c r="CC82" s="24"/>
      <c r="CD82" s="24"/>
      <c r="CE82" s="13">
        <f t="shared" si="55"/>
        <v>0</v>
      </c>
      <c r="CF82" s="24"/>
      <c r="CG82" s="24"/>
      <c r="CH82" s="13">
        <f t="shared" si="56"/>
        <v>0</v>
      </c>
      <c r="CI82" s="24"/>
      <c r="CJ82" s="24"/>
      <c r="CK82" s="13">
        <f t="shared" si="57"/>
        <v>0</v>
      </c>
      <c r="CL82" s="24"/>
      <c r="CM82" s="24"/>
      <c r="CN82" s="13">
        <f t="shared" si="58"/>
        <v>0</v>
      </c>
      <c r="CO82" s="24"/>
      <c r="CP82" s="24"/>
      <c r="CQ82" s="26"/>
      <c r="CR82" s="13">
        <f t="shared" si="59"/>
        <v>0</v>
      </c>
      <c r="CS82" s="24"/>
      <c r="CT82" s="24"/>
      <c r="CU82" s="13">
        <f t="shared" si="60"/>
        <v>0</v>
      </c>
      <c r="CV82" s="13">
        <f t="shared" si="61"/>
        <v>0</v>
      </c>
      <c r="CW82" s="13">
        <f t="shared" si="61"/>
        <v>0</v>
      </c>
      <c r="CX82" s="13">
        <f t="shared" si="62"/>
        <v>0</v>
      </c>
      <c r="CY82" s="25"/>
      <c r="CZ82" s="25"/>
      <c r="DA82" s="13">
        <f t="shared" si="63"/>
        <v>0</v>
      </c>
      <c r="DB82" s="25"/>
      <c r="DC82" s="25"/>
      <c r="DD82" s="13">
        <f t="shared" si="64"/>
        <v>0</v>
      </c>
      <c r="DE82" s="25"/>
      <c r="DF82" s="25"/>
      <c r="DG82" s="17">
        <f t="shared" si="67"/>
        <v>100</v>
      </c>
      <c r="DH82" s="17">
        <f t="shared" si="65"/>
        <v>100</v>
      </c>
      <c r="DI82" s="17">
        <v>0</v>
      </c>
      <c r="DJ82" s="17">
        <f t="shared" si="66"/>
        <v>0</v>
      </c>
      <c r="DK82" s="18">
        <v>5000</v>
      </c>
      <c r="DL82" s="18"/>
      <c r="DN82" s="37"/>
    </row>
    <row r="83" spans="1:118" ht="15.75" x14ac:dyDescent="0.2">
      <c r="A83" s="19" t="s">
        <v>148</v>
      </c>
      <c r="B83" s="13">
        <f t="shared" si="34"/>
        <v>18769</v>
      </c>
      <c r="C83" s="15">
        <v>0</v>
      </c>
      <c r="D83" s="15">
        <v>16987</v>
      </c>
      <c r="E83" s="15">
        <v>1782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3">
        <f t="shared" si="35"/>
        <v>2365</v>
      </c>
      <c r="P83" s="15">
        <v>32</v>
      </c>
      <c r="Q83" s="15">
        <v>2333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3">
        <f t="shared" si="36"/>
        <v>130</v>
      </c>
      <c r="Y83" s="13">
        <f t="shared" si="37"/>
        <v>130</v>
      </c>
      <c r="Z83" s="15">
        <v>130</v>
      </c>
      <c r="AA83" s="15">
        <v>0</v>
      </c>
      <c r="AB83" s="13">
        <f t="shared" si="38"/>
        <v>0</v>
      </c>
      <c r="AC83" s="15">
        <v>0</v>
      </c>
      <c r="AD83" s="15">
        <v>0</v>
      </c>
      <c r="AE83" s="13">
        <f t="shared" si="39"/>
        <v>1291</v>
      </c>
      <c r="AF83" s="15">
        <v>1291</v>
      </c>
      <c r="AG83" s="15">
        <v>0</v>
      </c>
      <c r="AH83" s="15">
        <v>0</v>
      </c>
      <c r="AI83" s="13">
        <f t="shared" si="40"/>
        <v>0</v>
      </c>
      <c r="AJ83" s="15">
        <v>0</v>
      </c>
      <c r="AK83" s="15">
        <v>0</v>
      </c>
      <c r="AL83" s="13">
        <f t="shared" si="41"/>
        <v>2527</v>
      </c>
      <c r="AM83" s="15">
        <v>2524</v>
      </c>
      <c r="AN83" s="15">
        <v>3</v>
      </c>
      <c r="AO83" s="13">
        <f t="shared" si="42"/>
        <v>0</v>
      </c>
      <c r="AP83" s="15">
        <v>0</v>
      </c>
      <c r="AQ83" s="15">
        <v>0</v>
      </c>
      <c r="AR83" s="13">
        <f t="shared" si="43"/>
        <v>3322</v>
      </c>
      <c r="AS83" s="14">
        <v>2851</v>
      </c>
      <c r="AT83" s="14">
        <v>0</v>
      </c>
      <c r="AU83" s="14">
        <v>0</v>
      </c>
      <c r="AV83" s="14">
        <v>78</v>
      </c>
      <c r="AW83" s="14">
        <v>0</v>
      </c>
      <c r="AX83" s="13">
        <f t="shared" si="44"/>
        <v>0</v>
      </c>
      <c r="AY83" s="14">
        <v>0</v>
      </c>
      <c r="AZ83" s="14">
        <v>0</v>
      </c>
      <c r="BA83" s="13">
        <f t="shared" si="45"/>
        <v>0</v>
      </c>
      <c r="BB83" s="14">
        <v>0</v>
      </c>
      <c r="BC83" s="14">
        <v>0</v>
      </c>
      <c r="BD83" s="13">
        <f t="shared" si="46"/>
        <v>0</v>
      </c>
      <c r="BE83" s="14">
        <v>0</v>
      </c>
      <c r="BF83" s="14">
        <v>0</v>
      </c>
      <c r="BG83" s="13">
        <f t="shared" si="47"/>
        <v>0</v>
      </c>
      <c r="BH83" s="14">
        <v>0</v>
      </c>
      <c r="BI83" s="14">
        <v>0</v>
      </c>
      <c r="BJ83" s="13">
        <f t="shared" si="48"/>
        <v>393</v>
      </c>
      <c r="BK83" s="14">
        <v>393</v>
      </c>
      <c r="BL83" s="14">
        <v>0</v>
      </c>
      <c r="BM83" s="13">
        <f t="shared" si="49"/>
        <v>1734</v>
      </c>
      <c r="BN83" s="15">
        <v>1734</v>
      </c>
      <c r="BO83" s="15">
        <v>0</v>
      </c>
      <c r="BP83" s="13">
        <f t="shared" si="50"/>
        <v>2031</v>
      </c>
      <c r="BQ83" s="13">
        <f t="shared" si="51"/>
        <v>0</v>
      </c>
      <c r="BR83" s="14">
        <v>0</v>
      </c>
      <c r="BS83" s="15">
        <v>0</v>
      </c>
      <c r="BT83" s="15">
        <v>130</v>
      </c>
      <c r="BU83" s="15">
        <v>216</v>
      </c>
      <c r="BV83" s="13">
        <f t="shared" si="52"/>
        <v>0</v>
      </c>
      <c r="BW83" s="15">
        <v>0</v>
      </c>
      <c r="BX83" s="15">
        <v>0</v>
      </c>
      <c r="BY83" s="13">
        <f t="shared" si="53"/>
        <v>0</v>
      </c>
      <c r="BZ83" s="15">
        <v>0</v>
      </c>
      <c r="CA83" s="15">
        <v>0</v>
      </c>
      <c r="CB83" s="13">
        <f t="shared" si="54"/>
        <v>1685</v>
      </c>
      <c r="CC83" s="15">
        <v>1685</v>
      </c>
      <c r="CD83" s="15">
        <v>0</v>
      </c>
      <c r="CE83" s="13">
        <f t="shared" si="55"/>
        <v>2226</v>
      </c>
      <c r="CF83" s="15">
        <v>2195</v>
      </c>
      <c r="CG83" s="15">
        <v>31</v>
      </c>
      <c r="CH83" s="13">
        <f t="shared" si="56"/>
        <v>938</v>
      </c>
      <c r="CI83" s="15">
        <v>902</v>
      </c>
      <c r="CJ83" s="15">
        <v>36</v>
      </c>
      <c r="CK83" s="13">
        <f t="shared" si="57"/>
        <v>0</v>
      </c>
      <c r="CL83" s="15">
        <v>0</v>
      </c>
      <c r="CM83" s="15">
        <v>0</v>
      </c>
      <c r="CN83" s="13">
        <f t="shared" si="58"/>
        <v>1768</v>
      </c>
      <c r="CO83" s="15">
        <v>1716</v>
      </c>
      <c r="CP83" s="15">
        <v>52</v>
      </c>
      <c r="CQ83" s="22"/>
      <c r="CR83" s="13">
        <f t="shared" si="59"/>
        <v>27</v>
      </c>
      <c r="CS83" s="15">
        <v>14</v>
      </c>
      <c r="CT83" s="15">
        <v>13</v>
      </c>
      <c r="CU83" s="13">
        <f t="shared" si="60"/>
        <v>386</v>
      </c>
      <c r="CV83" s="13">
        <f t="shared" si="61"/>
        <v>386</v>
      </c>
      <c r="CW83" s="13">
        <f t="shared" si="61"/>
        <v>0</v>
      </c>
      <c r="CX83" s="13">
        <f t="shared" si="62"/>
        <v>0</v>
      </c>
      <c r="CY83" s="14">
        <v>0</v>
      </c>
      <c r="CZ83" s="14">
        <v>0</v>
      </c>
      <c r="DA83" s="13">
        <f t="shared" si="63"/>
        <v>0</v>
      </c>
      <c r="DB83" s="14">
        <v>0</v>
      </c>
      <c r="DC83" s="14">
        <v>0</v>
      </c>
      <c r="DD83" s="13">
        <f t="shared" si="64"/>
        <v>386</v>
      </c>
      <c r="DE83" s="14">
        <v>386</v>
      </c>
      <c r="DF83" s="14">
        <v>0</v>
      </c>
      <c r="DG83" s="17">
        <f t="shared" si="67"/>
        <v>37514</v>
      </c>
      <c r="DH83" s="17">
        <f t="shared" si="65"/>
        <v>34884</v>
      </c>
      <c r="DI83" s="17">
        <v>4413</v>
      </c>
      <c r="DJ83" s="17">
        <f t="shared" si="66"/>
        <v>2630</v>
      </c>
      <c r="DK83" s="18">
        <v>1288</v>
      </c>
      <c r="DL83" s="18">
        <v>878</v>
      </c>
      <c r="DN83" s="37"/>
    </row>
    <row r="84" spans="1:118" ht="27" customHeight="1" x14ac:dyDescent="0.2">
      <c r="A84" s="19" t="s">
        <v>149</v>
      </c>
      <c r="B84" s="13">
        <f t="shared" si="34"/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3">
        <f t="shared" si="35"/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3">
        <f t="shared" si="36"/>
        <v>0</v>
      </c>
      <c r="Y84" s="13">
        <f t="shared" si="37"/>
        <v>0</v>
      </c>
      <c r="Z84" s="15">
        <v>0</v>
      </c>
      <c r="AA84" s="15">
        <v>0</v>
      </c>
      <c r="AB84" s="13">
        <f t="shared" si="38"/>
        <v>0</v>
      </c>
      <c r="AC84" s="15">
        <v>0</v>
      </c>
      <c r="AD84" s="15">
        <v>0</v>
      </c>
      <c r="AE84" s="13">
        <f t="shared" si="39"/>
        <v>0</v>
      </c>
      <c r="AF84" s="15">
        <v>0</v>
      </c>
      <c r="AG84" s="15">
        <v>0</v>
      </c>
      <c r="AH84" s="15">
        <v>0</v>
      </c>
      <c r="AI84" s="13">
        <f t="shared" si="40"/>
        <v>0</v>
      </c>
      <c r="AJ84" s="15">
        <v>0</v>
      </c>
      <c r="AK84" s="15">
        <v>0</v>
      </c>
      <c r="AL84" s="13">
        <f t="shared" si="41"/>
        <v>0</v>
      </c>
      <c r="AM84" s="15">
        <v>0</v>
      </c>
      <c r="AN84" s="15">
        <v>0</v>
      </c>
      <c r="AO84" s="13">
        <f t="shared" si="42"/>
        <v>0</v>
      </c>
      <c r="AP84" s="15">
        <v>0</v>
      </c>
      <c r="AQ84" s="15">
        <v>0</v>
      </c>
      <c r="AR84" s="13">
        <f t="shared" si="43"/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3">
        <f t="shared" si="44"/>
        <v>0</v>
      </c>
      <c r="AY84" s="14">
        <v>0</v>
      </c>
      <c r="AZ84" s="14">
        <v>0</v>
      </c>
      <c r="BA84" s="13">
        <f t="shared" si="45"/>
        <v>0</v>
      </c>
      <c r="BB84" s="14">
        <v>0</v>
      </c>
      <c r="BC84" s="14">
        <v>0</v>
      </c>
      <c r="BD84" s="13">
        <f t="shared" si="46"/>
        <v>0</v>
      </c>
      <c r="BE84" s="14">
        <v>0</v>
      </c>
      <c r="BF84" s="14">
        <v>0</v>
      </c>
      <c r="BG84" s="13">
        <f t="shared" si="47"/>
        <v>0</v>
      </c>
      <c r="BH84" s="14">
        <v>0</v>
      </c>
      <c r="BI84" s="14">
        <v>0</v>
      </c>
      <c r="BJ84" s="13">
        <f t="shared" si="48"/>
        <v>0</v>
      </c>
      <c r="BK84" s="14">
        <v>0</v>
      </c>
      <c r="BL84" s="14">
        <v>0</v>
      </c>
      <c r="BM84" s="13">
        <f t="shared" si="49"/>
        <v>0</v>
      </c>
      <c r="BN84" s="15">
        <v>0</v>
      </c>
      <c r="BO84" s="15">
        <v>0</v>
      </c>
      <c r="BP84" s="13">
        <f t="shared" si="50"/>
        <v>200</v>
      </c>
      <c r="BQ84" s="13">
        <f t="shared" si="51"/>
        <v>200</v>
      </c>
      <c r="BR84" s="27">
        <v>200</v>
      </c>
      <c r="BS84" s="15">
        <v>0</v>
      </c>
      <c r="BT84" s="15">
        <v>0</v>
      </c>
      <c r="BU84" s="15">
        <v>0</v>
      </c>
      <c r="BV84" s="13">
        <f t="shared" si="52"/>
        <v>0</v>
      </c>
      <c r="BW84" s="15">
        <v>0</v>
      </c>
      <c r="BX84" s="15">
        <v>0</v>
      </c>
      <c r="BY84" s="13">
        <f t="shared" si="53"/>
        <v>0</v>
      </c>
      <c r="BZ84" s="15">
        <v>0</v>
      </c>
      <c r="CA84" s="15">
        <v>0</v>
      </c>
      <c r="CB84" s="13">
        <f t="shared" si="54"/>
        <v>0</v>
      </c>
      <c r="CC84" s="15">
        <v>0</v>
      </c>
      <c r="CD84" s="15">
        <v>0</v>
      </c>
      <c r="CE84" s="13">
        <f t="shared" si="55"/>
        <v>0</v>
      </c>
      <c r="CF84" s="15">
        <v>0</v>
      </c>
      <c r="CG84" s="15">
        <v>0</v>
      </c>
      <c r="CH84" s="13">
        <f t="shared" si="56"/>
        <v>0</v>
      </c>
      <c r="CI84" s="15">
        <v>0</v>
      </c>
      <c r="CJ84" s="15">
        <v>0</v>
      </c>
      <c r="CK84" s="13">
        <f t="shared" si="57"/>
        <v>0</v>
      </c>
      <c r="CL84" s="15">
        <v>0</v>
      </c>
      <c r="CM84" s="15">
        <v>0</v>
      </c>
      <c r="CN84" s="13">
        <f t="shared" si="58"/>
        <v>0</v>
      </c>
      <c r="CO84" s="15">
        <v>0</v>
      </c>
      <c r="CP84" s="15">
        <v>0</v>
      </c>
      <c r="CQ84" s="22"/>
      <c r="CR84" s="13">
        <f t="shared" si="59"/>
        <v>0</v>
      </c>
      <c r="CS84" s="15">
        <v>0</v>
      </c>
      <c r="CT84" s="15">
        <v>0</v>
      </c>
      <c r="CU84" s="13">
        <f t="shared" si="60"/>
        <v>0</v>
      </c>
      <c r="CV84" s="13">
        <f t="shared" si="61"/>
        <v>0</v>
      </c>
      <c r="CW84" s="13">
        <f t="shared" si="61"/>
        <v>0</v>
      </c>
      <c r="CX84" s="13">
        <f t="shared" si="62"/>
        <v>0</v>
      </c>
      <c r="CY84" s="14">
        <v>0</v>
      </c>
      <c r="CZ84" s="14">
        <v>0</v>
      </c>
      <c r="DA84" s="13">
        <f t="shared" si="63"/>
        <v>0</v>
      </c>
      <c r="DB84" s="14">
        <v>0</v>
      </c>
      <c r="DC84" s="14">
        <v>0</v>
      </c>
      <c r="DD84" s="13">
        <f t="shared" si="64"/>
        <v>0</v>
      </c>
      <c r="DE84" s="14">
        <v>0</v>
      </c>
      <c r="DF84" s="14">
        <v>0</v>
      </c>
      <c r="DG84" s="17">
        <f t="shared" si="67"/>
        <v>200</v>
      </c>
      <c r="DH84" s="17">
        <f t="shared" si="65"/>
        <v>200</v>
      </c>
      <c r="DI84" s="17">
        <v>0</v>
      </c>
      <c r="DJ84" s="17">
        <f t="shared" si="66"/>
        <v>0</v>
      </c>
      <c r="DK84" s="18"/>
      <c r="DL84" s="18"/>
      <c r="DN84" s="37"/>
    </row>
    <row r="85" spans="1:118" ht="26.25" customHeight="1" x14ac:dyDescent="0.2">
      <c r="A85" s="19" t="s">
        <v>150</v>
      </c>
      <c r="B85" s="13">
        <f t="shared" si="34"/>
        <v>171</v>
      </c>
      <c r="C85" s="15">
        <v>0</v>
      </c>
      <c r="D85" s="15">
        <v>171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3">
        <f t="shared" si="35"/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3">
        <f t="shared" si="36"/>
        <v>30</v>
      </c>
      <c r="Y85" s="13">
        <f t="shared" si="37"/>
        <v>30</v>
      </c>
      <c r="Z85" s="15">
        <v>30</v>
      </c>
      <c r="AA85" s="15">
        <v>0</v>
      </c>
      <c r="AB85" s="13">
        <f t="shared" si="38"/>
        <v>0</v>
      </c>
      <c r="AC85" s="15">
        <v>0</v>
      </c>
      <c r="AD85" s="15">
        <v>0</v>
      </c>
      <c r="AE85" s="13">
        <f t="shared" si="39"/>
        <v>30</v>
      </c>
      <c r="AF85" s="15">
        <v>30</v>
      </c>
      <c r="AG85" s="15">
        <v>0</v>
      </c>
      <c r="AH85" s="15">
        <v>0</v>
      </c>
      <c r="AI85" s="13">
        <f t="shared" si="40"/>
        <v>0</v>
      </c>
      <c r="AJ85" s="15">
        <v>0</v>
      </c>
      <c r="AK85" s="15">
        <v>0</v>
      </c>
      <c r="AL85" s="13">
        <f t="shared" si="41"/>
        <v>45</v>
      </c>
      <c r="AM85" s="15">
        <v>45</v>
      </c>
      <c r="AN85" s="15">
        <v>0</v>
      </c>
      <c r="AO85" s="13">
        <f t="shared" si="42"/>
        <v>2</v>
      </c>
      <c r="AP85" s="15">
        <v>2</v>
      </c>
      <c r="AQ85" s="15">
        <v>0</v>
      </c>
      <c r="AR85" s="13">
        <f t="shared" si="43"/>
        <v>64</v>
      </c>
      <c r="AS85" s="14">
        <v>64</v>
      </c>
      <c r="AT85" s="14">
        <v>0</v>
      </c>
      <c r="AU85" s="14">
        <v>0</v>
      </c>
      <c r="AV85" s="14">
        <v>0</v>
      </c>
      <c r="AW85" s="14">
        <v>0</v>
      </c>
      <c r="AX85" s="13">
        <f t="shared" si="44"/>
        <v>0</v>
      </c>
      <c r="AY85" s="14">
        <v>0</v>
      </c>
      <c r="AZ85" s="14">
        <v>0</v>
      </c>
      <c r="BA85" s="13">
        <f t="shared" si="45"/>
        <v>0</v>
      </c>
      <c r="BB85" s="14">
        <v>0</v>
      </c>
      <c r="BC85" s="14">
        <v>0</v>
      </c>
      <c r="BD85" s="13">
        <f t="shared" si="46"/>
        <v>0</v>
      </c>
      <c r="BE85" s="14">
        <v>0</v>
      </c>
      <c r="BF85" s="14">
        <v>0</v>
      </c>
      <c r="BG85" s="13">
        <f t="shared" si="47"/>
        <v>0</v>
      </c>
      <c r="BH85" s="14">
        <v>0</v>
      </c>
      <c r="BI85" s="14">
        <v>0</v>
      </c>
      <c r="BJ85" s="13">
        <f t="shared" si="48"/>
        <v>0</v>
      </c>
      <c r="BK85" s="14">
        <v>0</v>
      </c>
      <c r="BL85" s="14">
        <v>0</v>
      </c>
      <c r="BM85" s="13">
        <f t="shared" si="49"/>
        <v>31</v>
      </c>
      <c r="BN85" s="15">
        <v>31</v>
      </c>
      <c r="BO85" s="15">
        <v>0</v>
      </c>
      <c r="BP85" s="13">
        <f t="shared" si="50"/>
        <v>50</v>
      </c>
      <c r="BQ85" s="13">
        <f t="shared" si="51"/>
        <v>0</v>
      </c>
      <c r="BR85" s="14">
        <v>0</v>
      </c>
      <c r="BS85" s="15">
        <v>0</v>
      </c>
      <c r="BT85" s="15">
        <v>0</v>
      </c>
      <c r="BU85" s="15">
        <v>50</v>
      </c>
      <c r="BV85" s="13">
        <f t="shared" si="52"/>
        <v>0</v>
      </c>
      <c r="BW85" s="15">
        <v>0</v>
      </c>
      <c r="BX85" s="15">
        <v>0</v>
      </c>
      <c r="BY85" s="13">
        <f t="shared" si="53"/>
        <v>0</v>
      </c>
      <c r="BZ85" s="15">
        <v>0</v>
      </c>
      <c r="CA85" s="15">
        <v>0</v>
      </c>
      <c r="CB85" s="13">
        <f t="shared" si="54"/>
        <v>0</v>
      </c>
      <c r="CC85" s="15">
        <v>0</v>
      </c>
      <c r="CD85" s="15">
        <v>0</v>
      </c>
      <c r="CE85" s="13">
        <f t="shared" si="55"/>
        <v>24</v>
      </c>
      <c r="CF85" s="15">
        <v>24</v>
      </c>
      <c r="CG85" s="15">
        <v>0</v>
      </c>
      <c r="CH85" s="13">
        <f t="shared" si="56"/>
        <v>26</v>
      </c>
      <c r="CI85" s="15">
        <v>26</v>
      </c>
      <c r="CJ85" s="15">
        <v>0</v>
      </c>
      <c r="CK85" s="13">
        <f t="shared" si="57"/>
        <v>0</v>
      </c>
      <c r="CL85" s="15">
        <v>0</v>
      </c>
      <c r="CM85" s="15">
        <v>0</v>
      </c>
      <c r="CN85" s="13">
        <f t="shared" si="58"/>
        <v>34</v>
      </c>
      <c r="CO85" s="15">
        <v>34</v>
      </c>
      <c r="CP85" s="15">
        <v>0</v>
      </c>
      <c r="CQ85" s="22"/>
      <c r="CR85" s="13">
        <f t="shared" si="59"/>
        <v>14</v>
      </c>
      <c r="CS85" s="15">
        <v>14</v>
      </c>
      <c r="CT85" s="15">
        <v>0</v>
      </c>
      <c r="CU85" s="13">
        <f t="shared" si="60"/>
        <v>0</v>
      </c>
      <c r="CV85" s="13">
        <f t="shared" si="61"/>
        <v>0</v>
      </c>
      <c r="CW85" s="13">
        <f t="shared" si="61"/>
        <v>0</v>
      </c>
      <c r="CX85" s="13">
        <f t="shared" si="62"/>
        <v>0</v>
      </c>
      <c r="CY85" s="14">
        <v>0</v>
      </c>
      <c r="CZ85" s="14">
        <v>0</v>
      </c>
      <c r="DA85" s="13">
        <f t="shared" si="63"/>
        <v>0</v>
      </c>
      <c r="DB85" s="14">
        <v>0</v>
      </c>
      <c r="DC85" s="14">
        <v>0</v>
      </c>
      <c r="DD85" s="13">
        <f t="shared" si="64"/>
        <v>0</v>
      </c>
      <c r="DE85" s="14">
        <v>0</v>
      </c>
      <c r="DF85" s="14">
        <v>0</v>
      </c>
      <c r="DG85" s="17">
        <f t="shared" si="67"/>
        <v>521</v>
      </c>
      <c r="DH85" s="17">
        <f t="shared" si="65"/>
        <v>521</v>
      </c>
      <c r="DI85" s="17">
        <v>66</v>
      </c>
      <c r="DJ85" s="17">
        <f t="shared" si="66"/>
        <v>0</v>
      </c>
      <c r="DK85" s="18"/>
      <c r="DL85" s="18"/>
      <c r="DN85" s="37"/>
    </row>
    <row r="86" spans="1:118" ht="121.5" customHeight="1" x14ac:dyDescent="0.2">
      <c r="A86" s="19" t="s">
        <v>151</v>
      </c>
      <c r="B86" s="13">
        <f t="shared" si="34"/>
        <v>326</v>
      </c>
      <c r="C86" s="14">
        <v>326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3">
        <f t="shared" si="35"/>
        <v>262</v>
      </c>
      <c r="P86" s="14">
        <v>262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3">
        <f t="shared" si="36"/>
        <v>0</v>
      </c>
      <c r="Y86" s="13">
        <f t="shared" si="37"/>
        <v>0</v>
      </c>
      <c r="Z86" s="14">
        <v>0</v>
      </c>
      <c r="AA86" s="14">
        <v>0</v>
      </c>
      <c r="AB86" s="13">
        <f t="shared" si="38"/>
        <v>0</v>
      </c>
      <c r="AC86" s="14">
        <v>0</v>
      </c>
      <c r="AD86" s="14">
        <v>0</v>
      </c>
      <c r="AE86" s="13">
        <f t="shared" si="39"/>
        <v>0</v>
      </c>
      <c r="AF86" s="14">
        <v>0</v>
      </c>
      <c r="AG86" s="14">
        <v>0</v>
      </c>
      <c r="AH86" s="14">
        <v>0</v>
      </c>
      <c r="AI86" s="13">
        <f t="shared" si="40"/>
        <v>0</v>
      </c>
      <c r="AJ86" s="14">
        <v>0</v>
      </c>
      <c r="AK86" s="14">
        <v>0</v>
      </c>
      <c r="AL86" s="13">
        <f t="shared" si="41"/>
        <v>32</v>
      </c>
      <c r="AM86" s="14">
        <v>32</v>
      </c>
      <c r="AN86" s="14">
        <v>0</v>
      </c>
      <c r="AO86" s="13">
        <f t="shared" si="42"/>
        <v>0</v>
      </c>
      <c r="AP86" s="14">
        <v>0</v>
      </c>
      <c r="AQ86" s="14">
        <v>0</v>
      </c>
      <c r="AR86" s="13">
        <f t="shared" si="43"/>
        <v>76</v>
      </c>
      <c r="AS86" s="14">
        <v>76</v>
      </c>
      <c r="AT86" s="14">
        <v>0</v>
      </c>
      <c r="AU86" s="14">
        <v>0</v>
      </c>
      <c r="AV86" s="14">
        <v>0</v>
      </c>
      <c r="AW86" s="14">
        <v>0</v>
      </c>
      <c r="AX86" s="13">
        <f t="shared" si="44"/>
        <v>0</v>
      </c>
      <c r="AY86" s="14">
        <v>0</v>
      </c>
      <c r="AZ86" s="14">
        <v>0</v>
      </c>
      <c r="BA86" s="13">
        <f t="shared" si="45"/>
        <v>0</v>
      </c>
      <c r="BB86" s="14">
        <v>0</v>
      </c>
      <c r="BC86" s="14">
        <v>0</v>
      </c>
      <c r="BD86" s="13">
        <f t="shared" si="46"/>
        <v>0</v>
      </c>
      <c r="BE86" s="14">
        <v>0</v>
      </c>
      <c r="BF86" s="14">
        <v>0</v>
      </c>
      <c r="BG86" s="13">
        <f t="shared" si="47"/>
        <v>0</v>
      </c>
      <c r="BH86" s="14">
        <v>0</v>
      </c>
      <c r="BI86" s="14">
        <v>0</v>
      </c>
      <c r="BJ86" s="13">
        <f t="shared" si="48"/>
        <v>0</v>
      </c>
      <c r="BK86" s="14">
        <v>0</v>
      </c>
      <c r="BL86" s="14">
        <v>0</v>
      </c>
      <c r="BM86" s="13">
        <f t="shared" si="49"/>
        <v>0</v>
      </c>
      <c r="BN86" s="14">
        <v>0</v>
      </c>
      <c r="BO86" s="14">
        <v>0</v>
      </c>
      <c r="BP86" s="13">
        <f t="shared" si="50"/>
        <v>0</v>
      </c>
      <c r="BQ86" s="13">
        <f t="shared" si="51"/>
        <v>0</v>
      </c>
      <c r="BR86" s="14"/>
      <c r="BS86" s="14"/>
      <c r="BT86" s="14"/>
      <c r="BU86" s="14"/>
      <c r="BV86" s="13">
        <f t="shared" si="52"/>
        <v>0</v>
      </c>
      <c r="BW86" s="14"/>
      <c r="BX86" s="14"/>
      <c r="BY86" s="13">
        <f t="shared" si="53"/>
        <v>0</v>
      </c>
      <c r="BZ86" s="14"/>
      <c r="CA86" s="14"/>
      <c r="CB86" s="13">
        <f t="shared" si="54"/>
        <v>0</v>
      </c>
      <c r="CC86" s="14"/>
      <c r="CD86" s="14"/>
      <c r="CE86" s="13">
        <f t="shared" si="55"/>
        <v>4</v>
      </c>
      <c r="CF86" s="14">
        <v>4</v>
      </c>
      <c r="CG86" s="14">
        <v>0</v>
      </c>
      <c r="CH86" s="13">
        <f t="shared" si="56"/>
        <v>108</v>
      </c>
      <c r="CI86" s="14">
        <v>108</v>
      </c>
      <c r="CJ86" s="14">
        <v>0</v>
      </c>
      <c r="CK86" s="13">
        <f t="shared" si="57"/>
        <v>0</v>
      </c>
      <c r="CL86" s="14">
        <v>0</v>
      </c>
      <c r="CM86" s="14">
        <v>0</v>
      </c>
      <c r="CN86" s="13">
        <f t="shared" si="58"/>
        <v>4</v>
      </c>
      <c r="CO86" s="14">
        <v>4</v>
      </c>
      <c r="CP86" s="14">
        <v>0</v>
      </c>
      <c r="CQ86" s="16"/>
      <c r="CR86" s="13">
        <f t="shared" si="59"/>
        <v>48</v>
      </c>
      <c r="CS86" s="14">
        <v>48</v>
      </c>
      <c r="CT86" s="14">
        <v>0</v>
      </c>
      <c r="CU86" s="13">
        <f t="shared" si="60"/>
        <v>0</v>
      </c>
      <c r="CV86" s="13">
        <f t="shared" si="61"/>
        <v>0</v>
      </c>
      <c r="CW86" s="13">
        <f t="shared" si="61"/>
        <v>0</v>
      </c>
      <c r="CX86" s="13">
        <f t="shared" si="62"/>
        <v>0</v>
      </c>
      <c r="CY86" s="14">
        <v>0</v>
      </c>
      <c r="CZ86" s="14">
        <v>0</v>
      </c>
      <c r="DA86" s="13">
        <f t="shared" si="63"/>
        <v>0</v>
      </c>
      <c r="DB86" s="14">
        <v>0</v>
      </c>
      <c r="DC86" s="14">
        <v>0</v>
      </c>
      <c r="DD86" s="13">
        <f t="shared" si="64"/>
        <v>0</v>
      </c>
      <c r="DE86" s="14">
        <v>0</v>
      </c>
      <c r="DF86" s="14">
        <v>0</v>
      </c>
      <c r="DG86" s="17">
        <f t="shared" si="67"/>
        <v>860</v>
      </c>
      <c r="DH86" s="17">
        <f t="shared" si="65"/>
        <v>598</v>
      </c>
      <c r="DI86" s="17">
        <v>0</v>
      </c>
      <c r="DJ86" s="17">
        <f t="shared" si="66"/>
        <v>262</v>
      </c>
      <c r="DK86" s="18"/>
      <c r="DL86" s="18"/>
      <c r="DN86" s="37"/>
    </row>
    <row r="87" spans="1:118" ht="31.5" x14ac:dyDescent="0.2">
      <c r="A87" s="19" t="s">
        <v>152</v>
      </c>
      <c r="B87" s="13">
        <f t="shared" si="34"/>
        <v>10389</v>
      </c>
      <c r="C87" s="14">
        <v>4330</v>
      </c>
      <c r="D87" s="14">
        <v>2675</v>
      </c>
      <c r="E87" s="14">
        <v>0</v>
      </c>
      <c r="F87" s="14">
        <v>3235</v>
      </c>
      <c r="G87" s="14">
        <v>0</v>
      </c>
      <c r="H87" s="14">
        <v>0</v>
      </c>
      <c r="I87" s="14">
        <v>149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3">
        <f t="shared" si="35"/>
        <v>2125</v>
      </c>
      <c r="P87" s="14">
        <v>1588</v>
      </c>
      <c r="Q87" s="14">
        <v>537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3">
        <f t="shared" si="36"/>
        <v>270</v>
      </c>
      <c r="Y87" s="13">
        <f t="shared" si="37"/>
        <v>245</v>
      </c>
      <c r="Z87" s="14">
        <v>245</v>
      </c>
      <c r="AA87" s="14">
        <v>0</v>
      </c>
      <c r="AB87" s="13">
        <f t="shared" si="38"/>
        <v>25</v>
      </c>
      <c r="AC87" s="14">
        <v>25</v>
      </c>
      <c r="AD87" s="14">
        <v>0</v>
      </c>
      <c r="AE87" s="13">
        <f t="shared" si="39"/>
        <v>406</v>
      </c>
      <c r="AF87" s="14">
        <v>406</v>
      </c>
      <c r="AG87" s="14">
        <v>0</v>
      </c>
      <c r="AH87" s="14">
        <v>0</v>
      </c>
      <c r="AI87" s="13">
        <f t="shared" si="40"/>
        <v>0</v>
      </c>
      <c r="AJ87" s="14">
        <v>0</v>
      </c>
      <c r="AK87" s="14">
        <v>0</v>
      </c>
      <c r="AL87" s="13">
        <f t="shared" si="41"/>
        <v>711</v>
      </c>
      <c r="AM87" s="14">
        <v>676</v>
      </c>
      <c r="AN87" s="14">
        <v>35</v>
      </c>
      <c r="AO87" s="13">
        <f t="shared" si="42"/>
        <v>61</v>
      </c>
      <c r="AP87" s="14">
        <v>61</v>
      </c>
      <c r="AQ87" s="14">
        <v>0</v>
      </c>
      <c r="AR87" s="13">
        <f t="shared" si="43"/>
        <v>2224</v>
      </c>
      <c r="AS87" s="14">
        <v>1879</v>
      </c>
      <c r="AT87" s="14">
        <v>0</v>
      </c>
      <c r="AU87" s="14">
        <v>0</v>
      </c>
      <c r="AV87" s="14">
        <v>0</v>
      </c>
      <c r="AW87" s="14">
        <v>0</v>
      </c>
      <c r="AX87" s="13">
        <f t="shared" si="44"/>
        <v>0</v>
      </c>
      <c r="AY87" s="14">
        <v>0</v>
      </c>
      <c r="AZ87" s="14">
        <v>0</v>
      </c>
      <c r="BA87" s="13">
        <f t="shared" si="45"/>
        <v>0</v>
      </c>
      <c r="BB87" s="14">
        <v>0</v>
      </c>
      <c r="BC87" s="14">
        <v>0</v>
      </c>
      <c r="BD87" s="13">
        <f t="shared" si="46"/>
        <v>98</v>
      </c>
      <c r="BE87" s="14">
        <v>98</v>
      </c>
      <c r="BF87" s="14">
        <v>0</v>
      </c>
      <c r="BG87" s="13">
        <f t="shared" si="47"/>
        <v>0</v>
      </c>
      <c r="BH87" s="14">
        <v>0</v>
      </c>
      <c r="BI87" s="14">
        <v>0</v>
      </c>
      <c r="BJ87" s="13">
        <f t="shared" si="48"/>
        <v>247</v>
      </c>
      <c r="BK87" s="14">
        <v>247</v>
      </c>
      <c r="BL87" s="14">
        <v>0</v>
      </c>
      <c r="BM87" s="13">
        <f t="shared" si="49"/>
        <v>53</v>
      </c>
      <c r="BN87" s="14">
        <v>53</v>
      </c>
      <c r="BO87" s="14">
        <v>0</v>
      </c>
      <c r="BP87" s="13">
        <f t="shared" si="50"/>
        <v>2040</v>
      </c>
      <c r="BQ87" s="13">
        <f t="shared" si="51"/>
        <v>2000</v>
      </c>
      <c r="BR87" s="14">
        <v>2000</v>
      </c>
      <c r="BS87" s="15">
        <v>0</v>
      </c>
      <c r="BT87" s="15">
        <v>15</v>
      </c>
      <c r="BU87" s="15">
        <v>25</v>
      </c>
      <c r="BV87" s="13">
        <f t="shared" si="52"/>
        <v>0</v>
      </c>
      <c r="BW87" s="15">
        <v>0</v>
      </c>
      <c r="BX87" s="15">
        <v>0</v>
      </c>
      <c r="BY87" s="13">
        <f t="shared" si="53"/>
        <v>0</v>
      </c>
      <c r="BZ87" s="15">
        <v>0</v>
      </c>
      <c r="CA87" s="15">
        <v>0</v>
      </c>
      <c r="CB87" s="13">
        <f t="shared" si="54"/>
        <v>0</v>
      </c>
      <c r="CC87" s="15">
        <v>0</v>
      </c>
      <c r="CD87" s="15">
        <v>0</v>
      </c>
      <c r="CE87" s="13">
        <f t="shared" si="55"/>
        <v>1765</v>
      </c>
      <c r="CF87" s="14">
        <v>1765</v>
      </c>
      <c r="CG87" s="14">
        <v>0</v>
      </c>
      <c r="CH87" s="13">
        <f t="shared" si="56"/>
        <v>1106</v>
      </c>
      <c r="CI87" s="14">
        <v>883</v>
      </c>
      <c r="CJ87" s="14">
        <v>223</v>
      </c>
      <c r="CK87" s="13">
        <f t="shared" si="57"/>
        <v>0</v>
      </c>
      <c r="CL87" s="14">
        <v>0</v>
      </c>
      <c r="CM87" s="14">
        <v>0</v>
      </c>
      <c r="CN87" s="13">
        <f t="shared" si="58"/>
        <v>1748</v>
      </c>
      <c r="CO87" s="14">
        <v>1681</v>
      </c>
      <c r="CP87" s="14">
        <v>67</v>
      </c>
      <c r="CQ87" s="16"/>
      <c r="CR87" s="13">
        <f t="shared" si="59"/>
        <v>614</v>
      </c>
      <c r="CS87" s="14">
        <v>614</v>
      </c>
      <c r="CT87" s="14">
        <v>0</v>
      </c>
      <c r="CU87" s="13">
        <f t="shared" si="60"/>
        <v>0</v>
      </c>
      <c r="CV87" s="13">
        <f t="shared" si="61"/>
        <v>0</v>
      </c>
      <c r="CW87" s="13">
        <f t="shared" si="61"/>
        <v>0</v>
      </c>
      <c r="CX87" s="13">
        <f t="shared" si="62"/>
        <v>0</v>
      </c>
      <c r="CY87" s="14">
        <v>0</v>
      </c>
      <c r="CZ87" s="14">
        <v>0</v>
      </c>
      <c r="DA87" s="13">
        <f t="shared" si="63"/>
        <v>0</v>
      </c>
      <c r="DB87" s="14">
        <v>0</v>
      </c>
      <c r="DC87" s="14">
        <v>0</v>
      </c>
      <c r="DD87" s="13">
        <f t="shared" si="64"/>
        <v>0</v>
      </c>
      <c r="DE87" s="14">
        <v>0</v>
      </c>
      <c r="DF87" s="14">
        <v>0</v>
      </c>
      <c r="DG87" s="17">
        <f t="shared" si="67"/>
        <v>23512</v>
      </c>
      <c r="DH87" s="17">
        <f t="shared" si="65"/>
        <v>21047</v>
      </c>
      <c r="DI87" s="17">
        <v>6282</v>
      </c>
      <c r="DJ87" s="17">
        <f t="shared" si="66"/>
        <v>2465</v>
      </c>
      <c r="DK87" s="18">
        <v>1794</v>
      </c>
      <c r="DL87" s="18">
        <v>1223</v>
      </c>
      <c r="DN87" s="37"/>
    </row>
    <row r="88" spans="1:118" ht="31.5" customHeight="1" x14ac:dyDescent="0.2">
      <c r="A88" s="19" t="s">
        <v>153</v>
      </c>
      <c r="B88" s="13">
        <f t="shared" si="34"/>
        <v>20464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20464</v>
      </c>
      <c r="K88" s="24">
        <v>0</v>
      </c>
      <c r="L88" s="28"/>
      <c r="M88" s="28"/>
      <c r="N88" s="28"/>
      <c r="O88" s="13">
        <f t="shared" si="35"/>
        <v>0</v>
      </c>
      <c r="P88" s="28"/>
      <c r="Q88" s="28"/>
      <c r="R88" s="28"/>
      <c r="S88" s="28"/>
      <c r="T88" s="28"/>
      <c r="U88" s="28"/>
      <c r="V88" s="28"/>
      <c r="W88" s="28"/>
      <c r="X88" s="13">
        <f t="shared" si="36"/>
        <v>0</v>
      </c>
      <c r="Y88" s="13">
        <f t="shared" si="37"/>
        <v>0</v>
      </c>
      <c r="Z88" s="28"/>
      <c r="AA88" s="28"/>
      <c r="AB88" s="13">
        <f t="shared" si="38"/>
        <v>0</v>
      </c>
      <c r="AC88" s="28"/>
      <c r="AD88" s="28"/>
      <c r="AE88" s="13">
        <f t="shared" si="39"/>
        <v>0</v>
      </c>
      <c r="AF88" s="28"/>
      <c r="AG88" s="28"/>
      <c r="AH88" s="28"/>
      <c r="AI88" s="13">
        <f t="shared" si="40"/>
        <v>0</v>
      </c>
      <c r="AJ88" s="28"/>
      <c r="AK88" s="28"/>
      <c r="AL88" s="13">
        <f t="shared" si="41"/>
        <v>0</v>
      </c>
      <c r="AM88" s="28"/>
      <c r="AN88" s="28"/>
      <c r="AO88" s="13">
        <f t="shared" si="42"/>
        <v>0</v>
      </c>
      <c r="AP88" s="28"/>
      <c r="AQ88" s="28"/>
      <c r="AR88" s="13">
        <f t="shared" si="43"/>
        <v>0</v>
      </c>
      <c r="AS88" s="29"/>
      <c r="AT88" s="29"/>
      <c r="AU88" s="29"/>
      <c r="AV88" s="29"/>
      <c r="AW88" s="29"/>
      <c r="AX88" s="13">
        <f t="shared" si="44"/>
        <v>0</v>
      </c>
      <c r="AY88" s="29"/>
      <c r="AZ88" s="29"/>
      <c r="BA88" s="13">
        <f t="shared" si="45"/>
        <v>0</v>
      </c>
      <c r="BB88" s="29"/>
      <c r="BC88" s="29"/>
      <c r="BD88" s="13">
        <f t="shared" si="46"/>
        <v>0</v>
      </c>
      <c r="BE88" s="29"/>
      <c r="BF88" s="29"/>
      <c r="BG88" s="13">
        <f t="shared" si="47"/>
        <v>0</v>
      </c>
      <c r="BH88" s="29"/>
      <c r="BI88" s="29"/>
      <c r="BJ88" s="13">
        <f t="shared" si="48"/>
        <v>0</v>
      </c>
      <c r="BK88" s="29"/>
      <c r="BL88" s="29"/>
      <c r="BM88" s="13">
        <f t="shared" si="49"/>
        <v>0</v>
      </c>
      <c r="BN88" s="28"/>
      <c r="BO88" s="28"/>
      <c r="BP88" s="13">
        <f t="shared" si="50"/>
        <v>0</v>
      </c>
      <c r="BQ88" s="13">
        <f t="shared" si="51"/>
        <v>0</v>
      </c>
      <c r="BR88" s="28"/>
      <c r="BS88" s="28"/>
      <c r="BT88" s="28"/>
      <c r="BU88" s="28"/>
      <c r="BV88" s="13">
        <f t="shared" si="52"/>
        <v>0</v>
      </c>
      <c r="BW88" s="28"/>
      <c r="BX88" s="28"/>
      <c r="BY88" s="13">
        <f t="shared" si="53"/>
        <v>0</v>
      </c>
      <c r="BZ88" s="28"/>
      <c r="CA88" s="28"/>
      <c r="CB88" s="13">
        <f t="shared" si="54"/>
        <v>0</v>
      </c>
      <c r="CC88" s="28"/>
      <c r="CD88" s="28"/>
      <c r="CE88" s="13">
        <f t="shared" si="55"/>
        <v>0</v>
      </c>
      <c r="CF88" s="28"/>
      <c r="CG88" s="28"/>
      <c r="CH88" s="13">
        <f t="shared" si="56"/>
        <v>0</v>
      </c>
      <c r="CI88" s="28"/>
      <c r="CJ88" s="28"/>
      <c r="CK88" s="13">
        <f t="shared" si="57"/>
        <v>0</v>
      </c>
      <c r="CL88" s="28"/>
      <c r="CM88" s="28"/>
      <c r="CN88" s="13">
        <f t="shared" si="58"/>
        <v>0</v>
      </c>
      <c r="CO88" s="28"/>
      <c r="CP88" s="28"/>
      <c r="CQ88" s="30"/>
      <c r="CR88" s="13">
        <f t="shared" si="59"/>
        <v>0</v>
      </c>
      <c r="CS88" s="28"/>
      <c r="CT88" s="28"/>
      <c r="CU88" s="13">
        <f t="shared" si="60"/>
        <v>0</v>
      </c>
      <c r="CV88" s="13">
        <f t="shared" si="61"/>
        <v>0</v>
      </c>
      <c r="CW88" s="13">
        <f t="shared" si="61"/>
        <v>0</v>
      </c>
      <c r="CX88" s="13">
        <f t="shared" si="62"/>
        <v>0</v>
      </c>
      <c r="CY88" s="29"/>
      <c r="CZ88" s="29"/>
      <c r="DA88" s="13">
        <f t="shared" si="63"/>
        <v>0</v>
      </c>
      <c r="DB88" s="29"/>
      <c r="DC88" s="29"/>
      <c r="DD88" s="13">
        <f t="shared" si="64"/>
        <v>0</v>
      </c>
      <c r="DE88" s="29"/>
      <c r="DF88" s="29"/>
      <c r="DG88" s="17">
        <f t="shared" si="67"/>
        <v>20464</v>
      </c>
      <c r="DH88" s="17">
        <f t="shared" si="65"/>
        <v>20464</v>
      </c>
      <c r="DI88" s="17">
        <v>0</v>
      </c>
      <c r="DJ88" s="17">
        <f t="shared" si="66"/>
        <v>0</v>
      </c>
      <c r="DK88" s="18"/>
      <c r="DL88" s="18"/>
      <c r="DN88" s="37"/>
    </row>
    <row r="89" spans="1:118" ht="29.25" customHeight="1" x14ac:dyDescent="0.2">
      <c r="A89" s="19" t="s">
        <v>154</v>
      </c>
      <c r="B89" s="13">
        <f t="shared" si="34"/>
        <v>80</v>
      </c>
      <c r="C89" s="24"/>
      <c r="D89" s="24"/>
      <c r="E89" s="24"/>
      <c r="F89" s="24"/>
      <c r="G89" s="24"/>
      <c r="H89" s="24"/>
      <c r="I89" s="24"/>
      <c r="J89" s="24">
        <v>80</v>
      </c>
      <c r="K89" s="24"/>
      <c r="L89" s="24"/>
      <c r="M89" s="24"/>
      <c r="N89" s="24"/>
      <c r="O89" s="13">
        <f t="shared" si="35"/>
        <v>0</v>
      </c>
      <c r="P89" s="24"/>
      <c r="Q89" s="24"/>
      <c r="R89" s="24"/>
      <c r="S89" s="24"/>
      <c r="T89" s="24"/>
      <c r="U89" s="24"/>
      <c r="V89" s="24"/>
      <c r="W89" s="24"/>
      <c r="X89" s="13">
        <f t="shared" si="36"/>
        <v>0</v>
      </c>
      <c r="Y89" s="13">
        <f t="shared" si="37"/>
        <v>0</v>
      </c>
      <c r="Z89" s="24"/>
      <c r="AA89" s="24"/>
      <c r="AB89" s="13">
        <f t="shared" si="38"/>
        <v>0</v>
      </c>
      <c r="AC89" s="24"/>
      <c r="AD89" s="24"/>
      <c r="AE89" s="13">
        <f t="shared" si="39"/>
        <v>0</v>
      </c>
      <c r="AF89" s="24"/>
      <c r="AG89" s="24"/>
      <c r="AH89" s="24"/>
      <c r="AI89" s="13">
        <f t="shared" si="40"/>
        <v>0</v>
      </c>
      <c r="AJ89" s="24"/>
      <c r="AK89" s="24"/>
      <c r="AL89" s="13">
        <f t="shared" si="41"/>
        <v>0</v>
      </c>
      <c r="AM89" s="24"/>
      <c r="AN89" s="24"/>
      <c r="AO89" s="13">
        <f t="shared" si="42"/>
        <v>0</v>
      </c>
      <c r="AP89" s="24"/>
      <c r="AQ89" s="24"/>
      <c r="AR89" s="13">
        <f t="shared" si="43"/>
        <v>0</v>
      </c>
      <c r="AS89" s="25"/>
      <c r="AT89" s="25"/>
      <c r="AU89" s="25"/>
      <c r="AV89" s="25"/>
      <c r="AW89" s="25"/>
      <c r="AX89" s="13">
        <f t="shared" si="44"/>
        <v>0</v>
      </c>
      <c r="AY89" s="25"/>
      <c r="AZ89" s="25"/>
      <c r="BA89" s="13">
        <f t="shared" si="45"/>
        <v>0</v>
      </c>
      <c r="BB89" s="25"/>
      <c r="BC89" s="25"/>
      <c r="BD89" s="13">
        <f t="shared" si="46"/>
        <v>0</v>
      </c>
      <c r="BE89" s="25"/>
      <c r="BF89" s="25"/>
      <c r="BG89" s="13">
        <f t="shared" si="47"/>
        <v>0</v>
      </c>
      <c r="BH89" s="25"/>
      <c r="BI89" s="25"/>
      <c r="BJ89" s="13">
        <f t="shared" si="48"/>
        <v>0</v>
      </c>
      <c r="BK89" s="25"/>
      <c r="BL89" s="25"/>
      <c r="BM89" s="13">
        <f t="shared" si="49"/>
        <v>0</v>
      </c>
      <c r="BN89" s="24"/>
      <c r="BO89" s="24"/>
      <c r="BP89" s="13">
        <f t="shared" si="50"/>
        <v>0</v>
      </c>
      <c r="BQ89" s="13">
        <f t="shared" si="51"/>
        <v>0</v>
      </c>
      <c r="BR89" s="25"/>
      <c r="BS89" s="24"/>
      <c r="BT89" s="24"/>
      <c r="BU89" s="24"/>
      <c r="BV89" s="13">
        <f t="shared" si="52"/>
        <v>0</v>
      </c>
      <c r="BW89" s="24"/>
      <c r="BX89" s="24"/>
      <c r="BY89" s="13">
        <f t="shared" si="53"/>
        <v>0</v>
      </c>
      <c r="BZ89" s="24"/>
      <c r="CA89" s="24"/>
      <c r="CB89" s="13">
        <f t="shared" si="54"/>
        <v>0</v>
      </c>
      <c r="CC89" s="24"/>
      <c r="CD89" s="24"/>
      <c r="CE89" s="13">
        <f t="shared" si="55"/>
        <v>0</v>
      </c>
      <c r="CF89" s="24"/>
      <c r="CG89" s="24"/>
      <c r="CH89" s="13">
        <f t="shared" si="56"/>
        <v>0</v>
      </c>
      <c r="CI89" s="24"/>
      <c r="CJ89" s="24"/>
      <c r="CK89" s="13">
        <f t="shared" si="57"/>
        <v>0</v>
      </c>
      <c r="CL89" s="24"/>
      <c r="CM89" s="24"/>
      <c r="CN89" s="13">
        <f t="shared" si="58"/>
        <v>0</v>
      </c>
      <c r="CO89" s="24"/>
      <c r="CP89" s="24"/>
      <c r="CQ89" s="26"/>
      <c r="CR89" s="13">
        <f t="shared" si="59"/>
        <v>0</v>
      </c>
      <c r="CS89" s="24"/>
      <c r="CT89" s="24"/>
      <c r="CU89" s="13">
        <f t="shared" si="60"/>
        <v>0</v>
      </c>
      <c r="CV89" s="13">
        <f t="shared" si="61"/>
        <v>0</v>
      </c>
      <c r="CW89" s="13">
        <f t="shared" si="61"/>
        <v>0</v>
      </c>
      <c r="CX89" s="13">
        <f t="shared" si="62"/>
        <v>0</v>
      </c>
      <c r="CY89" s="25"/>
      <c r="CZ89" s="25"/>
      <c r="DA89" s="13">
        <f t="shared" si="63"/>
        <v>0</v>
      </c>
      <c r="DB89" s="25"/>
      <c r="DC89" s="25"/>
      <c r="DD89" s="13">
        <f t="shared" si="64"/>
        <v>0</v>
      </c>
      <c r="DE89" s="25"/>
      <c r="DF89" s="25"/>
      <c r="DG89" s="17">
        <f t="shared" si="67"/>
        <v>80</v>
      </c>
      <c r="DH89" s="17">
        <f t="shared" si="65"/>
        <v>80</v>
      </c>
      <c r="DI89" s="17">
        <v>0</v>
      </c>
      <c r="DJ89" s="17">
        <f t="shared" si="66"/>
        <v>0</v>
      </c>
      <c r="DK89" s="18"/>
      <c r="DL89" s="18"/>
      <c r="DN89" s="37"/>
    </row>
    <row r="90" spans="1:118" ht="43.5" customHeight="1" x14ac:dyDescent="0.2">
      <c r="A90" s="19" t="s">
        <v>155</v>
      </c>
      <c r="B90" s="13">
        <f t="shared" si="34"/>
        <v>550</v>
      </c>
      <c r="C90" s="24"/>
      <c r="D90" s="24"/>
      <c r="E90" s="24"/>
      <c r="F90" s="24"/>
      <c r="G90" s="24"/>
      <c r="H90" s="24"/>
      <c r="I90" s="24"/>
      <c r="J90" s="24">
        <v>550</v>
      </c>
      <c r="K90" s="24"/>
      <c r="L90" s="24"/>
      <c r="M90" s="24"/>
      <c r="N90" s="24"/>
      <c r="O90" s="13">
        <f t="shared" si="35"/>
        <v>0</v>
      </c>
      <c r="P90" s="24"/>
      <c r="Q90" s="24"/>
      <c r="R90" s="24"/>
      <c r="S90" s="24"/>
      <c r="T90" s="24"/>
      <c r="U90" s="24"/>
      <c r="V90" s="24"/>
      <c r="W90" s="24"/>
      <c r="X90" s="13">
        <f t="shared" si="36"/>
        <v>0</v>
      </c>
      <c r="Y90" s="13">
        <f t="shared" si="37"/>
        <v>0</v>
      </c>
      <c r="Z90" s="24"/>
      <c r="AA90" s="24"/>
      <c r="AB90" s="13">
        <f t="shared" si="38"/>
        <v>0</v>
      </c>
      <c r="AC90" s="24"/>
      <c r="AD90" s="24"/>
      <c r="AE90" s="13">
        <f t="shared" si="39"/>
        <v>0</v>
      </c>
      <c r="AF90" s="24"/>
      <c r="AG90" s="24"/>
      <c r="AH90" s="24"/>
      <c r="AI90" s="13">
        <f t="shared" si="40"/>
        <v>0</v>
      </c>
      <c r="AJ90" s="24"/>
      <c r="AK90" s="24"/>
      <c r="AL90" s="13">
        <f t="shared" si="41"/>
        <v>0</v>
      </c>
      <c r="AM90" s="24"/>
      <c r="AN90" s="24"/>
      <c r="AO90" s="13">
        <f t="shared" si="42"/>
        <v>0</v>
      </c>
      <c r="AP90" s="24"/>
      <c r="AQ90" s="24"/>
      <c r="AR90" s="13">
        <f t="shared" si="43"/>
        <v>0</v>
      </c>
      <c r="AS90" s="25"/>
      <c r="AT90" s="25"/>
      <c r="AU90" s="25"/>
      <c r="AV90" s="25"/>
      <c r="AW90" s="25"/>
      <c r="AX90" s="13">
        <f t="shared" si="44"/>
        <v>0</v>
      </c>
      <c r="AY90" s="25"/>
      <c r="AZ90" s="25"/>
      <c r="BA90" s="13">
        <f t="shared" si="45"/>
        <v>0</v>
      </c>
      <c r="BB90" s="25"/>
      <c r="BC90" s="25"/>
      <c r="BD90" s="13">
        <f t="shared" si="46"/>
        <v>0</v>
      </c>
      <c r="BE90" s="25"/>
      <c r="BF90" s="25"/>
      <c r="BG90" s="13">
        <f t="shared" si="47"/>
        <v>0</v>
      </c>
      <c r="BH90" s="25"/>
      <c r="BI90" s="25"/>
      <c r="BJ90" s="13">
        <f t="shared" si="48"/>
        <v>0</v>
      </c>
      <c r="BK90" s="25"/>
      <c r="BL90" s="25"/>
      <c r="BM90" s="13">
        <f t="shared" si="49"/>
        <v>0</v>
      </c>
      <c r="BN90" s="24"/>
      <c r="BO90" s="24"/>
      <c r="BP90" s="13">
        <f t="shared" si="50"/>
        <v>0</v>
      </c>
      <c r="BQ90" s="13">
        <f t="shared" si="51"/>
        <v>0</v>
      </c>
      <c r="BR90" s="25"/>
      <c r="BS90" s="24"/>
      <c r="BT90" s="24"/>
      <c r="BU90" s="24"/>
      <c r="BV90" s="13">
        <f t="shared" si="52"/>
        <v>0</v>
      </c>
      <c r="BW90" s="24"/>
      <c r="BX90" s="24"/>
      <c r="BY90" s="13">
        <f t="shared" si="53"/>
        <v>0</v>
      </c>
      <c r="BZ90" s="24"/>
      <c r="CA90" s="24"/>
      <c r="CB90" s="13">
        <f t="shared" si="54"/>
        <v>0</v>
      </c>
      <c r="CC90" s="24"/>
      <c r="CD90" s="24"/>
      <c r="CE90" s="13">
        <f t="shared" si="55"/>
        <v>0</v>
      </c>
      <c r="CF90" s="24"/>
      <c r="CG90" s="24"/>
      <c r="CH90" s="13">
        <f t="shared" si="56"/>
        <v>0</v>
      </c>
      <c r="CI90" s="24"/>
      <c r="CJ90" s="24"/>
      <c r="CK90" s="13">
        <f t="shared" si="57"/>
        <v>0</v>
      </c>
      <c r="CL90" s="24"/>
      <c r="CM90" s="24"/>
      <c r="CN90" s="13">
        <f t="shared" si="58"/>
        <v>0</v>
      </c>
      <c r="CO90" s="24"/>
      <c r="CP90" s="24"/>
      <c r="CQ90" s="26"/>
      <c r="CR90" s="13">
        <f t="shared" si="59"/>
        <v>0</v>
      </c>
      <c r="CS90" s="24"/>
      <c r="CT90" s="24"/>
      <c r="CU90" s="13">
        <f t="shared" si="60"/>
        <v>0</v>
      </c>
      <c r="CV90" s="13">
        <f t="shared" si="61"/>
        <v>0</v>
      </c>
      <c r="CW90" s="13">
        <f t="shared" si="61"/>
        <v>0</v>
      </c>
      <c r="CX90" s="13">
        <f t="shared" si="62"/>
        <v>0</v>
      </c>
      <c r="CY90" s="25"/>
      <c r="CZ90" s="25"/>
      <c r="DA90" s="13">
        <f t="shared" si="63"/>
        <v>0</v>
      </c>
      <c r="DB90" s="25"/>
      <c r="DC90" s="25"/>
      <c r="DD90" s="13">
        <f t="shared" si="64"/>
        <v>0</v>
      </c>
      <c r="DE90" s="25"/>
      <c r="DF90" s="25"/>
      <c r="DG90" s="17">
        <f t="shared" si="67"/>
        <v>550</v>
      </c>
      <c r="DH90" s="17">
        <f t="shared" si="65"/>
        <v>550</v>
      </c>
      <c r="DI90" s="17">
        <v>0</v>
      </c>
      <c r="DJ90" s="17">
        <f t="shared" si="66"/>
        <v>0</v>
      </c>
      <c r="DK90" s="18"/>
      <c r="DL90" s="18"/>
      <c r="DN90" s="37"/>
    </row>
    <row r="91" spans="1:118" ht="48" customHeight="1" x14ac:dyDescent="0.2">
      <c r="A91" s="19" t="s">
        <v>156</v>
      </c>
      <c r="B91" s="13">
        <f t="shared" si="34"/>
        <v>0</v>
      </c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13">
        <f t="shared" si="35"/>
        <v>0</v>
      </c>
      <c r="P91" s="24"/>
      <c r="Q91" s="24"/>
      <c r="R91" s="24"/>
      <c r="S91" s="24"/>
      <c r="T91" s="24"/>
      <c r="U91" s="24"/>
      <c r="V91" s="24"/>
      <c r="W91" s="24"/>
      <c r="X91" s="13">
        <f t="shared" si="36"/>
        <v>0</v>
      </c>
      <c r="Y91" s="13">
        <f t="shared" si="37"/>
        <v>0</v>
      </c>
      <c r="Z91" s="24"/>
      <c r="AA91" s="24"/>
      <c r="AB91" s="13">
        <f t="shared" si="38"/>
        <v>0</v>
      </c>
      <c r="AC91" s="24"/>
      <c r="AD91" s="24"/>
      <c r="AE91" s="13">
        <f t="shared" si="39"/>
        <v>0</v>
      </c>
      <c r="AF91" s="24"/>
      <c r="AG91" s="24"/>
      <c r="AH91" s="24"/>
      <c r="AI91" s="13">
        <f t="shared" si="40"/>
        <v>0</v>
      </c>
      <c r="AJ91" s="24"/>
      <c r="AK91" s="24"/>
      <c r="AL91" s="13">
        <f t="shared" si="41"/>
        <v>0</v>
      </c>
      <c r="AM91" s="24"/>
      <c r="AN91" s="24"/>
      <c r="AO91" s="13">
        <f t="shared" si="42"/>
        <v>0</v>
      </c>
      <c r="AP91" s="24"/>
      <c r="AQ91" s="24"/>
      <c r="AR91" s="13">
        <f t="shared" si="43"/>
        <v>0</v>
      </c>
      <c r="AS91" s="25"/>
      <c r="AT91" s="25"/>
      <c r="AU91" s="25"/>
      <c r="AV91" s="25"/>
      <c r="AW91" s="25"/>
      <c r="AX91" s="13">
        <f t="shared" si="44"/>
        <v>0</v>
      </c>
      <c r="AY91" s="25"/>
      <c r="AZ91" s="25"/>
      <c r="BA91" s="13">
        <f t="shared" si="45"/>
        <v>0</v>
      </c>
      <c r="BB91" s="25"/>
      <c r="BC91" s="25"/>
      <c r="BD91" s="13">
        <f t="shared" si="46"/>
        <v>0</v>
      </c>
      <c r="BE91" s="25"/>
      <c r="BF91" s="25"/>
      <c r="BG91" s="13">
        <f t="shared" si="47"/>
        <v>0</v>
      </c>
      <c r="BH91" s="25"/>
      <c r="BI91" s="25"/>
      <c r="BJ91" s="13">
        <f t="shared" si="48"/>
        <v>0</v>
      </c>
      <c r="BK91" s="25"/>
      <c r="BL91" s="25"/>
      <c r="BM91" s="13">
        <f t="shared" si="49"/>
        <v>0</v>
      </c>
      <c r="BN91" s="24"/>
      <c r="BO91" s="24"/>
      <c r="BP91" s="13">
        <f t="shared" si="50"/>
        <v>0</v>
      </c>
      <c r="BQ91" s="13">
        <f t="shared" si="51"/>
        <v>0</v>
      </c>
      <c r="BR91" s="25"/>
      <c r="BS91" s="24"/>
      <c r="BT91" s="24"/>
      <c r="BU91" s="24"/>
      <c r="BV91" s="13">
        <f t="shared" si="52"/>
        <v>0</v>
      </c>
      <c r="BW91" s="24"/>
      <c r="BX91" s="24"/>
      <c r="BY91" s="13">
        <f t="shared" si="53"/>
        <v>0</v>
      </c>
      <c r="BZ91" s="24"/>
      <c r="CA91" s="24"/>
      <c r="CB91" s="13">
        <f t="shared" si="54"/>
        <v>0</v>
      </c>
      <c r="CC91" s="24"/>
      <c r="CD91" s="24"/>
      <c r="CE91" s="13">
        <f t="shared" si="55"/>
        <v>0</v>
      </c>
      <c r="CF91" s="24"/>
      <c r="CG91" s="24"/>
      <c r="CH91" s="13">
        <f t="shared" si="56"/>
        <v>0</v>
      </c>
      <c r="CI91" s="24"/>
      <c r="CJ91" s="24"/>
      <c r="CK91" s="13">
        <f t="shared" si="57"/>
        <v>0</v>
      </c>
      <c r="CL91" s="24"/>
      <c r="CM91" s="24"/>
      <c r="CN91" s="13">
        <f t="shared" si="58"/>
        <v>100</v>
      </c>
      <c r="CO91" s="24">
        <v>100</v>
      </c>
      <c r="CP91" s="24"/>
      <c r="CQ91" s="26"/>
      <c r="CR91" s="13">
        <f t="shared" si="59"/>
        <v>0</v>
      </c>
      <c r="CS91" s="24"/>
      <c r="CT91" s="24"/>
      <c r="CU91" s="13">
        <f t="shared" si="60"/>
        <v>0</v>
      </c>
      <c r="CV91" s="13">
        <f t="shared" si="61"/>
        <v>0</v>
      </c>
      <c r="CW91" s="13">
        <f t="shared" si="61"/>
        <v>0</v>
      </c>
      <c r="CX91" s="13">
        <f t="shared" si="62"/>
        <v>0</v>
      </c>
      <c r="CY91" s="25"/>
      <c r="CZ91" s="25"/>
      <c r="DA91" s="13">
        <f t="shared" si="63"/>
        <v>0</v>
      </c>
      <c r="DB91" s="25"/>
      <c r="DC91" s="25"/>
      <c r="DD91" s="13">
        <f t="shared" si="64"/>
        <v>0</v>
      </c>
      <c r="DE91" s="25"/>
      <c r="DF91" s="25"/>
      <c r="DG91" s="17">
        <f t="shared" si="67"/>
        <v>100</v>
      </c>
      <c r="DH91" s="17">
        <f t="shared" si="65"/>
        <v>100</v>
      </c>
      <c r="DI91" s="17">
        <v>0</v>
      </c>
      <c r="DJ91" s="17">
        <f t="shared" si="66"/>
        <v>0</v>
      </c>
      <c r="DK91" s="18"/>
      <c r="DL91" s="18"/>
      <c r="DN91" s="37"/>
    </row>
    <row r="92" spans="1:118" ht="48" customHeight="1" x14ac:dyDescent="0.2">
      <c r="A92" s="19" t="s">
        <v>168</v>
      </c>
      <c r="B92" s="13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13"/>
      <c r="P92" s="24"/>
      <c r="Q92" s="24"/>
      <c r="R92" s="24"/>
      <c r="S92" s="24"/>
      <c r="T92" s="24"/>
      <c r="U92" s="24"/>
      <c r="V92" s="24"/>
      <c r="W92" s="24"/>
      <c r="X92" s="13"/>
      <c r="Y92" s="13"/>
      <c r="Z92" s="24"/>
      <c r="AA92" s="24"/>
      <c r="AB92" s="13"/>
      <c r="AC92" s="24"/>
      <c r="AD92" s="24"/>
      <c r="AE92" s="13"/>
      <c r="AF92" s="24"/>
      <c r="AG92" s="24"/>
      <c r="AH92" s="24"/>
      <c r="AI92" s="13"/>
      <c r="AJ92" s="24"/>
      <c r="AK92" s="24"/>
      <c r="AL92" s="13"/>
      <c r="AM92" s="24"/>
      <c r="AN92" s="24"/>
      <c r="AO92" s="13"/>
      <c r="AP92" s="24"/>
      <c r="AQ92" s="24"/>
      <c r="AR92" s="13"/>
      <c r="AS92" s="25"/>
      <c r="AT92" s="25"/>
      <c r="AU92" s="25"/>
      <c r="AV92" s="25"/>
      <c r="AW92" s="25"/>
      <c r="AX92" s="13"/>
      <c r="AY92" s="25"/>
      <c r="AZ92" s="25"/>
      <c r="BA92" s="13"/>
      <c r="BB92" s="25"/>
      <c r="BC92" s="25"/>
      <c r="BD92" s="13"/>
      <c r="BE92" s="25"/>
      <c r="BF92" s="25"/>
      <c r="BG92" s="13"/>
      <c r="BH92" s="25"/>
      <c r="BI92" s="25"/>
      <c r="BJ92" s="13"/>
      <c r="BK92" s="25"/>
      <c r="BL92" s="25"/>
      <c r="BM92" s="13"/>
      <c r="BN92" s="24"/>
      <c r="BO92" s="24"/>
      <c r="BP92" s="13"/>
      <c r="BQ92" s="13"/>
      <c r="BR92" s="25"/>
      <c r="BS92" s="24"/>
      <c r="BT92" s="24"/>
      <c r="BU92" s="24"/>
      <c r="BV92" s="13"/>
      <c r="BW92" s="24"/>
      <c r="BX92" s="24"/>
      <c r="BY92" s="13"/>
      <c r="BZ92" s="24"/>
      <c r="CA92" s="24"/>
      <c r="CB92" s="13"/>
      <c r="CC92" s="24"/>
      <c r="CD92" s="24"/>
      <c r="CE92" s="13"/>
      <c r="CF92" s="24"/>
      <c r="CG92" s="24"/>
      <c r="CH92" s="13"/>
      <c r="CI92" s="24"/>
      <c r="CJ92" s="24"/>
      <c r="CK92" s="13"/>
      <c r="CL92" s="24"/>
      <c r="CM92" s="24"/>
      <c r="CN92" s="13"/>
      <c r="CO92" s="24"/>
      <c r="CP92" s="24"/>
      <c r="CQ92" s="26"/>
      <c r="CR92" s="13"/>
      <c r="CS92" s="24"/>
      <c r="CT92" s="24"/>
      <c r="CU92" s="13"/>
      <c r="CV92" s="13"/>
      <c r="CW92" s="13"/>
      <c r="CX92" s="13"/>
      <c r="CY92" s="25"/>
      <c r="CZ92" s="25"/>
      <c r="DA92" s="13"/>
      <c r="DB92" s="25"/>
      <c r="DC92" s="25"/>
      <c r="DD92" s="13"/>
      <c r="DE92" s="25"/>
      <c r="DF92" s="25"/>
      <c r="DG92" s="17"/>
      <c r="DH92" s="17"/>
      <c r="DI92" s="17"/>
      <c r="DJ92" s="17"/>
      <c r="DK92" s="18">
        <v>7000</v>
      </c>
      <c r="DL92" s="18"/>
      <c r="DN92" s="37"/>
    </row>
    <row r="93" spans="1:118" ht="48" customHeight="1" x14ac:dyDescent="0.2">
      <c r="A93" s="19" t="s">
        <v>169</v>
      </c>
      <c r="B93" s="13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13"/>
      <c r="P93" s="24"/>
      <c r="Q93" s="24"/>
      <c r="R93" s="24"/>
      <c r="S93" s="24"/>
      <c r="T93" s="24"/>
      <c r="U93" s="24"/>
      <c r="V93" s="24"/>
      <c r="W93" s="24"/>
      <c r="X93" s="13"/>
      <c r="Y93" s="13"/>
      <c r="Z93" s="24"/>
      <c r="AA93" s="24"/>
      <c r="AB93" s="13"/>
      <c r="AC93" s="24"/>
      <c r="AD93" s="24"/>
      <c r="AE93" s="13"/>
      <c r="AF93" s="24"/>
      <c r="AG93" s="24"/>
      <c r="AH93" s="24"/>
      <c r="AI93" s="13"/>
      <c r="AJ93" s="24"/>
      <c r="AK93" s="24"/>
      <c r="AL93" s="13"/>
      <c r="AM93" s="24"/>
      <c r="AN93" s="24"/>
      <c r="AO93" s="13"/>
      <c r="AP93" s="24"/>
      <c r="AQ93" s="24"/>
      <c r="AR93" s="13"/>
      <c r="AS93" s="25"/>
      <c r="AT93" s="25"/>
      <c r="AU93" s="25"/>
      <c r="AV93" s="25"/>
      <c r="AW93" s="25"/>
      <c r="AX93" s="13"/>
      <c r="AY93" s="25"/>
      <c r="AZ93" s="25"/>
      <c r="BA93" s="13"/>
      <c r="BB93" s="25"/>
      <c r="BC93" s="25"/>
      <c r="BD93" s="13"/>
      <c r="BE93" s="25"/>
      <c r="BF93" s="25"/>
      <c r="BG93" s="13"/>
      <c r="BH93" s="25"/>
      <c r="BI93" s="25"/>
      <c r="BJ93" s="13"/>
      <c r="BK93" s="25"/>
      <c r="BL93" s="25"/>
      <c r="BM93" s="13"/>
      <c r="BN93" s="24"/>
      <c r="BO93" s="24"/>
      <c r="BP93" s="13"/>
      <c r="BQ93" s="13"/>
      <c r="BR93" s="25"/>
      <c r="BS93" s="24"/>
      <c r="BT93" s="24"/>
      <c r="BU93" s="24"/>
      <c r="BV93" s="13"/>
      <c r="BW93" s="24"/>
      <c r="BX93" s="24"/>
      <c r="BY93" s="13"/>
      <c r="BZ93" s="24"/>
      <c r="CA93" s="24"/>
      <c r="CB93" s="13"/>
      <c r="CC93" s="24"/>
      <c r="CD93" s="24"/>
      <c r="CE93" s="13"/>
      <c r="CF93" s="24"/>
      <c r="CG93" s="24"/>
      <c r="CH93" s="13"/>
      <c r="CI93" s="24"/>
      <c r="CJ93" s="24"/>
      <c r="CK93" s="13"/>
      <c r="CL93" s="24"/>
      <c r="CM93" s="24"/>
      <c r="CN93" s="13"/>
      <c r="CO93" s="24"/>
      <c r="CP93" s="24"/>
      <c r="CQ93" s="26"/>
      <c r="CR93" s="13"/>
      <c r="CS93" s="24"/>
      <c r="CT93" s="24"/>
      <c r="CU93" s="13"/>
      <c r="CV93" s="13"/>
      <c r="CW93" s="13"/>
      <c r="CX93" s="13"/>
      <c r="CY93" s="25"/>
      <c r="CZ93" s="25"/>
      <c r="DA93" s="13"/>
      <c r="DB93" s="25"/>
      <c r="DC93" s="25"/>
      <c r="DD93" s="13"/>
      <c r="DE93" s="25"/>
      <c r="DF93" s="25"/>
      <c r="DG93" s="17"/>
      <c r="DH93" s="17"/>
      <c r="DI93" s="17"/>
      <c r="DJ93" s="17"/>
      <c r="DK93" s="18">
        <v>5000</v>
      </c>
      <c r="DL93" s="18"/>
      <c r="DN93" s="37"/>
    </row>
    <row r="94" spans="1:118" ht="48" customHeight="1" x14ac:dyDescent="0.2">
      <c r="A94" s="19" t="s">
        <v>170</v>
      </c>
      <c r="B94" s="1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13"/>
      <c r="P94" s="24"/>
      <c r="Q94" s="24"/>
      <c r="R94" s="24"/>
      <c r="S94" s="24"/>
      <c r="T94" s="24"/>
      <c r="U94" s="24"/>
      <c r="V94" s="24"/>
      <c r="W94" s="24"/>
      <c r="X94" s="13"/>
      <c r="Y94" s="13"/>
      <c r="Z94" s="24"/>
      <c r="AA94" s="24"/>
      <c r="AB94" s="13"/>
      <c r="AC94" s="24"/>
      <c r="AD94" s="24"/>
      <c r="AE94" s="13"/>
      <c r="AF94" s="24"/>
      <c r="AG94" s="24"/>
      <c r="AH94" s="24"/>
      <c r="AI94" s="13"/>
      <c r="AJ94" s="24"/>
      <c r="AK94" s="24"/>
      <c r="AL94" s="13"/>
      <c r="AM94" s="24"/>
      <c r="AN94" s="24"/>
      <c r="AO94" s="13"/>
      <c r="AP94" s="24"/>
      <c r="AQ94" s="24"/>
      <c r="AR94" s="13"/>
      <c r="AS94" s="25"/>
      <c r="AT94" s="25"/>
      <c r="AU94" s="25"/>
      <c r="AV94" s="25"/>
      <c r="AW94" s="25"/>
      <c r="AX94" s="13"/>
      <c r="AY94" s="25"/>
      <c r="AZ94" s="25"/>
      <c r="BA94" s="13"/>
      <c r="BB94" s="25"/>
      <c r="BC94" s="25"/>
      <c r="BD94" s="13"/>
      <c r="BE94" s="25"/>
      <c r="BF94" s="25"/>
      <c r="BG94" s="13"/>
      <c r="BH94" s="25"/>
      <c r="BI94" s="25"/>
      <c r="BJ94" s="13"/>
      <c r="BK94" s="25"/>
      <c r="BL94" s="25"/>
      <c r="BM94" s="13"/>
      <c r="BN94" s="24"/>
      <c r="BO94" s="24"/>
      <c r="BP94" s="13"/>
      <c r="BQ94" s="13"/>
      <c r="BR94" s="25"/>
      <c r="BS94" s="24"/>
      <c r="BT94" s="24"/>
      <c r="BU94" s="24"/>
      <c r="BV94" s="13"/>
      <c r="BW94" s="24"/>
      <c r="BX94" s="24"/>
      <c r="BY94" s="13"/>
      <c r="BZ94" s="24"/>
      <c r="CA94" s="24"/>
      <c r="CB94" s="13"/>
      <c r="CC94" s="24"/>
      <c r="CD94" s="24"/>
      <c r="CE94" s="13"/>
      <c r="CF94" s="24"/>
      <c r="CG94" s="24"/>
      <c r="CH94" s="13"/>
      <c r="CI94" s="24"/>
      <c r="CJ94" s="24"/>
      <c r="CK94" s="13"/>
      <c r="CL94" s="24"/>
      <c r="CM94" s="24"/>
      <c r="CN94" s="13"/>
      <c r="CO94" s="24"/>
      <c r="CP94" s="24"/>
      <c r="CQ94" s="26"/>
      <c r="CR94" s="13"/>
      <c r="CS94" s="24"/>
      <c r="CT94" s="24"/>
      <c r="CU94" s="13"/>
      <c r="CV94" s="13"/>
      <c r="CW94" s="13"/>
      <c r="CX94" s="13"/>
      <c r="CY94" s="25"/>
      <c r="CZ94" s="25"/>
      <c r="DA94" s="13"/>
      <c r="DB94" s="25"/>
      <c r="DC94" s="25"/>
      <c r="DD94" s="13"/>
      <c r="DE94" s="25"/>
      <c r="DF94" s="25"/>
      <c r="DG94" s="17"/>
      <c r="DH94" s="17"/>
      <c r="DI94" s="17"/>
      <c r="DJ94" s="17"/>
      <c r="DK94" s="18">
        <v>7000</v>
      </c>
      <c r="DL94" s="18"/>
      <c r="DN94" s="37"/>
    </row>
    <row r="95" spans="1:118" ht="48" customHeight="1" x14ac:dyDescent="0.2">
      <c r="A95" s="19" t="s">
        <v>171</v>
      </c>
      <c r="B95" s="13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13"/>
      <c r="P95" s="24"/>
      <c r="Q95" s="24"/>
      <c r="R95" s="24"/>
      <c r="S95" s="24"/>
      <c r="T95" s="24"/>
      <c r="U95" s="24"/>
      <c r="V95" s="24"/>
      <c r="W95" s="24"/>
      <c r="X95" s="13"/>
      <c r="Y95" s="13"/>
      <c r="Z95" s="24"/>
      <c r="AA95" s="24"/>
      <c r="AB95" s="13"/>
      <c r="AC95" s="24"/>
      <c r="AD95" s="24"/>
      <c r="AE95" s="13"/>
      <c r="AF95" s="24"/>
      <c r="AG95" s="24"/>
      <c r="AH95" s="24"/>
      <c r="AI95" s="13"/>
      <c r="AJ95" s="24"/>
      <c r="AK95" s="24"/>
      <c r="AL95" s="13"/>
      <c r="AM95" s="24"/>
      <c r="AN95" s="24"/>
      <c r="AO95" s="13"/>
      <c r="AP95" s="24"/>
      <c r="AQ95" s="24"/>
      <c r="AR95" s="13"/>
      <c r="AS95" s="25"/>
      <c r="AT95" s="25"/>
      <c r="AU95" s="25"/>
      <c r="AV95" s="25"/>
      <c r="AW95" s="25"/>
      <c r="AX95" s="13"/>
      <c r="AY95" s="25"/>
      <c r="AZ95" s="25"/>
      <c r="BA95" s="13"/>
      <c r="BB95" s="25"/>
      <c r="BC95" s="25"/>
      <c r="BD95" s="13"/>
      <c r="BE95" s="25"/>
      <c r="BF95" s="25"/>
      <c r="BG95" s="13"/>
      <c r="BH95" s="25"/>
      <c r="BI95" s="25"/>
      <c r="BJ95" s="13"/>
      <c r="BK95" s="25"/>
      <c r="BL95" s="25"/>
      <c r="BM95" s="13"/>
      <c r="BN95" s="24"/>
      <c r="BO95" s="24"/>
      <c r="BP95" s="13"/>
      <c r="BQ95" s="13"/>
      <c r="BR95" s="25"/>
      <c r="BS95" s="24"/>
      <c r="BT95" s="24"/>
      <c r="BU95" s="24"/>
      <c r="BV95" s="13"/>
      <c r="BW95" s="24"/>
      <c r="BX95" s="24"/>
      <c r="BY95" s="13"/>
      <c r="BZ95" s="24"/>
      <c r="CA95" s="24"/>
      <c r="CB95" s="13"/>
      <c r="CC95" s="24"/>
      <c r="CD95" s="24"/>
      <c r="CE95" s="13"/>
      <c r="CF95" s="24"/>
      <c r="CG95" s="24"/>
      <c r="CH95" s="13"/>
      <c r="CI95" s="24"/>
      <c r="CJ95" s="24"/>
      <c r="CK95" s="13"/>
      <c r="CL95" s="24"/>
      <c r="CM95" s="24"/>
      <c r="CN95" s="13"/>
      <c r="CO95" s="24"/>
      <c r="CP95" s="24"/>
      <c r="CQ95" s="26"/>
      <c r="CR95" s="13"/>
      <c r="CS95" s="24"/>
      <c r="CT95" s="24"/>
      <c r="CU95" s="13"/>
      <c r="CV95" s="13"/>
      <c r="CW95" s="13"/>
      <c r="CX95" s="13"/>
      <c r="CY95" s="25"/>
      <c r="CZ95" s="25"/>
      <c r="DA95" s="13"/>
      <c r="DB95" s="25"/>
      <c r="DC95" s="25"/>
      <c r="DD95" s="13"/>
      <c r="DE95" s="25"/>
      <c r="DF95" s="25"/>
      <c r="DG95" s="17"/>
      <c r="DH95" s="17"/>
      <c r="DI95" s="17"/>
      <c r="DJ95" s="17"/>
      <c r="DK95" s="18">
        <v>6000</v>
      </c>
      <c r="DL95" s="18"/>
      <c r="DN95" s="37"/>
    </row>
    <row r="96" spans="1:118" ht="48" customHeight="1" x14ac:dyDescent="0.2">
      <c r="A96" s="19" t="s">
        <v>172</v>
      </c>
      <c r="B96" s="13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13"/>
      <c r="P96" s="24"/>
      <c r="Q96" s="24"/>
      <c r="R96" s="24"/>
      <c r="S96" s="24"/>
      <c r="T96" s="24"/>
      <c r="U96" s="24"/>
      <c r="V96" s="24"/>
      <c r="W96" s="24"/>
      <c r="X96" s="13"/>
      <c r="Y96" s="13"/>
      <c r="Z96" s="24"/>
      <c r="AA96" s="24"/>
      <c r="AB96" s="13"/>
      <c r="AC96" s="24"/>
      <c r="AD96" s="24"/>
      <c r="AE96" s="13"/>
      <c r="AF96" s="24"/>
      <c r="AG96" s="24"/>
      <c r="AH96" s="24"/>
      <c r="AI96" s="13"/>
      <c r="AJ96" s="24"/>
      <c r="AK96" s="24"/>
      <c r="AL96" s="13"/>
      <c r="AM96" s="24"/>
      <c r="AN96" s="24"/>
      <c r="AO96" s="13"/>
      <c r="AP96" s="24"/>
      <c r="AQ96" s="24"/>
      <c r="AR96" s="13"/>
      <c r="AS96" s="25"/>
      <c r="AT96" s="25"/>
      <c r="AU96" s="25"/>
      <c r="AV96" s="25"/>
      <c r="AW96" s="25"/>
      <c r="AX96" s="13"/>
      <c r="AY96" s="25"/>
      <c r="AZ96" s="25"/>
      <c r="BA96" s="13"/>
      <c r="BB96" s="25"/>
      <c r="BC96" s="25"/>
      <c r="BD96" s="13"/>
      <c r="BE96" s="25"/>
      <c r="BF96" s="25"/>
      <c r="BG96" s="13"/>
      <c r="BH96" s="25"/>
      <c r="BI96" s="25"/>
      <c r="BJ96" s="13"/>
      <c r="BK96" s="25"/>
      <c r="BL96" s="25"/>
      <c r="BM96" s="13"/>
      <c r="BN96" s="24"/>
      <c r="BO96" s="24"/>
      <c r="BP96" s="13"/>
      <c r="BQ96" s="13"/>
      <c r="BR96" s="25"/>
      <c r="BS96" s="24"/>
      <c r="BT96" s="24"/>
      <c r="BU96" s="24"/>
      <c r="BV96" s="13"/>
      <c r="BW96" s="24"/>
      <c r="BX96" s="24"/>
      <c r="BY96" s="13"/>
      <c r="BZ96" s="24"/>
      <c r="CA96" s="24"/>
      <c r="CB96" s="13"/>
      <c r="CC96" s="24"/>
      <c r="CD96" s="24"/>
      <c r="CE96" s="13"/>
      <c r="CF96" s="24"/>
      <c r="CG96" s="24"/>
      <c r="CH96" s="13"/>
      <c r="CI96" s="24"/>
      <c r="CJ96" s="24"/>
      <c r="CK96" s="13"/>
      <c r="CL96" s="24"/>
      <c r="CM96" s="24"/>
      <c r="CN96" s="13"/>
      <c r="CO96" s="24"/>
      <c r="CP96" s="24"/>
      <c r="CQ96" s="26"/>
      <c r="CR96" s="13"/>
      <c r="CS96" s="24"/>
      <c r="CT96" s="24"/>
      <c r="CU96" s="13"/>
      <c r="CV96" s="13"/>
      <c r="CW96" s="13"/>
      <c r="CX96" s="13"/>
      <c r="CY96" s="25"/>
      <c r="CZ96" s="25"/>
      <c r="DA96" s="13"/>
      <c r="DB96" s="25"/>
      <c r="DC96" s="25"/>
      <c r="DD96" s="13"/>
      <c r="DE96" s="25"/>
      <c r="DF96" s="25"/>
      <c r="DG96" s="17"/>
      <c r="DH96" s="17"/>
      <c r="DI96" s="17"/>
      <c r="DJ96" s="17"/>
      <c r="DK96" s="18">
        <v>7000</v>
      </c>
      <c r="DL96" s="18"/>
      <c r="DN96" s="37"/>
    </row>
    <row r="97" spans="1:118" ht="33" customHeight="1" x14ac:dyDescent="0.2">
      <c r="A97" s="19" t="s">
        <v>157</v>
      </c>
      <c r="B97" s="13">
        <f t="shared" si="34"/>
        <v>0</v>
      </c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13">
        <f t="shared" si="35"/>
        <v>0</v>
      </c>
      <c r="P97" s="24"/>
      <c r="Q97" s="24"/>
      <c r="R97" s="24"/>
      <c r="S97" s="24"/>
      <c r="T97" s="24"/>
      <c r="U97" s="24"/>
      <c r="V97" s="24"/>
      <c r="W97" s="24"/>
      <c r="X97" s="13">
        <f t="shared" si="36"/>
        <v>0</v>
      </c>
      <c r="Y97" s="13">
        <f t="shared" si="37"/>
        <v>0</v>
      </c>
      <c r="Z97" s="24"/>
      <c r="AA97" s="24"/>
      <c r="AB97" s="13">
        <f t="shared" si="38"/>
        <v>0</v>
      </c>
      <c r="AC97" s="24"/>
      <c r="AD97" s="24"/>
      <c r="AE97" s="13">
        <f t="shared" si="39"/>
        <v>0</v>
      </c>
      <c r="AF97" s="24"/>
      <c r="AG97" s="24"/>
      <c r="AH97" s="24"/>
      <c r="AI97" s="13">
        <f t="shared" si="40"/>
        <v>0</v>
      </c>
      <c r="AJ97" s="24"/>
      <c r="AK97" s="24"/>
      <c r="AL97" s="13">
        <f t="shared" si="41"/>
        <v>0</v>
      </c>
      <c r="AM97" s="24"/>
      <c r="AN97" s="24"/>
      <c r="AO97" s="13">
        <f t="shared" si="42"/>
        <v>0</v>
      </c>
      <c r="AP97" s="24"/>
      <c r="AQ97" s="24"/>
      <c r="AR97" s="13">
        <f t="shared" si="43"/>
        <v>0</v>
      </c>
      <c r="AS97" s="25"/>
      <c r="AT97" s="25"/>
      <c r="AU97" s="25"/>
      <c r="AV97" s="25"/>
      <c r="AW97" s="25"/>
      <c r="AX97" s="13">
        <f t="shared" si="44"/>
        <v>0</v>
      </c>
      <c r="AY97" s="25"/>
      <c r="AZ97" s="25"/>
      <c r="BA97" s="13">
        <f t="shared" si="45"/>
        <v>0</v>
      </c>
      <c r="BB97" s="25"/>
      <c r="BC97" s="25"/>
      <c r="BD97" s="13">
        <f t="shared" si="46"/>
        <v>0</v>
      </c>
      <c r="BE97" s="25"/>
      <c r="BF97" s="25"/>
      <c r="BG97" s="13">
        <f t="shared" si="47"/>
        <v>0</v>
      </c>
      <c r="BH97" s="25"/>
      <c r="BI97" s="25"/>
      <c r="BJ97" s="13">
        <f t="shared" si="48"/>
        <v>0</v>
      </c>
      <c r="BK97" s="25"/>
      <c r="BL97" s="25"/>
      <c r="BM97" s="13">
        <f t="shared" si="49"/>
        <v>0</v>
      </c>
      <c r="BN97" s="24"/>
      <c r="BO97" s="24"/>
      <c r="BP97" s="13">
        <f t="shared" si="50"/>
        <v>0</v>
      </c>
      <c r="BQ97" s="13">
        <f t="shared" si="51"/>
        <v>0</v>
      </c>
      <c r="BR97" s="25"/>
      <c r="BS97" s="24"/>
      <c r="BT97" s="24"/>
      <c r="BU97" s="24"/>
      <c r="BV97" s="13">
        <f t="shared" si="52"/>
        <v>0</v>
      </c>
      <c r="BW97" s="24"/>
      <c r="BX97" s="24"/>
      <c r="BY97" s="13">
        <f t="shared" si="53"/>
        <v>0</v>
      </c>
      <c r="BZ97" s="24"/>
      <c r="CA97" s="24"/>
      <c r="CB97" s="13">
        <f t="shared" si="54"/>
        <v>0</v>
      </c>
      <c r="CC97" s="24"/>
      <c r="CD97" s="24"/>
      <c r="CE97" s="13">
        <f t="shared" si="55"/>
        <v>0</v>
      </c>
      <c r="CF97" s="24"/>
      <c r="CG97" s="24"/>
      <c r="CH97" s="13">
        <f t="shared" si="56"/>
        <v>0</v>
      </c>
      <c r="CI97" s="24"/>
      <c r="CJ97" s="24"/>
      <c r="CK97" s="13">
        <f t="shared" si="57"/>
        <v>0</v>
      </c>
      <c r="CL97" s="24"/>
      <c r="CM97" s="24"/>
      <c r="CN97" s="13">
        <f t="shared" si="58"/>
        <v>50</v>
      </c>
      <c r="CO97" s="24">
        <v>25</v>
      </c>
      <c r="CP97" s="24">
        <v>25</v>
      </c>
      <c r="CQ97" s="26"/>
      <c r="CR97" s="13">
        <f t="shared" si="59"/>
        <v>0</v>
      </c>
      <c r="CS97" s="24"/>
      <c r="CT97" s="24"/>
      <c r="CU97" s="13">
        <f t="shared" si="60"/>
        <v>0</v>
      </c>
      <c r="CV97" s="13">
        <f t="shared" si="61"/>
        <v>0</v>
      </c>
      <c r="CW97" s="13">
        <f t="shared" si="61"/>
        <v>0</v>
      </c>
      <c r="CX97" s="13">
        <f t="shared" si="62"/>
        <v>0</v>
      </c>
      <c r="CY97" s="25"/>
      <c r="CZ97" s="25"/>
      <c r="DA97" s="13">
        <f t="shared" si="63"/>
        <v>0</v>
      </c>
      <c r="DB97" s="25"/>
      <c r="DC97" s="25"/>
      <c r="DD97" s="13">
        <f t="shared" si="64"/>
        <v>0</v>
      </c>
      <c r="DE97" s="25"/>
      <c r="DF97" s="25"/>
      <c r="DG97" s="17">
        <f t="shared" si="67"/>
        <v>50</v>
      </c>
      <c r="DH97" s="17">
        <f t="shared" si="65"/>
        <v>25</v>
      </c>
      <c r="DI97" s="17">
        <v>0</v>
      </c>
      <c r="DJ97" s="17">
        <f t="shared" si="66"/>
        <v>25</v>
      </c>
      <c r="DK97" s="18"/>
      <c r="DL97" s="18"/>
      <c r="DN97" s="37"/>
    </row>
    <row r="98" spans="1:118" ht="31.5" x14ac:dyDescent="0.2">
      <c r="A98" s="31" t="s">
        <v>158</v>
      </c>
      <c r="B98" s="32">
        <f>C98+D98+E98+F98+G98+H98+I98+J98+K98+L98+M98+N98</f>
        <v>985570</v>
      </c>
      <c r="C98" s="32">
        <f t="shared" ref="C98:AH98" si="68">SUM(C7:C97)</f>
        <v>65058</v>
      </c>
      <c r="D98" s="32">
        <f t="shared" si="68"/>
        <v>769766</v>
      </c>
      <c r="E98" s="32">
        <f t="shared" si="68"/>
        <v>8140</v>
      </c>
      <c r="F98" s="32">
        <f t="shared" si="68"/>
        <v>3235</v>
      </c>
      <c r="G98" s="32">
        <f t="shared" si="68"/>
        <v>0</v>
      </c>
      <c r="H98" s="32">
        <f t="shared" si="68"/>
        <v>13241</v>
      </c>
      <c r="I98" s="32">
        <f t="shared" si="68"/>
        <v>20771</v>
      </c>
      <c r="J98" s="32">
        <f t="shared" si="68"/>
        <v>21872</v>
      </c>
      <c r="K98" s="32">
        <f t="shared" si="68"/>
        <v>1762</v>
      </c>
      <c r="L98" s="32">
        <f t="shared" si="68"/>
        <v>78844</v>
      </c>
      <c r="M98" s="32">
        <f t="shared" si="68"/>
        <v>2881</v>
      </c>
      <c r="N98" s="32">
        <f t="shared" si="68"/>
        <v>0</v>
      </c>
      <c r="O98" s="32">
        <f t="shared" si="68"/>
        <v>618375</v>
      </c>
      <c r="P98" s="32">
        <f t="shared" si="68"/>
        <v>21954</v>
      </c>
      <c r="Q98" s="32">
        <f t="shared" si="68"/>
        <v>573882</v>
      </c>
      <c r="R98" s="32">
        <f t="shared" si="68"/>
        <v>2134</v>
      </c>
      <c r="S98" s="32">
        <f t="shared" si="68"/>
        <v>9189</v>
      </c>
      <c r="T98" s="32">
        <f t="shared" si="68"/>
        <v>4150</v>
      </c>
      <c r="U98" s="32">
        <f t="shared" si="68"/>
        <v>0</v>
      </c>
      <c r="V98" s="32">
        <f t="shared" si="68"/>
        <v>0</v>
      </c>
      <c r="W98" s="32">
        <f t="shared" si="68"/>
        <v>7066</v>
      </c>
      <c r="X98" s="32">
        <f t="shared" si="68"/>
        <v>60380</v>
      </c>
      <c r="Y98" s="32">
        <f t="shared" si="68"/>
        <v>44925</v>
      </c>
      <c r="Z98" s="32">
        <f t="shared" si="68"/>
        <v>37765</v>
      </c>
      <c r="AA98" s="32">
        <f t="shared" si="68"/>
        <v>7160</v>
      </c>
      <c r="AB98" s="32">
        <f t="shared" si="68"/>
        <v>15455</v>
      </c>
      <c r="AC98" s="32">
        <f t="shared" si="68"/>
        <v>15244</v>
      </c>
      <c r="AD98" s="32">
        <f t="shared" si="68"/>
        <v>211</v>
      </c>
      <c r="AE98" s="32">
        <f t="shared" si="68"/>
        <v>75467</v>
      </c>
      <c r="AF98" s="32">
        <f t="shared" si="68"/>
        <v>67766</v>
      </c>
      <c r="AG98" s="32">
        <f t="shared" si="68"/>
        <v>7701</v>
      </c>
      <c r="AH98" s="32">
        <f t="shared" si="68"/>
        <v>0</v>
      </c>
      <c r="AI98" s="32">
        <f t="shared" ref="AI98:CT98" si="69">SUM(AI7:AI97)</f>
        <v>2259</v>
      </c>
      <c r="AJ98" s="32">
        <f t="shared" si="69"/>
        <v>258</v>
      </c>
      <c r="AK98" s="32">
        <f t="shared" si="69"/>
        <v>2001</v>
      </c>
      <c r="AL98" s="32">
        <f t="shared" si="69"/>
        <v>98037</v>
      </c>
      <c r="AM98" s="32">
        <f t="shared" si="69"/>
        <v>82984</v>
      </c>
      <c r="AN98" s="32">
        <f t="shared" si="69"/>
        <v>15053</v>
      </c>
      <c r="AO98" s="32">
        <f t="shared" si="69"/>
        <v>21189</v>
      </c>
      <c r="AP98" s="32">
        <f t="shared" si="69"/>
        <v>18975</v>
      </c>
      <c r="AQ98" s="32">
        <f t="shared" si="69"/>
        <v>2214</v>
      </c>
      <c r="AR98" s="32">
        <f t="shared" si="69"/>
        <v>245996</v>
      </c>
      <c r="AS98" s="32">
        <f t="shared" si="69"/>
        <v>114825</v>
      </c>
      <c r="AT98" s="32">
        <f t="shared" si="69"/>
        <v>13323</v>
      </c>
      <c r="AU98" s="32">
        <f t="shared" si="69"/>
        <v>0</v>
      </c>
      <c r="AV98" s="32">
        <f t="shared" si="69"/>
        <v>1354</v>
      </c>
      <c r="AW98" s="32">
        <f t="shared" si="69"/>
        <v>23</v>
      </c>
      <c r="AX98" s="32">
        <f t="shared" si="69"/>
        <v>9824</v>
      </c>
      <c r="AY98" s="32">
        <f t="shared" si="69"/>
        <v>9824</v>
      </c>
      <c r="AZ98" s="32">
        <f t="shared" si="69"/>
        <v>0</v>
      </c>
      <c r="BA98" s="32">
        <f t="shared" si="69"/>
        <v>1539</v>
      </c>
      <c r="BB98" s="32">
        <f t="shared" si="69"/>
        <v>1539</v>
      </c>
      <c r="BC98" s="32">
        <f t="shared" si="69"/>
        <v>0</v>
      </c>
      <c r="BD98" s="32">
        <f t="shared" si="69"/>
        <v>60076</v>
      </c>
      <c r="BE98" s="32">
        <f t="shared" si="69"/>
        <v>49263</v>
      </c>
      <c r="BF98" s="32">
        <f t="shared" si="69"/>
        <v>10813</v>
      </c>
      <c r="BG98" s="32">
        <f t="shared" si="69"/>
        <v>3746</v>
      </c>
      <c r="BH98" s="32">
        <f t="shared" si="69"/>
        <v>3746</v>
      </c>
      <c r="BI98" s="32">
        <f t="shared" si="69"/>
        <v>0</v>
      </c>
      <c r="BJ98" s="32">
        <f t="shared" si="69"/>
        <v>41286</v>
      </c>
      <c r="BK98" s="32">
        <f t="shared" si="69"/>
        <v>41253</v>
      </c>
      <c r="BL98" s="32">
        <f t="shared" si="69"/>
        <v>33</v>
      </c>
      <c r="BM98" s="32">
        <f t="shared" si="69"/>
        <v>43930</v>
      </c>
      <c r="BN98" s="32">
        <f t="shared" si="69"/>
        <v>42013</v>
      </c>
      <c r="BO98" s="32">
        <f t="shared" si="69"/>
        <v>1917</v>
      </c>
      <c r="BP98" s="32">
        <f t="shared" si="69"/>
        <v>184991</v>
      </c>
      <c r="BQ98" s="32">
        <f t="shared" si="69"/>
        <v>37608</v>
      </c>
      <c r="BR98" s="32">
        <f t="shared" si="69"/>
        <v>26236</v>
      </c>
      <c r="BS98" s="32">
        <f t="shared" si="69"/>
        <v>11372</v>
      </c>
      <c r="BT98" s="32">
        <f t="shared" si="69"/>
        <v>14956</v>
      </c>
      <c r="BU98" s="32">
        <f t="shared" si="69"/>
        <v>47932</v>
      </c>
      <c r="BV98" s="32">
        <f t="shared" si="69"/>
        <v>7624</v>
      </c>
      <c r="BW98" s="32">
        <f t="shared" si="69"/>
        <v>7282</v>
      </c>
      <c r="BX98" s="32">
        <f t="shared" si="69"/>
        <v>342</v>
      </c>
      <c r="BY98" s="32">
        <f t="shared" si="69"/>
        <v>0</v>
      </c>
      <c r="BZ98" s="32">
        <f t="shared" si="69"/>
        <v>0</v>
      </c>
      <c r="CA98" s="32">
        <f t="shared" si="69"/>
        <v>0</v>
      </c>
      <c r="CB98" s="32">
        <f t="shared" si="69"/>
        <v>76871</v>
      </c>
      <c r="CC98" s="32">
        <f t="shared" si="69"/>
        <v>60932</v>
      </c>
      <c r="CD98" s="32">
        <f t="shared" si="69"/>
        <v>15939</v>
      </c>
      <c r="CE98" s="32">
        <f t="shared" si="69"/>
        <v>211040</v>
      </c>
      <c r="CF98" s="32">
        <f t="shared" si="69"/>
        <v>196780</v>
      </c>
      <c r="CG98" s="32">
        <f t="shared" si="69"/>
        <v>14260</v>
      </c>
      <c r="CH98" s="32">
        <f t="shared" si="69"/>
        <v>99561</v>
      </c>
      <c r="CI98" s="32">
        <f t="shared" si="69"/>
        <v>71284</v>
      </c>
      <c r="CJ98" s="32">
        <f t="shared" si="69"/>
        <v>28277</v>
      </c>
      <c r="CK98" s="32">
        <f t="shared" si="69"/>
        <v>0</v>
      </c>
      <c r="CL98" s="32">
        <f t="shared" si="69"/>
        <v>0</v>
      </c>
      <c r="CM98" s="32">
        <f t="shared" si="69"/>
        <v>0</v>
      </c>
      <c r="CN98" s="32">
        <f t="shared" si="69"/>
        <v>92479</v>
      </c>
      <c r="CO98" s="32">
        <f t="shared" si="69"/>
        <v>67340</v>
      </c>
      <c r="CP98" s="32">
        <f t="shared" si="69"/>
        <v>25139</v>
      </c>
      <c r="CQ98" s="32">
        <f t="shared" si="69"/>
        <v>1800</v>
      </c>
      <c r="CR98" s="32">
        <f t="shared" si="69"/>
        <v>94846</v>
      </c>
      <c r="CS98" s="32">
        <f t="shared" si="69"/>
        <v>66580</v>
      </c>
      <c r="CT98" s="32">
        <f t="shared" si="69"/>
        <v>28266</v>
      </c>
      <c r="CU98" s="32">
        <f t="shared" ref="CU98:DF98" si="70">SUM(CU7:CU97)</f>
        <v>142174</v>
      </c>
      <c r="CV98" s="32">
        <f t="shared" si="70"/>
        <v>101140</v>
      </c>
      <c r="CW98" s="32">
        <f t="shared" si="70"/>
        <v>41034</v>
      </c>
      <c r="CX98" s="32">
        <f t="shared" si="70"/>
        <v>10618</v>
      </c>
      <c r="CY98" s="32">
        <f t="shared" si="70"/>
        <v>9608</v>
      </c>
      <c r="CZ98" s="32">
        <f t="shared" si="70"/>
        <v>1010</v>
      </c>
      <c r="DA98" s="32">
        <f t="shared" si="70"/>
        <v>72396</v>
      </c>
      <c r="DB98" s="32">
        <f t="shared" si="70"/>
        <v>58215</v>
      </c>
      <c r="DC98" s="32">
        <f t="shared" si="70"/>
        <v>14181</v>
      </c>
      <c r="DD98" s="32">
        <f t="shared" si="70"/>
        <v>59160</v>
      </c>
      <c r="DE98" s="32">
        <f t="shared" si="70"/>
        <v>33317</v>
      </c>
      <c r="DF98" s="32">
        <f t="shared" si="70"/>
        <v>25843</v>
      </c>
      <c r="DG98" s="32">
        <f t="shared" si="67"/>
        <v>2976294</v>
      </c>
      <c r="DH98" s="32">
        <f t="shared" si="65"/>
        <v>2117908</v>
      </c>
      <c r="DI98" s="32">
        <v>287049</v>
      </c>
      <c r="DJ98" s="32">
        <f t="shared" si="66"/>
        <v>858386</v>
      </c>
      <c r="DK98" s="32">
        <f>SUM(DK7:DK97)</f>
        <v>180147</v>
      </c>
      <c r="DL98" s="32">
        <f>SUM(DL7:DL97)</f>
        <v>68236</v>
      </c>
    </row>
  </sheetData>
  <autoFilter ref="A6:DL98"/>
  <mergeCells count="91">
    <mergeCell ref="DB5:DC5"/>
    <mergeCell ref="DD5:DD6"/>
    <mergeCell ref="DE5:DF5"/>
    <mergeCell ref="CL5:CM5"/>
    <mergeCell ref="CN5:CN6"/>
    <mergeCell ref="CO5:CQ5"/>
    <mergeCell ref="CR5:CR6"/>
    <mergeCell ref="CS5:CT5"/>
    <mergeCell ref="CU5:CU6"/>
    <mergeCell ref="CK5:CK6"/>
    <mergeCell ref="BU5:BU6"/>
    <mergeCell ref="BV5:BV6"/>
    <mergeCell ref="BW5:BX5"/>
    <mergeCell ref="BY5:BY6"/>
    <mergeCell ref="BZ5:CA5"/>
    <mergeCell ref="CB5:CB6"/>
    <mergeCell ref="CC5:CD5"/>
    <mergeCell ref="CE5:CE6"/>
    <mergeCell ref="CF5:CG5"/>
    <mergeCell ref="CH5:CH6"/>
    <mergeCell ref="CI5:CJ5"/>
    <mergeCell ref="BT5:BT6"/>
    <mergeCell ref="BB5:BC5"/>
    <mergeCell ref="BD5:BD6"/>
    <mergeCell ref="BE5:BF5"/>
    <mergeCell ref="BG5:BG6"/>
    <mergeCell ref="BH5:BI5"/>
    <mergeCell ref="BJ5:BJ6"/>
    <mergeCell ref="BK5:BL5"/>
    <mergeCell ref="BM5:BM6"/>
    <mergeCell ref="BN5:BO5"/>
    <mergeCell ref="BQ5:BQ6"/>
    <mergeCell ref="BR5:BS5"/>
    <mergeCell ref="AP5:AQ5"/>
    <mergeCell ref="AR5:AR6"/>
    <mergeCell ref="AS5:AW5"/>
    <mergeCell ref="AX5:AX6"/>
    <mergeCell ref="AY5:AZ5"/>
    <mergeCell ref="CR4:CT4"/>
    <mergeCell ref="CU4:DF4"/>
    <mergeCell ref="DH4:DH6"/>
    <mergeCell ref="DJ4:DJ6"/>
    <mergeCell ref="AI4:AK4"/>
    <mergeCell ref="AL4:AN4"/>
    <mergeCell ref="AO4:AQ4"/>
    <mergeCell ref="AR4:BL4"/>
    <mergeCell ref="BM4:BO4"/>
    <mergeCell ref="BP4:BP6"/>
    <mergeCell ref="AJ5:AK5"/>
    <mergeCell ref="AL5:AL6"/>
    <mergeCell ref="AM5:AN5"/>
    <mergeCell ref="AO5:AO6"/>
    <mergeCell ref="BA5:BA6"/>
    <mergeCell ref="AI5:AI6"/>
    <mergeCell ref="DK3:DL3"/>
    <mergeCell ref="BQ4:CD4"/>
    <mergeCell ref="CE4:CG4"/>
    <mergeCell ref="CH4:CM4"/>
    <mergeCell ref="CN4:CP4"/>
    <mergeCell ref="BF3:BX3"/>
    <mergeCell ref="BY3:CP3"/>
    <mergeCell ref="CR3:DF3"/>
    <mergeCell ref="DG3:DG6"/>
    <mergeCell ref="DH3:DJ3"/>
    <mergeCell ref="DK4:DK6"/>
    <mergeCell ref="DL4:DL6"/>
    <mergeCell ref="CV5:CW5"/>
    <mergeCell ref="CX5:CX6"/>
    <mergeCell ref="CY5:CZ5"/>
    <mergeCell ref="DA5:DA6"/>
    <mergeCell ref="B1:N1"/>
    <mergeCell ref="B2:N2"/>
    <mergeCell ref="A3:A6"/>
    <mergeCell ref="B3:Q3"/>
    <mergeCell ref="T3:AL3"/>
    <mergeCell ref="Y5:Y6"/>
    <mergeCell ref="B5:B6"/>
    <mergeCell ref="C5:N5"/>
    <mergeCell ref="O5:O6"/>
    <mergeCell ref="P5:W5"/>
    <mergeCell ref="X5:X6"/>
    <mergeCell ref="Z5:AA5"/>
    <mergeCell ref="AB5:AB6"/>
    <mergeCell ref="AC5:AD5"/>
    <mergeCell ref="AE5:AE6"/>
    <mergeCell ref="AF5:AH5"/>
    <mergeCell ref="AM3:BE3"/>
    <mergeCell ref="B4:N4"/>
    <mergeCell ref="O4:W4"/>
    <mergeCell ref="X4:AD4"/>
    <mergeCell ref="AE4:AH4"/>
  </mergeCells>
  <pageMargins left="0.11811023622047245" right="0.11811023622047245" top="7.874015748031496E-2" bottom="7.874015748031496E-2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98"/>
  <sheetViews>
    <sheetView showZeros="0" zoomScale="70" zoomScaleNormal="70" workbookViewId="0">
      <pane xSplit="1" ySplit="6" topLeftCell="CK16" activePane="bottomRight" state="frozenSplit"/>
      <selection pane="topRight" activeCell="D1" sqref="D1"/>
      <selection pane="bottomLeft" activeCell="DA6" sqref="DA6"/>
      <selection pane="bottomRight" activeCell="DM1" sqref="DM1:DN1048576"/>
    </sheetView>
  </sheetViews>
  <sheetFormatPr defaultRowHeight="12.75" x14ac:dyDescent="0.2"/>
  <cols>
    <col min="1" max="1" width="58.5703125" style="23" customWidth="1"/>
    <col min="2" max="2" width="13.140625" style="23" customWidth="1"/>
    <col min="3" max="3" width="10.140625" style="23" customWidth="1"/>
    <col min="4" max="4" width="13.140625" style="23" customWidth="1"/>
    <col min="5" max="7" width="9.28515625" style="23" customWidth="1"/>
    <col min="8" max="10" width="10.140625" style="23" customWidth="1"/>
    <col min="11" max="11" width="9.28515625" style="23" customWidth="1"/>
    <col min="12" max="12" width="11.28515625" style="23" customWidth="1"/>
    <col min="13" max="14" width="9.28515625" style="23" customWidth="1"/>
    <col min="15" max="15" width="9.85546875" style="23" customWidth="1"/>
    <col min="16" max="16" width="10.140625" style="23" customWidth="1"/>
    <col min="17" max="17" width="11.28515625" style="23" customWidth="1"/>
    <col min="18" max="18" width="9.28515625" style="23" customWidth="1"/>
    <col min="19" max="19" width="10" style="23" customWidth="1"/>
    <col min="20" max="20" width="6.85546875" style="23" customWidth="1"/>
    <col min="21" max="21" width="5.85546875" style="23" customWidth="1"/>
    <col min="22" max="22" width="6.42578125" style="23" customWidth="1"/>
    <col min="23" max="23" width="6.5703125" style="23" customWidth="1"/>
    <col min="24" max="24" width="8.140625" style="23" customWidth="1"/>
    <col min="25" max="25" width="8.85546875" style="23" customWidth="1"/>
    <col min="26" max="26" width="7.7109375" style="23" customWidth="1"/>
    <col min="27" max="27" width="7.28515625" style="23" customWidth="1"/>
    <col min="28" max="28" width="9.7109375" style="23" customWidth="1"/>
    <col min="29" max="29" width="9" style="23" customWidth="1"/>
    <col min="30" max="30" width="7" style="23" customWidth="1"/>
    <col min="31" max="31" width="7.7109375" style="23" customWidth="1"/>
    <col min="32" max="32" width="8.140625" style="23" customWidth="1"/>
    <col min="33" max="34" width="7.7109375" style="23" customWidth="1"/>
    <col min="35" max="35" width="7.85546875" style="23" customWidth="1"/>
    <col min="36" max="36" width="8.140625" style="23" customWidth="1"/>
    <col min="37" max="37" width="7.85546875" style="23" customWidth="1"/>
    <col min="38" max="38" width="8.140625" style="23" customWidth="1"/>
    <col min="39" max="39" width="7.7109375" style="23" customWidth="1"/>
    <col min="40" max="40" width="7.85546875" style="23" customWidth="1"/>
    <col min="41" max="42" width="8.140625" style="23" customWidth="1"/>
    <col min="43" max="43" width="7.7109375" style="23" customWidth="1"/>
    <col min="44" max="44" width="16.42578125" style="23" bestFit="1" customWidth="1"/>
    <col min="45" max="46" width="10.7109375" style="23" bestFit="1" customWidth="1"/>
    <col min="47" max="47" width="7.7109375" style="23" customWidth="1"/>
    <col min="48" max="48" width="7" style="23" customWidth="1"/>
    <col min="49" max="49" width="6.85546875" style="23" customWidth="1"/>
    <col min="50" max="50" width="7.85546875" style="23" customWidth="1"/>
    <col min="51" max="51" width="8.42578125" style="23" customWidth="1"/>
    <col min="52" max="52" width="8.7109375" style="23" customWidth="1"/>
    <col min="53" max="53" width="8.85546875" style="23" customWidth="1"/>
    <col min="54" max="54" width="9.140625" style="23" customWidth="1"/>
    <col min="55" max="55" width="8.85546875" style="23" customWidth="1"/>
    <col min="56" max="57" width="9.140625" style="23" customWidth="1"/>
    <col min="58" max="61" width="9.28515625" style="23" customWidth="1"/>
    <col min="62" max="63" width="10.140625" style="23" customWidth="1"/>
    <col min="64" max="64" width="9.28515625" style="23" customWidth="1"/>
    <col min="65" max="66" width="10.140625" style="23" customWidth="1"/>
    <col min="67" max="67" width="9.28515625" style="23" customWidth="1"/>
    <col min="68" max="68" width="11.28515625" style="23" customWidth="1"/>
    <col min="69" max="70" width="10.140625" style="23" customWidth="1"/>
    <col min="71" max="71" width="9.28515625" style="23" customWidth="1"/>
    <col min="72" max="73" width="10.140625" style="23" customWidth="1"/>
    <col min="74" max="79" width="9.28515625" style="23" customWidth="1"/>
    <col min="80" max="80" width="11.28515625" style="23" customWidth="1"/>
    <col min="81" max="82" width="10.140625" style="23" customWidth="1"/>
    <col min="83" max="84" width="11.28515625" style="23" customWidth="1"/>
    <col min="85" max="85" width="10.140625" style="23" customWidth="1"/>
    <col min="86" max="87" width="11.28515625" style="23" customWidth="1"/>
    <col min="88" max="88" width="10.140625" style="23" customWidth="1"/>
    <col min="89" max="91" width="9.28515625" style="23" customWidth="1"/>
    <col min="92" max="93" width="11.28515625" style="23" customWidth="1"/>
    <col min="94" max="95" width="10.140625" style="23" customWidth="1"/>
    <col min="96" max="96" width="11.28515625" style="23" customWidth="1"/>
    <col min="97" max="98" width="10.140625" style="23" customWidth="1"/>
    <col min="99" max="101" width="9.28515625" style="23" customWidth="1"/>
    <col min="102" max="102" width="11.28515625" style="23" customWidth="1"/>
    <col min="103" max="103" width="9.140625" style="23" customWidth="1"/>
    <col min="104" max="104" width="10.140625" style="23" customWidth="1"/>
    <col min="105" max="105" width="11.85546875" style="23" customWidth="1"/>
    <col min="106" max="106" width="10.140625" style="23" customWidth="1"/>
    <col min="107" max="107" width="9.28515625" style="23" customWidth="1"/>
    <col min="108" max="109" width="10.140625" style="23" customWidth="1"/>
    <col min="110" max="110" width="8.42578125" style="23" customWidth="1"/>
    <col min="111" max="111" width="14" style="23" customWidth="1"/>
    <col min="112" max="113" width="11.28515625" style="23" customWidth="1"/>
    <col min="114" max="114" width="10" style="23" customWidth="1"/>
    <col min="115" max="116" width="22" style="23" customWidth="1"/>
    <col min="117" max="16384" width="9.140625" style="23"/>
  </cols>
  <sheetData>
    <row r="1" spans="1:117" s="1" customFormat="1" ht="33.75" customHeight="1" x14ac:dyDescent="0.2">
      <c r="A1" s="9"/>
      <c r="B1" s="54" t="s">
        <v>173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9"/>
      <c r="P1" s="9"/>
      <c r="Q1" s="9"/>
      <c r="T1" s="2"/>
      <c r="U1" s="2"/>
      <c r="Y1" s="2"/>
      <c r="CJ1" s="10"/>
      <c r="CK1" s="10"/>
      <c r="CL1" s="10"/>
    </row>
    <row r="2" spans="1:117" s="4" customFormat="1" ht="25.5" customHeight="1" x14ac:dyDescent="0.2">
      <c r="A2" s="3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7"/>
      <c r="P2" s="7"/>
      <c r="Q2" s="7"/>
    </row>
    <row r="3" spans="1:117" s="4" customFormat="1" ht="15.75" customHeight="1" x14ac:dyDescent="0.25">
      <c r="A3" s="56" t="s">
        <v>0</v>
      </c>
      <c r="B3" s="53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7"/>
      <c r="R3" s="5"/>
      <c r="S3" s="11"/>
      <c r="T3" s="58" t="s">
        <v>1</v>
      </c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 t="s">
        <v>1</v>
      </c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 t="s">
        <v>1</v>
      </c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 t="s">
        <v>1</v>
      </c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38"/>
      <c r="CR3" s="53" t="s">
        <v>1</v>
      </c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63" t="s">
        <v>2</v>
      </c>
      <c r="DH3" s="53" t="s">
        <v>3</v>
      </c>
      <c r="DI3" s="57"/>
      <c r="DJ3" s="65"/>
      <c r="DK3" s="70" t="s">
        <v>161</v>
      </c>
      <c r="DL3" s="70"/>
    </row>
    <row r="4" spans="1:117" s="6" customFormat="1" ht="15.75" customHeight="1" x14ac:dyDescent="0.2">
      <c r="A4" s="56"/>
      <c r="B4" s="53" t="s">
        <v>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 t="s">
        <v>5</v>
      </c>
      <c r="P4" s="53"/>
      <c r="Q4" s="53"/>
      <c r="R4" s="53"/>
      <c r="S4" s="53"/>
      <c r="T4" s="53"/>
      <c r="U4" s="53"/>
      <c r="V4" s="53"/>
      <c r="W4" s="53"/>
      <c r="X4" s="53" t="s">
        <v>6</v>
      </c>
      <c r="Y4" s="53"/>
      <c r="Z4" s="53"/>
      <c r="AA4" s="53"/>
      <c r="AB4" s="53"/>
      <c r="AC4" s="53"/>
      <c r="AD4" s="53"/>
      <c r="AE4" s="53" t="s">
        <v>7</v>
      </c>
      <c r="AF4" s="53"/>
      <c r="AG4" s="53"/>
      <c r="AH4" s="53"/>
      <c r="AI4" s="53" t="s">
        <v>8</v>
      </c>
      <c r="AJ4" s="53"/>
      <c r="AK4" s="53"/>
      <c r="AL4" s="53" t="s">
        <v>9</v>
      </c>
      <c r="AM4" s="53"/>
      <c r="AN4" s="53"/>
      <c r="AO4" s="53" t="s">
        <v>10</v>
      </c>
      <c r="AP4" s="53"/>
      <c r="AQ4" s="53"/>
      <c r="AR4" s="53" t="s">
        <v>11</v>
      </c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 t="s">
        <v>12</v>
      </c>
      <c r="BN4" s="53"/>
      <c r="BO4" s="53"/>
      <c r="BP4" s="59" t="s">
        <v>13</v>
      </c>
      <c r="BQ4" s="53" t="s">
        <v>14</v>
      </c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 t="s">
        <v>15</v>
      </c>
      <c r="CF4" s="53"/>
      <c r="CG4" s="53"/>
      <c r="CH4" s="53" t="s">
        <v>16</v>
      </c>
      <c r="CI4" s="53"/>
      <c r="CJ4" s="53"/>
      <c r="CK4" s="53"/>
      <c r="CL4" s="53"/>
      <c r="CM4" s="53"/>
      <c r="CN4" s="53" t="s">
        <v>17</v>
      </c>
      <c r="CO4" s="53"/>
      <c r="CP4" s="53"/>
      <c r="CQ4" s="38"/>
      <c r="CR4" s="53" t="s">
        <v>18</v>
      </c>
      <c r="CS4" s="53"/>
      <c r="CT4" s="53"/>
      <c r="CU4" s="53" t="s">
        <v>19</v>
      </c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64"/>
      <c r="DH4" s="61" t="s">
        <v>20</v>
      </c>
      <c r="DI4" s="8"/>
      <c r="DJ4" s="67" t="s">
        <v>21</v>
      </c>
      <c r="DK4" s="71" t="s">
        <v>166</v>
      </c>
      <c r="DL4" s="71" t="s">
        <v>167</v>
      </c>
    </row>
    <row r="5" spans="1:117" s="6" customFormat="1" ht="15.75" customHeight="1" x14ac:dyDescent="0.2">
      <c r="A5" s="56"/>
      <c r="B5" s="59" t="s">
        <v>13</v>
      </c>
      <c r="C5" s="53" t="s">
        <v>3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9" t="s">
        <v>13</v>
      </c>
      <c r="P5" s="53" t="s">
        <v>3</v>
      </c>
      <c r="Q5" s="60"/>
      <c r="R5" s="60"/>
      <c r="S5" s="60"/>
      <c r="T5" s="60"/>
      <c r="U5" s="60"/>
      <c r="V5" s="60"/>
      <c r="W5" s="60"/>
      <c r="X5" s="59" t="s">
        <v>22</v>
      </c>
      <c r="Y5" s="59" t="s">
        <v>23</v>
      </c>
      <c r="Z5" s="53" t="s">
        <v>24</v>
      </c>
      <c r="AA5" s="53"/>
      <c r="AB5" s="59" t="s">
        <v>25</v>
      </c>
      <c r="AC5" s="53" t="s">
        <v>24</v>
      </c>
      <c r="AD5" s="53"/>
      <c r="AE5" s="59" t="s">
        <v>13</v>
      </c>
      <c r="AF5" s="53" t="s">
        <v>3</v>
      </c>
      <c r="AG5" s="53"/>
      <c r="AH5" s="61"/>
      <c r="AI5" s="59" t="s">
        <v>26</v>
      </c>
      <c r="AJ5" s="53" t="s">
        <v>24</v>
      </c>
      <c r="AK5" s="53"/>
      <c r="AL5" s="59" t="s">
        <v>27</v>
      </c>
      <c r="AM5" s="53" t="s">
        <v>24</v>
      </c>
      <c r="AN5" s="53"/>
      <c r="AO5" s="59" t="s">
        <v>28</v>
      </c>
      <c r="AP5" s="53" t="s">
        <v>24</v>
      </c>
      <c r="AQ5" s="53"/>
      <c r="AR5" s="59" t="s">
        <v>13</v>
      </c>
      <c r="AS5" s="53" t="s">
        <v>3</v>
      </c>
      <c r="AT5" s="53"/>
      <c r="AU5" s="53"/>
      <c r="AV5" s="53"/>
      <c r="AW5" s="53"/>
      <c r="AX5" s="53" t="s">
        <v>29</v>
      </c>
      <c r="AY5" s="53" t="s">
        <v>24</v>
      </c>
      <c r="AZ5" s="53"/>
      <c r="BA5" s="59" t="s">
        <v>30</v>
      </c>
      <c r="BB5" s="53" t="s">
        <v>24</v>
      </c>
      <c r="BC5" s="53"/>
      <c r="BD5" s="59" t="s">
        <v>31</v>
      </c>
      <c r="BE5" s="53" t="s">
        <v>24</v>
      </c>
      <c r="BF5" s="53"/>
      <c r="BG5" s="59" t="s">
        <v>32</v>
      </c>
      <c r="BH5" s="53" t="s">
        <v>24</v>
      </c>
      <c r="BI5" s="53"/>
      <c r="BJ5" s="59" t="s">
        <v>33</v>
      </c>
      <c r="BK5" s="53" t="s">
        <v>24</v>
      </c>
      <c r="BL5" s="53"/>
      <c r="BM5" s="59" t="s">
        <v>13</v>
      </c>
      <c r="BN5" s="53" t="s">
        <v>3</v>
      </c>
      <c r="BO5" s="53"/>
      <c r="BP5" s="59"/>
      <c r="BQ5" s="53" t="s">
        <v>34</v>
      </c>
      <c r="BR5" s="53" t="s">
        <v>24</v>
      </c>
      <c r="BS5" s="53"/>
      <c r="BT5" s="59" t="s">
        <v>35</v>
      </c>
      <c r="BU5" s="59" t="s">
        <v>36</v>
      </c>
      <c r="BV5" s="59" t="s">
        <v>37</v>
      </c>
      <c r="BW5" s="53" t="s">
        <v>24</v>
      </c>
      <c r="BX5" s="53"/>
      <c r="BY5" s="59" t="s">
        <v>38</v>
      </c>
      <c r="BZ5" s="53" t="s">
        <v>24</v>
      </c>
      <c r="CA5" s="53"/>
      <c r="CB5" s="59" t="s">
        <v>39</v>
      </c>
      <c r="CC5" s="53" t="s">
        <v>24</v>
      </c>
      <c r="CD5" s="53"/>
      <c r="CE5" s="59" t="s">
        <v>40</v>
      </c>
      <c r="CF5" s="53" t="s">
        <v>3</v>
      </c>
      <c r="CG5" s="53"/>
      <c r="CH5" s="59" t="s">
        <v>41</v>
      </c>
      <c r="CI5" s="53" t="s">
        <v>3</v>
      </c>
      <c r="CJ5" s="53"/>
      <c r="CK5" s="59" t="s">
        <v>42</v>
      </c>
      <c r="CL5" s="53" t="s">
        <v>3</v>
      </c>
      <c r="CM5" s="53"/>
      <c r="CN5" s="59" t="s">
        <v>43</v>
      </c>
      <c r="CO5" s="57" t="s">
        <v>3</v>
      </c>
      <c r="CP5" s="68"/>
      <c r="CQ5" s="69"/>
      <c r="CR5" s="59" t="s">
        <v>44</v>
      </c>
      <c r="CS5" s="53" t="s">
        <v>3</v>
      </c>
      <c r="CT5" s="53"/>
      <c r="CU5" s="59" t="s">
        <v>13</v>
      </c>
      <c r="CV5" s="53" t="s">
        <v>3</v>
      </c>
      <c r="CW5" s="53"/>
      <c r="CX5" s="59" t="s">
        <v>45</v>
      </c>
      <c r="CY5" s="53" t="s">
        <v>3</v>
      </c>
      <c r="CZ5" s="53"/>
      <c r="DA5" s="59" t="s">
        <v>46</v>
      </c>
      <c r="DB5" s="53" t="s">
        <v>3</v>
      </c>
      <c r="DC5" s="53"/>
      <c r="DD5" s="59" t="s">
        <v>47</v>
      </c>
      <c r="DE5" s="53" t="s">
        <v>3</v>
      </c>
      <c r="DF5" s="53"/>
      <c r="DG5" s="64"/>
      <c r="DH5" s="61"/>
      <c r="DI5" s="8"/>
      <c r="DJ5" s="67"/>
      <c r="DK5" s="71"/>
      <c r="DL5" s="71"/>
    </row>
    <row r="6" spans="1:117" s="6" customFormat="1" ht="138.75" customHeight="1" x14ac:dyDescent="0.2">
      <c r="A6" s="56"/>
      <c r="B6" s="59"/>
      <c r="C6" s="39" t="s">
        <v>48</v>
      </c>
      <c r="D6" s="39" t="s">
        <v>49</v>
      </c>
      <c r="E6" s="39" t="s">
        <v>50</v>
      </c>
      <c r="F6" s="39" t="s">
        <v>51</v>
      </c>
      <c r="G6" s="39" t="s">
        <v>52</v>
      </c>
      <c r="H6" s="39" t="s">
        <v>53</v>
      </c>
      <c r="I6" s="39" t="s">
        <v>54</v>
      </c>
      <c r="J6" s="39" t="s">
        <v>55</v>
      </c>
      <c r="K6" s="39" t="s">
        <v>56</v>
      </c>
      <c r="L6" s="39" t="s">
        <v>57</v>
      </c>
      <c r="M6" s="39" t="s">
        <v>58</v>
      </c>
      <c r="N6" s="39" t="s">
        <v>59</v>
      </c>
      <c r="O6" s="59"/>
      <c r="P6" s="39" t="s">
        <v>60</v>
      </c>
      <c r="Q6" s="39" t="s">
        <v>61</v>
      </c>
      <c r="R6" s="39" t="s">
        <v>53</v>
      </c>
      <c r="S6" s="39" t="s">
        <v>54</v>
      </c>
      <c r="T6" s="39" t="s">
        <v>55</v>
      </c>
      <c r="U6" s="39" t="s">
        <v>59</v>
      </c>
      <c r="V6" s="39" t="s">
        <v>56</v>
      </c>
      <c r="W6" s="39" t="s">
        <v>57</v>
      </c>
      <c r="X6" s="59"/>
      <c r="Y6" s="59"/>
      <c r="Z6" s="39" t="s">
        <v>62</v>
      </c>
      <c r="AA6" s="39" t="s">
        <v>63</v>
      </c>
      <c r="AB6" s="59"/>
      <c r="AC6" s="39" t="s">
        <v>20</v>
      </c>
      <c r="AD6" s="39" t="s">
        <v>21</v>
      </c>
      <c r="AE6" s="59"/>
      <c r="AF6" s="39" t="s">
        <v>64</v>
      </c>
      <c r="AG6" s="39" t="s">
        <v>65</v>
      </c>
      <c r="AH6" s="39" t="s">
        <v>66</v>
      </c>
      <c r="AI6" s="60"/>
      <c r="AJ6" s="39" t="s">
        <v>20</v>
      </c>
      <c r="AK6" s="39" t="s">
        <v>21</v>
      </c>
      <c r="AL6" s="60"/>
      <c r="AM6" s="39" t="s">
        <v>20</v>
      </c>
      <c r="AN6" s="39" t="s">
        <v>21</v>
      </c>
      <c r="AO6" s="60"/>
      <c r="AP6" s="39" t="s">
        <v>20</v>
      </c>
      <c r="AQ6" s="39" t="s">
        <v>21</v>
      </c>
      <c r="AR6" s="59"/>
      <c r="AS6" s="39" t="s">
        <v>67</v>
      </c>
      <c r="AT6" s="39" t="s">
        <v>68</v>
      </c>
      <c r="AU6" s="39" t="s">
        <v>69</v>
      </c>
      <c r="AV6" s="39" t="s">
        <v>70</v>
      </c>
      <c r="AW6" s="39" t="s">
        <v>71</v>
      </c>
      <c r="AX6" s="53"/>
      <c r="AY6" s="39" t="s">
        <v>20</v>
      </c>
      <c r="AZ6" s="39" t="s">
        <v>21</v>
      </c>
      <c r="BA6" s="59"/>
      <c r="BB6" s="39" t="s">
        <v>20</v>
      </c>
      <c r="BC6" s="39" t="s">
        <v>21</v>
      </c>
      <c r="BD6" s="59"/>
      <c r="BE6" s="39" t="s">
        <v>20</v>
      </c>
      <c r="BF6" s="39" t="s">
        <v>21</v>
      </c>
      <c r="BG6" s="59"/>
      <c r="BH6" s="39" t="s">
        <v>20</v>
      </c>
      <c r="BI6" s="39" t="s">
        <v>21</v>
      </c>
      <c r="BJ6" s="59"/>
      <c r="BK6" s="39" t="s">
        <v>20</v>
      </c>
      <c r="BL6" s="39" t="s">
        <v>21</v>
      </c>
      <c r="BM6" s="59"/>
      <c r="BN6" s="39" t="s">
        <v>72</v>
      </c>
      <c r="BO6" s="39" t="s">
        <v>73</v>
      </c>
      <c r="BP6" s="59"/>
      <c r="BQ6" s="53"/>
      <c r="BR6" s="39" t="s">
        <v>20</v>
      </c>
      <c r="BS6" s="39" t="s">
        <v>21</v>
      </c>
      <c r="BT6" s="59"/>
      <c r="BU6" s="59"/>
      <c r="BV6" s="59"/>
      <c r="BW6" s="39" t="s">
        <v>20</v>
      </c>
      <c r="BX6" s="39" t="s">
        <v>21</v>
      </c>
      <c r="BY6" s="59"/>
      <c r="BZ6" s="39" t="s">
        <v>20</v>
      </c>
      <c r="CA6" s="39" t="s">
        <v>21</v>
      </c>
      <c r="CB6" s="59"/>
      <c r="CC6" s="39" t="s">
        <v>20</v>
      </c>
      <c r="CD6" s="39" t="s">
        <v>21</v>
      </c>
      <c r="CE6" s="59"/>
      <c r="CF6" s="39" t="s">
        <v>20</v>
      </c>
      <c r="CG6" s="39" t="s">
        <v>21</v>
      </c>
      <c r="CH6" s="59"/>
      <c r="CI6" s="39" t="s">
        <v>20</v>
      </c>
      <c r="CJ6" s="39" t="s">
        <v>21</v>
      </c>
      <c r="CK6" s="59"/>
      <c r="CL6" s="39" t="s">
        <v>20</v>
      </c>
      <c r="CM6" s="39" t="s">
        <v>21</v>
      </c>
      <c r="CN6" s="60"/>
      <c r="CO6" s="39" t="s">
        <v>20</v>
      </c>
      <c r="CP6" s="39" t="s">
        <v>21</v>
      </c>
      <c r="CQ6" s="38" t="s">
        <v>164</v>
      </c>
      <c r="CR6" s="60"/>
      <c r="CS6" s="39" t="s">
        <v>20</v>
      </c>
      <c r="CT6" s="39" t="s">
        <v>21</v>
      </c>
      <c r="CU6" s="59"/>
      <c r="CV6" s="39" t="s">
        <v>20</v>
      </c>
      <c r="CW6" s="39" t="s">
        <v>21</v>
      </c>
      <c r="CX6" s="59"/>
      <c r="CY6" s="39" t="s">
        <v>20</v>
      </c>
      <c r="CZ6" s="39" t="s">
        <v>21</v>
      </c>
      <c r="DA6" s="59"/>
      <c r="DB6" s="39" t="s">
        <v>20</v>
      </c>
      <c r="DC6" s="39" t="s">
        <v>21</v>
      </c>
      <c r="DD6" s="59"/>
      <c r="DE6" s="39" t="s">
        <v>20</v>
      </c>
      <c r="DF6" s="39" t="s">
        <v>21</v>
      </c>
      <c r="DG6" s="64"/>
      <c r="DH6" s="61"/>
      <c r="DI6" s="8" t="s">
        <v>165</v>
      </c>
      <c r="DJ6" s="67"/>
      <c r="DK6" s="71"/>
      <c r="DL6" s="71"/>
    </row>
    <row r="7" spans="1:117" s="4" customFormat="1" ht="15.75" customHeight="1" x14ac:dyDescent="0.2">
      <c r="A7" s="12" t="s">
        <v>74</v>
      </c>
      <c r="B7" s="13">
        <v>6946</v>
      </c>
      <c r="C7" s="14">
        <v>0</v>
      </c>
      <c r="D7" s="14">
        <v>6476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470</v>
      </c>
      <c r="M7" s="14">
        <v>0</v>
      </c>
      <c r="N7" s="14">
        <v>0</v>
      </c>
      <c r="O7" s="13">
        <v>7176</v>
      </c>
      <c r="P7" s="14">
        <v>0</v>
      </c>
      <c r="Q7" s="14">
        <v>6834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342</v>
      </c>
      <c r="X7" s="13">
        <v>0</v>
      </c>
      <c r="Y7" s="13">
        <v>0</v>
      </c>
      <c r="Z7" s="14">
        <v>0</v>
      </c>
      <c r="AA7" s="14">
        <v>0</v>
      </c>
      <c r="AB7" s="13">
        <v>0</v>
      </c>
      <c r="AC7" s="14">
        <v>0</v>
      </c>
      <c r="AD7" s="14">
        <v>0</v>
      </c>
      <c r="AE7" s="13">
        <v>569</v>
      </c>
      <c r="AF7" s="14">
        <v>569</v>
      </c>
      <c r="AG7" s="14">
        <v>0</v>
      </c>
      <c r="AH7" s="14">
        <v>0</v>
      </c>
      <c r="AI7" s="13">
        <v>0</v>
      </c>
      <c r="AJ7" s="14">
        <v>0</v>
      </c>
      <c r="AK7" s="14">
        <v>0</v>
      </c>
      <c r="AL7" s="13">
        <v>2490</v>
      </c>
      <c r="AM7" s="14">
        <v>2262</v>
      </c>
      <c r="AN7" s="14">
        <v>228</v>
      </c>
      <c r="AO7" s="13">
        <v>69</v>
      </c>
      <c r="AP7" s="14">
        <v>47</v>
      </c>
      <c r="AQ7" s="14">
        <v>22</v>
      </c>
      <c r="AR7" s="13">
        <v>2459</v>
      </c>
      <c r="AS7" s="14">
        <v>1816</v>
      </c>
      <c r="AT7" s="14">
        <v>454</v>
      </c>
      <c r="AU7" s="14">
        <v>0</v>
      </c>
      <c r="AV7" s="14">
        <v>0</v>
      </c>
      <c r="AW7" s="14">
        <v>0</v>
      </c>
      <c r="AX7" s="13">
        <v>0</v>
      </c>
      <c r="AY7" s="14">
        <v>0</v>
      </c>
      <c r="AZ7" s="14">
        <v>0</v>
      </c>
      <c r="BA7" s="13">
        <v>0</v>
      </c>
      <c r="BB7" s="14">
        <v>0</v>
      </c>
      <c r="BC7" s="14">
        <v>0</v>
      </c>
      <c r="BD7" s="13">
        <v>0</v>
      </c>
      <c r="BE7" s="14">
        <v>0</v>
      </c>
      <c r="BF7" s="14">
        <v>0</v>
      </c>
      <c r="BG7" s="13">
        <v>0</v>
      </c>
      <c r="BH7" s="14">
        <v>0</v>
      </c>
      <c r="BI7" s="14">
        <v>0</v>
      </c>
      <c r="BJ7" s="13">
        <v>189</v>
      </c>
      <c r="BK7" s="14">
        <v>189</v>
      </c>
      <c r="BL7" s="14">
        <v>0</v>
      </c>
      <c r="BM7" s="13">
        <v>0</v>
      </c>
      <c r="BN7" s="14">
        <v>0</v>
      </c>
      <c r="BO7" s="14">
        <v>0</v>
      </c>
      <c r="BP7" s="13">
        <v>839</v>
      </c>
      <c r="BQ7" s="13">
        <v>839</v>
      </c>
      <c r="BR7" s="14">
        <v>496</v>
      </c>
      <c r="BS7" s="15">
        <v>343</v>
      </c>
      <c r="BT7" s="15">
        <v>0</v>
      </c>
      <c r="BU7" s="15">
        <v>0</v>
      </c>
      <c r="BV7" s="13">
        <v>0</v>
      </c>
      <c r="BW7" s="15">
        <v>0</v>
      </c>
      <c r="BX7" s="15">
        <v>0</v>
      </c>
      <c r="BY7" s="13">
        <v>0</v>
      </c>
      <c r="BZ7" s="15">
        <v>0</v>
      </c>
      <c r="CA7" s="15">
        <v>0</v>
      </c>
      <c r="CB7" s="13">
        <v>0</v>
      </c>
      <c r="CC7" s="15">
        <v>0</v>
      </c>
      <c r="CD7" s="15">
        <v>0</v>
      </c>
      <c r="CE7" s="13">
        <v>2610</v>
      </c>
      <c r="CF7" s="14">
        <v>2534</v>
      </c>
      <c r="CG7" s="14">
        <v>76</v>
      </c>
      <c r="CH7" s="13">
        <v>1706</v>
      </c>
      <c r="CI7" s="14">
        <v>1251</v>
      </c>
      <c r="CJ7" s="14">
        <v>455</v>
      </c>
      <c r="CK7" s="13">
        <v>0</v>
      </c>
      <c r="CL7" s="14">
        <v>0</v>
      </c>
      <c r="CM7" s="14">
        <v>0</v>
      </c>
      <c r="CN7" s="13">
        <v>1050</v>
      </c>
      <c r="CO7" s="14">
        <v>850</v>
      </c>
      <c r="CP7" s="14">
        <v>200</v>
      </c>
      <c r="CQ7" s="16"/>
      <c r="CR7" s="13">
        <v>879</v>
      </c>
      <c r="CS7" s="14">
        <v>652</v>
      </c>
      <c r="CT7" s="14">
        <v>227</v>
      </c>
      <c r="CU7" s="13">
        <v>997</v>
      </c>
      <c r="CV7" s="13">
        <v>579</v>
      </c>
      <c r="CW7" s="13">
        <v>418</v>
      </c>
      <c r="CX7" s="13">
        <v>275</v>
      </c>
      <c r="CY7" s="14">
        <v>234</v>
      </c>
      <c r="CZ7" s="14">
        <v>41</v>
      </c>
      <c r="DA7" s="13">
        <v>722</v>
      </c>
      <c r="DB7" s="14">
        <v>345</v>
      </c>
      <c r="DC7" s="14">
        <v>377</v>
      </c>
      <c r="DD7" s="13">
        <v>0</v>
      </c>
      <c r="DE7" s="14">
        <v>0</v>
      </c>
      <c r="DF7" s="14">
        <v>0</v>
      </c>
      <c r="DG7" s="17">
        <v>27790</v>
      </c>
      <c r="DH7" s="17">
        <v>18191</v>
      </c>
      <c r="DI7" s="17">
        <v>1345</v>
      </c>
      <c r="DJ7" s="17">
        <v>9599</v>
      </c>
      <c r="DK7" s="18">
        <v>481</v>
      </c>
      <c r="DL7" s="18">
        <v>328</v>
      </c>
      <c r="DM7" s="37"/>
    </row>
    <row r="8" spans="1:117" s="4" customFormat="1" ht="15.75" x14ac:dyDescent="0.2">
      <c r="A8" s="19" t="s">
        <v>75</v>
      </c>
      <c r="B8" s="13">
        <v>13616</v>
      </c>
      <c r="C8" s="20"/>
      <c r="D8" s="20">
        <v>13616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13">
        <v>5110</v>
      </c>
      <c r="P8" s="20"/>
      <c r="Q8" s="20">
        <v>5110</v>
      </c>
      <c r="R8" s="20"/>
      <c r="S8" s="20"/>
      <c r="T8" s="20"/>
      <c r="U8" s="20"/>
      <c r="V8" s="20"/>
      <c r="W8" s="20"/>
      <c r="X8" s="13">
        <v>0</v>
      </c>
      <c r="Y8" s="13">
        <v>0</v>
      </c>
      <c r="Z8" s="20"/>
      <c r="AA8" s="20"/>
      <c r="AB8" s="13">
        <v>0</v>
      </c>
      <c r="AC8" s="20"/>
      <c r="AD8" s="20"/>
      <c r="AE8" s="13">
        <v>800</v>
      </c>
      <c r="AF8" s="20">
        <v>800</v>
      </c>
      <c r="AG8" s="20"/>
      <c r="AH8" s="20"/>
      <c r="AI8" s="13">
        <v>0</v>
      </c>
      <c r="AJ8" s="20"/>
      <c r="AK8" s="20"/>
      <c r="AL8" s="13">
        <v>2210</v>
      </c>
      <c r="AM8" s="20">
        <v>1731</v>
      </c>
      <c r="AN8" s="20">
        <v>479</v>
      </c>
      <c r="AO8" s="13">
        <v>241</v>
      </c>
      <c r="AP8" s="20">
        <v>241</v>
      </c>
      <c r="AQ8" s="20"/>
      <c r="AR8" s="13">
        <v>2533</v>
      </c>
      <c r="AS8" s="21">
        <v>2004</v>
      </c>
      <c r="AT8" s="21"/>
      <c r="AU8" s="21"/>
      <c r="AV8" s="21"/>
      <c r="AW8" s="21"/>
      <c r="AX8" s="13">
        <v>0</v>
      </c>
      <c r="AY8" s="21"/>
      <c r="AZ8" s="21"/>
      <c r="BA8" s="13">
        <v>0</v>
      </c>
      <c r="BB8" s="21"/>
      <c r="BC8" s="21"/>
      <c r="BD8" s="13">
        <v>0</v>
      </c>
      <c r="BE8" s="21"/>
      <c r="BF8" s="21"/>
      <c r="BG8" s="13">
        <v>0</v>
      </c>
      <c r="BH8" s="21"/>
      <c r="BI8" s="21"/>
      <c r="BJ8" s="13">
        <v>529</v>
      </c>
      <c r="BK8" s="21">
        <v>529</v>
      </c>
      <c r="BL8" s="21"/>
      <c r="BM8" s="13">
        <v>0</v>
      </c>
      <c r="BN8" s="20"/>
      <c r="BO8" s="20"/>
      <c r="BP8" s="13">
        <v>1568</v>
      </c>
      <c r="BQ8" s="13">
        <v>329</v>
      </c>
      <c r="BR8" s="14">
        <v>329</v>
      </c>
      <c r="BS8" s="15">
        <v>0</v>
      </c>
      <c r="BT8" s="15">
        <v>0</v>
      </c>
      <c r="BU8" s="15">
        <v>0</v>
      </c>
      <c r="BV8" s="13">
        <v>0</v>
      </c>
      <c r="BW8" s="15">
        <v>0</v>
      </c>
      <c r="BX8" s="15">
        <v>0</v>
      </c>
      <c r="BY8" s="13">
        <v>0</v>
      </c>
      <c r="BZ8" s="15">
        <v>0</v>
      </c>
      <c r="CA8" s="15">
        <v>0</v>
      </c>
      <c r="CB8" s="13">
        <v>1239</v>
      </c>
      <c r="CC8" s="15">
        <v>1239</v>
      </c>
      <c r="CD8" s="15">
        <v>0</v>
      </c>
      <c r="CE8" s="13">
        <v>2248</v>
      </c>
      <c r="CF8" s="20">
        <v>2248</v>
      </c>
      <c r="CG8" s="20"/>
      <c r="CH8" s="13">
        <v>1644</v>
      </c>
      <c r="CI8" s="20">
        <v>1114</v>
      </c>
      <c r="CJ8" s="20">
        <v>530</v>
      </c>
      <c r="CK8" s="13">
        <v>0</v>
      </c>
      <c r="CL8" s="20"/>
      <c r="CM8" s="20"/>
      <c r="CN8" s="13">
        <v>1975</v>
      </c>
      <c r="CO8" s="15">
        <v>1508</v>
      </c>
      <c r="CP8" s="15">
        <v>467</v>
      </c>
      <c r="CQ8" s="22"/>
      <c r="CR8" s="13">
        <v>1077</v>
      </c>
      <c r="CS8" s="20">
        <v>719</v>
      </c>
      <c r="CT8" s="20">
        <v>358</v>
      </c>
      <c r="CU8" s="13">
        <v>392</v>
      </c>
      <c r="CV8" s="13">
        <v>392</v>
      </c>
      <c r="CW8" s="13">
        <v>0</v>
      </c>
      <c r="CX8" s="13">
        <v>0</v>
      </c>
      <c r="CY8" s="21"/>
      <c r="CZ8" s="21"/>
      <c r="DA8" s="13">
        <v>392</v>
      </c>
      <c r="DB8" s="21">
        <v>392</v>
      </c>
      <c r="DC8" s="21"/>
      <c r="DD8" s="13">
        <v>0</v>
      </c>
      <c r="DE8" s="21"/>
      <c r="DF8" s="21"/>
      <c r="DG8" s="17">
        <v>33414</v>
      </c>
      <c r="DH8" s="17">
        <v>26470</v>
      </c>
      <c r="DI8" s="17">
        <v>2321</v>
      </c>
      <c r="DJ8" s="17">
        <v>6944</v>
      </c>
      <c r="DK8" s="18">
        <v>775</v>
      </c>
      <c r="DL8" s="18">
        <v>528</v>
      </c>
      <c r="DM8" s="37"/>
    </row>
    <row r="9" spans="1:117" ht="15.75" x14ac:dyDescent="0.2">
      <c r="A9" s="19" t="s">
        <v>76</v>
      </c>
      <c r="B9" s="13">
        <v>5526</v>
      </c>
      <c r="C9" s="14">
        <v>2455</v>
      </c>
      <c r="D9" s="14">
        <v>2540</v>
      </c>
      <c r="E9" s="14">
        <v>0</v>
      </c>
      <c r="F9" s="14">
        <v>0</v>
      </c>
      <c r="G9" s="14">
        <v>0</v>
      </c>
      <c r="H9" s="14">
        <v>0</v>
      </c>
      <c r="I9" s="14">
        <v>66</v>
      </c>
      <c r="J9" s="14">
        <v>0</v>
      </c>
      <c r="K9" s="14">
        <v>0</v>
      </c>
      <c r="L9" s="14">
        <v>465</v>
      </c>
      <c r="M9" s="14">
        <v>0</v>
      </c>
      <c r="N9" s="14">
        <v>0</v>
      </c>
      <c r="O9" s="13">
        <v>4773</v>
      </c>
      <c r="P9" s="14">
        <v>0</v>
      </c>
      <c r="Q9" s="14">
        <v>4609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164</v>
      </c>
      <c r="X9" s="13">
        <v>164</v>
      </c>
      <c r="Y9" s="13">
        <v>164</v>
      </c>
      <c r="Z9" s="14">
        <v>164</v>
      </c>
      <c r="AA9" s="14">
        <v>0</v>
      </c>
      <c r="AB9" s="13">
        <v>0</v>
      </c>
      <c r="AC9" s="14">
        <v>0</v>
      </c>
      <c r="AD9" s="14">
        <v>0</v>
      </c>
      <c r="AE9" s="13">
        <v>59</v>
      </c>
      <c r="AF9" s="14">
        <v>59</v>
      </c>
      <c r="AG9" s="14">
        <v>0</v>
      </c>
      <c r="AH9" s="14">
        <v>0</v>
      </c>
      <c r="AI9" s="13">
        <v>0</v>
      </c>
      <c r="AJ9" s="14">
        <v>0</v>
      </c>
      <c r="AK9" s="14">
        <v>0</v>
      </c>
      <c r="AL9" s="13">
        <v>621</v>
      </c>
      <c r="AM9" s="14">
        <v>621</v>
      </c>
      <c r="AN9" s="14">
        <v>0</v>
      </c>
      <c r="AO9" s="13">
        <v>82</v>
      </c>
      <c r="AP9" s="14">
        <v>82</v>
      </c>
      <c r="AQ9" s="14">
        <v>0</v>
      </c>
      <c r="AR9" s="13">
        <v>840</v>
      </c>
      <c r="AS9" s="14">
        <v>659</v>
      </c>
      <c r="AT9" s="14">
        <v>164</v>
      </c>
      <c r="AU9" s="14">
        <v>0</v>
      </c>
      <c r="AV9" s="14">
        <v>0</v>
      </c>
      <c r="AW9" s="14">
        <v>0</v>
      </c>
      <c r="AX9" s="13">
        <v>0</v>
      </c>
      <c r="AY9" s="14">
        <v>0</v>
      </c>
      <c r="AZ9" s="14">
        <v>0</v>
      </c>
      <c r="BA9" s="13">
        <v>0</v>
      </c>
      <c r="BB9" s="14">
        <v>0</v>
      </c>
      <c r="BC9" s="14">
        <v>0</v>
      </c>
      <c r="BD9" s="13">
        <v>0</v>
      </c>
      <c r="BE9" s="14">
        <v>0</v>
      </c>
      <c r="BF9" s="14">
        <v>0</v>
      </c>
      <c r="BG9" s="13">
        <v>0</v>
      </c>
      <c r="BH9" s="14">
        <v>0</v>
      </c>
      <c r="BI9" s="14">
        <v>0</v>
      </c>
      <c r="BJ9" s="13">
        <v>17</v>
      </c>
      <c r="BK9" s="14">
        <v>17</v>
      </c>
      <c r="BL9" s="14">
        <v>0</v>
      </c>
      <c r="BM9" s="13">
        <v>164</v>
      </c>
      <c r="BN9" s="14">
        <v>164</v>
      </c>
      <c r="BO9" s="14">
        <v>0</v>
      </c>
      <c r="BP9" s="13">
        <v>1486</v>
      </c>
      <c r="BQ9" s="13">
        <v>0</v>
      </c>
      <c r="BR9" s="14">
        <v>0</v>
      </c>
      <c r="BS9" s="15">
        <v>0</v>
      </c>
      <c r="BT9" s="15">
        <v>822</v>
      </c>
      <c r="BU9" s="15">
        <v>0</v>
      </c>
      <c r="BV9" s="13">
        <v>262</v>
      </c>
      <c r="BW9" s="15">
        <v>262</v>
      </c>
      <c r="BX9" s="15">
        <v>0</v>
      </c>
      <c r="BY9" s="13">
        <v>0</v>
      </c>
      <c r="BZ9" s="15">
        <v>0</v>
      </c>
      <c r="CA9" s="15">
        <v>0</v>
      </c>
      <c r="CB9" s="13">
        <v>402</v>
      </c>
      <c r="CC9" s="15">
        <v>402</v>
      </c>
      <c r="CD9" s="15">
        <v>0</v>
      </c>
      <c r="CE9" s="13">
        <v>2075</v>
      </c>
      <c r="CF9" s="14">
        <v>1976</v>
      </c>
      <c r="CG9" s="14">
        <v>99</v>
      </c>
      <c r="CH9" s="13">
        <v>589</v>
      </c>
      <c r="CI9" s="14">
        <v>329</v>
      </c>
      <c r="CJ9" s="14">
        <v>260</v>
      </c>
      <c r="CK9" s="13">
        <v>0</v>
      </c>
      <c r="CL9" s="14">
        <v>0</v>
      </c>
      <c r="CM9" s="14">
        <v>0</v>
      </c>
      <c r="CN9" s="13">
        <v>173</v>
      </c>
      <c r="CO9" s="14">
        <v>82</v>
      </c>
      <c r="CP9" s="14">
        <v>91</v>
      </c>
      <c r="CQ9" s="16"/>
      <c r="CR9" s="13">
        <v>561</v>
      </c>
      <c r="CS9" s="14">
        <v>348</v>
      </c>
      <c r="CT9" s="14">
        <v>213</v>
      </c>
      <c r="CU9" s="13">
        <v>2270</v>
      </c>
      <c r="CV9" s="13">
        <v>1909</v>
      </c>
      <c r="CW9" s="13">
        <v>361</v>
      </c>
      <c r="CX9" s="13">
        <v>321</v>
      </c>
      <c r="CY9" s="14">
        <v>289</v>
      </c>
      <c r="CZ9" s="14">
        <v>32</v>
      </c>
      <c r="DA9" s="13">
        <v>1949</v>
      </c>
      <c r="DB9" s="14">
        <v>1620</v>
      </c>
      <c r="DC9" s="14">
        <v>329</v>
      </c>
      <c r="DD9" s="13">
        <v>0</v>
      </c>
      <c r="DE9" s="14">
        <v>0</v>
      </c>
      <c r="DF9" s="14">
        <v>0</v>
      </c>
      <c r="DG9" s="17">
        <v>19383</v>
      </c>
      <c r="DH9" s="17">
        <v>12600</v>
      </c>
      <c r="DI9" s="17">
        <v>3498</v>
      </c>
      <c r="DJ9" s="17">
        <v>6783</v>
      </c>
      <c r="DK9" s="18">
        <v>1233</v>
      </c>
      <c r="DL9" s="18">
        <v>840</v>
      </c>
      <c r="DM9" s="37"/>
    </row>
    <row r="10" spans="1:117" ht="15.75" x14ac:dyDescent="0.2">
      <c r="A10" s="19" t="s">
        <v>77</v>
      </c>
      <c r="B10" s="13">
        <v>3264</v>
      </c>
      <c r="C10" s="14">
        <v>0</v>
      </c>
      <c r="D10" s="14">
        <v>2099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1165</v>
      </c>
      <c r="M10" s="14">
        <v>0</v>
      </c>
      <c r="N10" s="14">
        <v>0</v>
      </c>
      <c r="O10" s="13">
        <v>1377</v>
      </c>
      <c r="P10" s="14">
        <v>0</v>
      </c>
      <c r="Q10" s="14">
        <v>700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677</v>
      </c>
      <c r="X10" s="13">
        <v>105</v>
      </c>
      <c r="Y10" s="13">
        <v>105</v>
      </c>
      <c r="Z10" s="14">
        <v>105</v>
      </c>
      <c r="AA10" s="14">
        <v>0</v>
      </c>
      <c r="AB10" s="13">
        <v>0</v>
      </c>
      <c r="AC10" s="14">
        <v>0</v>
      </c>
      <c r="AD10" s="14">
        <v>0</v>
      </c>
      <c r="AE10" s="13">
        <v>58</v>
      </c>
      <c r="AF10" s="14">
        <v>58</v>
      </c>
      <c r="AG10" s="14">
        <v>0</v>
      </c>
      <c r="AH10" s="14">
        <v>0</v>
      </c>
      <c r="AI10" s="13">
        <v>0</v>
      </c>
      <c r="AJ10" s="14">
        <v>0</v>
      </c>
      <c r="AK10" s="14">
        <v>0</v>
      </c>
      <c r="AL10" s="13">
        <v>479</v>
      </c>
      <c r="AM10" s="14">
        <v>444</v>
      </c>
      <c r="AN10" s="14">
        <v>35</v>
      </c>
      <c r="AO10" s="13">
        <v>172</v>
      </c>
      <c r="AP10" s="14">
        <v>172</v>
      </c>
      <c r="AQ10" s="14">
        <v>0</v>
      </c>
      <c r="AR10" s="13">
        <v>640</v>
      </c>
      <c r="AS10" s="14">
        <v>560</v>
      </c>
      <c r="AT10" s="14">
        <v>0</v>
      </c>
      <c r="AU10" s="14">
        <v>0</v>
      </c>
      <c r="AV10" s="14">
        <v>0</v>
      </c>
      <c r="AW10" s="14">
        <v>0</v>
      </c>
      <c r="AX10" s="13">
        <v>0</v>
      </c>
      <c r="AY10" s="14">
        <v>0</v>
      </c>
      <c r="AZ10" s="14">
        <v>0</v>
      </c>
      <c r="BA10" s="13">
        <v>0</v>
      </c>
      <c r="BB10" s="14">
        <v>0</v>
      </c>
      <c r="BC10" s="14">
        <v>0</v>
      </c>
      <c r="BD10" s="13">
        <v>0</v>
      </c>
      <c r="BE10" s="14">
        <v>0</v>
      </c>
      <c r="BF10" s="14">
        <v>0</v>
      </c>
      <c r="BG10" s="13">
        <v>0</v>
      </c>
      <c r="BH10" s="14">
        <v>0</v>
      </c>
      <c r="BI10" s="14">
        <v>0</v>
      </c>
      <c r="BJ10" s="13">
        <v>80</v>
      </c>
      <c r="BK10" s="14">
        <v>80</v>
      </c>
      <c r="BL10" s="14">
        <v>0</v>
      </c>
      <c r="BM10" s="13">
        <v>0</v>
      </c>
      <c r="BN10" s="14">
        <v>0</v>
      </c>
      <c r="BO10" s="14">
        <v>0</v>
      </c>
      <c r="BP10" s="13">
        <v>2456</v>
      </c>
      <c r="BQ10" s="13">
        <v>0</v>
      </c>
      <c r="BR10" s="14">
        <v>0</v>
      </c>
      <c r="BS10" s="15">
        <v>0</v>
      </c>
      <c r="BT10" s="15">
        <v>327</v>
      </c>
      <c r="BU10" s="15">
        <v>2129</v>
      </c>
      <c r="BV10" s="13">
        <v>0</v>
      </c>
      <c r="BW10" s="15">
        <v>0</v>
      </c>
      <c r="BX10" s="15">
        <v>0</v>
      </c>
      <c r="BY10" s="13">
        <v>0</v>
      </c>
      <c r="BZ10" s="15">
        <v>0</v>
      </c>
      <c r="CA10" s="15">
        <v>0</v>
      </c>
      <c r="CB10" s="13">
        <v>0</v>
      </c>
      <c r="CC10" s="15">
        <v>0</v>
      </c>
      <c r="CD10" s="15">
        <v>0</v>
      </c>
      <c r="CE10" s="13">
        <v>1770</v>
      </c>
      <c r="CF10" s="14">
        <v>1600</v>
      </c>
      <c r="CG10" s="14">
        <v>170</v>
      </c>
      <c r="CH10" s="13">
        <v>163</v>
      </c>
      <c r="CI10" s="14">
        <v>93</v>
      </c>
      <c r="CJ10" s="14">
        <v>70</v>
      </c>
      <c r="CK10" s="13">
        <v>0</v>
      </c>
      <c r="CL10" s="14">
        <v>0</v>
      </c>
      <c r="CM10" s="14">
        <v>0</v>
      </c>
      <c r="CN10" s="13">
        <v>140</v>
      </c>
      <c r="CO10" s="14">
        <v>93</v>
      </c>
      <c r="CP10" s="14">
        <v>47</v>
      </c>
      <c r="CQ10" s="16"/>
      <c r="CR10" s="13">
        <v>233</v>
      </c>
      <c r="CS10" s="14">
        <v>175</v>
      </c>
      <c r="CT10" s="14">
        <v>58</v>
      </c>
      <c r="CU10" s="13">
        <v>1318</v>
      </c>
      <c r="CV10" s="13">
        <v>1318</v>
      </c>
      <c r="CW10" s="13">
        <v>0</v>
      </c>
      <c r="CX10" s="13">
        <v>502</v>
      </c>
      <c r="CY10" s="14">
        <v>502</v>
      </c>
      <c r="CZ10" s="14">
        <v>0</v>
      </c>
      <c r="DA10" s="13">
        <v>816</v>
      </c>
      <c r="DB10" s="14">
        <v>816</v>
      </c>
      <c r="DC10" s="14">
        <v>0</v>
      </c>
      <c r="DD10" s="13">
        <v>0</v>
      </c>
      <c r="DE10" s="14">
        <v>0</v>
      </c>
      <c r="DF10" s="14">
        <v>0</v>
      </c>
      <c r="DG10" s="17">
        <v>12175</v>
      </c>
      <c r="DH10" s="17">
        <v>10091</v>
      </c>
      <c r="DI10" s="17">
        <v>2949</v>
      </c>
      <c r="DJ10" s="17">
        <v>2084</v>
      </c>
      <c r="DK10" s="18">
        <v>998</v>
      </c>
      <c r="DL10" s="18">
        <v>680</v>
      </c>
      <c r="DM10" s="37"/>
    </row>
    <row r="11" spans="1:117" ht="15.75" x14ac:dyDescent="0.2">
      <c r="A11" s="19" t="s">
        <v>78</v>
      </c>
      <c r="B11" s="13">
        <v>0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13">
        <v>0</v>
      </c>
      <c r="P11" s="24"/>
      <c r="Q11" s="24"/>
      <c r="R11" s="24"/>
      <c r="S11" s="24"/>
      <c r="T11" s="24"/>
      <c r="U11" s="24"/>
      <c r="V11" s="24"/>
      <c r="W11" s="24"/>
      <c r="X11" s="13">
        <v>0</v>
      </c>
      <c r="Y11" s="13">
        <v>0</v>
      </c>
      <c r="Z11" s="24"/>
      <c r="AA11" s="24"/>
      <c r="AB11" s="13">
        <v>0</v>
      </c>
      <c r="AC11" s="24"/>
      <c r="AD11" s="24"/>
      <c r="AE11" s="13">
        <v>0</v>
      </c>
      <c r="AF11" s="24"/>
      <c r="AG11" s="24"/>
      <c r="AH11" s="24"/>
      <c r="AI11" s="13">
        <v>0</v>
      </c>
      <c r="AJ11" s="24"/>
      <c r="AK11" s="24"/>
      <c r="AL11" s="13">
        <v>0</v>
      </c>
      <c r="AM11" s="24"/>
      <c r="AN11" s="24"/>
      <c r="AO11" s="13">
        <v>0</v>
      </c>
      <c r="AP11" s="24"/>
      <c r="AQ11" s="24"/>
      <c r="AR11" s="13">
        <v>0</v>
      </c>
      <c r="AS11" s="25"/>
      <c r="AT11" s="25"/>
      <c r="AU11" s="25"/>
      <c r="AV11" s="25"/>
      <c r="AW11" s="25"/>
      <c r="AX11" s="13">
        <v>0</v>
      </c>
      <c r="AY11" s="25"/>
      <c r="AZ11" s="25"/>
      <c r="BA11" s="13">
        <v>0</v>
      </c>
      <c r="BB11" s="25"/>
      <c r="BC11" s="25"/>
      <c r="BD11" s="13">
        <v>0</v>
      </c>
      <c r="BE11" s="25"/>
      <c r="BF11" s="25"/>
      <c r="BG11" s="13">
        <v>0</v>
      </c>
      <c r="BH11" s="25"/>
      <c r="BI11" s="25"/>
      <c r="BJ11" s="13">
        <v>0</v>
      </c>
      <c r="BK11" s="25"/>
      <c r="BL11" s="25"/>
      <c r="BM11" s="13">
        <v>0</v>
      </c>
      <c r="BN11" s="24"/>
      <c r="BO11" s="24"/>
      <c r="BP11" s="13">
        <v>0</v>
      </c>
      <c r="BQ11" s="13">
        <v>0</v>
      </c>
      <c r="BR11" s="25"/>
      <c r="BS11" s="24"/>
      <c r="BT11" s="24"/>
      <c r="BU11" s="24"/>
      <c r="BV11" s="13">
        <v>0</v>
      </c>
      <c r="BW11" s="24"/>
      <c r="BX11" s="24"/>
      <c r="BY11" s="13">
        <v>0</v>
      </c>
      <c r="BZ11" s="24"/>
      <c r="CA11" s="24"/>
      <c r="CB11" s="13">
        <v>0</v>
      </c>
      <c r="CC11" s="24"/>
      <c r="CD11" s="24"/>
      <c r="CE11" s="13">
        <v>1986</v>
      </c>
      <c r="CF11" s="24">
        <v>1986</v>
      </c>
      <c r="CG11" s="24"/>
      <c r="CH11" s="13">
        <v>0</v>
      </c>
      <c r="CI11" s="24"/>
      <c r="CJ11" s="24"/>
      <c r="CK11" s="13">
        <v>0</v>
      </c>
      <c r="CL11" s="24"/>
      <c r="CM11" s="24"/>
      <c r="CN11" s="13">
        <v>0</v>
      </c>
      <c r="CO11" s="24"/>
      <c r="CP11" s="24"/>
      <c r="CQ11" s="26"/>
      <c r="CR11" s="13">
        <v>0</v>
      </c>
      <c r="CS11" s="24"/>
      <c r="CT11" s="24"/>
      <c r="CU11" s="13">
        <v>0</v>
      </c>
      <c r="CV11" s="13">
        <v>0</v>
      </c>
      <c r="CW11" s="13">
        <v>0</v>
      </c>
      <c r="CX11" s="13">
        <v>0</v>
      </c>
      <c r="CY11" s="25"/>
      <c r="CZ11" s="25"/>
      <c r="DA11" s="13">
        <v>0</v>
      </c>
      <c r="DB11" s="25"/>
      <c r="DC11" s="25"/>
      <c r="DD11" s="13">
        <v>0</v>
      </c>
      <c r="DE11" s="25"/>
      <c r="DF11" s="25"/>
      <c r="DG11" s="17">
        <v>1986</v>
      </c>
      <c r="DH11" s="17">
        <v>1986</v>
      </c>
      <c r="DI11" s="17">
        <v>0</v>
      </c>
      <c r="DJ11" s="17">
        <v>0</v>
      </c>
      <c r="DK11" s="18"/>
      <c r="DL11" s="18"/>
      <c r="DM11" s="37"/>
    </row>
    <row r="12" spans="1:117" ht="31.5" x14ac:dyDescent="0.2">
      <c r="A12" s="19" t="s">
        <v>79</v>
      </c>
      <c r="B12" s="13">
        <v>0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13">
        <v>0</v>
      </c>
      <c r="P12" s="24"/>
      <c r="Q12" s="24"/>
      <c r="R12" s="24"/>
      <c r="S12" s="24"/>
      <c r="T12" s="24"/>
      <c r="U12" s="24"/>
      <c r="V12" s="24"/>
      <c r="W12" s="24"/>
      <c r="X12" s="13">
        <v>0</v>
      </c>
      <c r="Y12" s="13">
        <v>0</v>
      </c>
      <c r="Z12" s="24"/>
      <c r="AA12" s="24"/>
      <c r="AB12" s="13">
        <v>0</v>
      </c>
      <c r="AC12" s="24"/>
      <c r="AD12" s="24"/>
      <c r="AE12" s="13">
        <v>0</v>
      </c>
      <c r="AF12" s="24"/>
      <c r="AG12" s="24"/>
      <c r="AH12" s="24"/>
      <c r="AI12" s="13">
        <v>0</v>
      </c>
      <c r="AJ12" s="24"/>
      <c r="AK12" s="24"/>
      <c r="AL12" s="13">
        <v>0</v>
      </c>
      <c r="AM12" s="24"/>
      <c r="AN12" s="24"/>
      <c r="AO12" s="13">
        <v>0</v>
      </c>
      <c r="AP12" s="24"/>
      <c r="AQ12" s="24"/>
      <c r="AR12" s="13">
        <v>0</v>
      </c>
      <c r="AS12" s="25"/>
      <c r="AT12" s="25"/>
      <c r="AU12" s="25"/>
      <c r="AV12" s="25"/>
      <c r="AW12" s="25"/>
      <c r="AX12" s="13">
        <v>0</v>
      </c>
      <c r="AY12" s="25"/>
      <c r="AZ12" s="25"/>
      <c r="BA12" s="13">
        <v>0</v>
      </c>
      <c r="BB12" s="25"/>
      <c r="BC12" s="25"/>
      <c r="BD12" s="13">
        <v>0</v>
      </c>
      <c r="BE12" s="25"/>
      <c r="BF12" s="25"/>
      <c r="BG12" s="13">
        <v>0</v>
      </c>
      <c r="BH12" s="25"/>
      <c r="BI12" s="25"/>
      <c r="BJ12" s="13">
        <v>0</v>
      </c>
      <c r="BK12" s="25"/>
      <c r="BL12" s="25"/>
      <c r="BM12" s="13">
        <v>0</v>
      </c>
      <c r="BN12" s="24"/>
      <c r="BO12" s="24"/>
      <c r="BP12" s="13">
        <v>12096</v>
      </c>
      <c r="BQ12" s="13">
        <v>960</v>
      </c>
      <c r="BR12" s="14">
        <v>945</v>
      </c>
      <c r="BS12" s="15">
        <v>15</v>
      </c>
      <c r="BT12" s="15">
        <v>0</v>
      </c>
      <c r="BU12" s="15">
        <v>876</v>
      </c>
      <c r="BV12" s="13">
        <v>70</v>
      </c>
      <c r="BW12" s="15">
        <v>70</v>
      </c>
      <c r="BX12" s="15">
        <v>0</v>
      </c>
      <c r="BY12" s="13">
        <v>0</v>
      </c>
      <c r="BZ12" s="15">
        <v>0</v>
      </c>
      <c r="CA12" s="15">
        <v>0</v>
      </c>
      <c r="CB12" s="13">
        <v>10190</v>
      </c>
      <c r="CC12" s="15">
        <v>5985</v>
      </c>
      <c r="CD12" s="15">
        <v>4205</v>
      </c>
      <c r="CE12" s="13">
        <v>0</v>
      </c>
      <c r="CF12" s="24"/>
      <c r="CG12" s="24"/>
      <c r="CH12" s="13">
        <v>0</v>
      </c>
      <c r="CI12" s="24"/>
      <c r="CJ12" s="24"/>
      <c r="CK12" s="13">
        <v>0</v>
      </c>
      <c r="CL12" s="24"/>
      <c r="CM12" s="24"/>
      <c r="CN12" s="13">
        <v>0</v>
      </c>
      <c r="CO12" s="24"/>
      <c r="CP12" s="24"/>
      <c r="CQ12" s="26"/>
      <c r="CR12" s="13">
        <v>0</v>
      </c>
      <c r="CS12" s="24"/>
      <c r="CT12" s="24"/>
      <c r="CU12" s="13">
        <v>0</v>
      </c>
      <c r="CV12" s="13">
        <v>0</v>
      </c>
      <c r="CW12" s="13">
        <v>0</v>
      </c>
      <c r="CX12" s="13">
        <v>0</v>
      </c>
      <c r="CY12" s="25"/>
      <c r="CZ12" s="25"/>
      <c r="DA12" s="13">
        <v>0</v>
      </c>
      <c r="DB12" s="25"/>
      <c r="DC12" s="25"/>
      <c r="DD12" s="13">
        <v>0</v>
      </c>
      <c r="DE12" s="25"/>
      <c r="DF12" s="25"/>
      <c r="DG12" s="17">
        <v>12096</v>
      </c>
      <c r="DH12" s="17">
        <v>7876</v>
      </c>
      <c r="DI12" s="17">
        <v>0</v>
      </c>
      <c r="DJ12" s="17">
        <v>4220</v>
      </c>
      <c r="DK12" s="18"/>
      <c r="DL12" s="18"/>
      <c r="DM12" s="37"/>
    </row>
    <row r="13" spans="1:117" s="4" customFormat="1" ht="15.75" x14ac:dyDescent="0.2">
      <c r="A13" s="19" t="s">
        <v>80</v>
      </c>
      <c r="B13" s="13">
        <v>34670</v>
      </c>
      <c r="C13" s="14">
        <v>1007</v>
      </c>
      <c r="D13" s="14">
        <v>28690</v>
      </c>
      <c r="E13" s="14">
        <v>0</v>
      </c>
      <c r="F13" s="14">
        <v>0</v>
      </c>
      <c r="G13" s="14">
        <v>0</v>
      </c>
      <c r="H13" s="14">
        <v>1283</v>
      </c>
      <c r="I13" s="14">
        <v>1107</v>
      </c>
      <c r="J13" s="14">
        <v>681</v>
      </c>
      <c r="K13" s="14">
        <v>15</v>
      </c>
      <c r="L13" s="14">
        <v>1887</v>
      </c>
      <c r="M13" s="14">
        <v>0</v>
      </c>
      <c r="N13" s="14">
        <v>0</v>
      </c>
      <c r="O13" s="13">
        <v>47331</v>
      </c>
      <c r="P13" s="14">
        <v>3020</v>
      </c>
      <c r="Q13" s="14">
        <v>43286</v>
      </c>
      <c r="R13" s="14">
        <v>0</v>
      </c>
      <c r="S13" s="14">
        <v>906</v>
      </c>
      <c r="T13" s="14">
        <v>0</v>
      </c>
      <c r="U13" s="14">
        <v>0</v>
      </c>
      <c r="V13" s="14">
        <v>0</v>
      </c>
      <c r="W13" s="14">
        <v>119</v>
      </c>
      <c r="X13" s="13">
        <v>1238</v>
      </c>
      <c r="Y13" s="13">
        <v>1107</v>
      </c>
      <c r="Z13" s="14">
        <v>302</v>
      </c>
      <c r="AA13" s="14">
        <v>805</v>
      </c>
      <c r="AB13" s="13">
        <v>131</v>
      </c>
      <c r="AC13" s="14">
        <v>100</v>
      </c>
      <c r="AD13" s="14">
        <v>31</v>
      </c>
      <c r="AE13" s="13">
        <v>352</v>
      </c>
      <c r="AF13" s="14">
        <v>302</v>
      </c>
      <c r="AG13" s="14">
        <v>50</v>
      </c>
      <c r="AH13" s="14">
        <v>0</v>
      </c>
      <c r="AI13" s="13">
        <v>906</v>
      </c>
      <c r="AJ13" s="14">
        <v>0</v>
      </c>
      <c r="AK13" s="14">
        <v>906</v>
      </c>
      <c r="AL13" s="13">
        <v>7047</v>
      </c>
      <c r="AM13" s="14">
        <v>3322</v>
      </c>
      <c r="AN13" s="14">
        <v>3725</v>
      </c>
      <c r="AO13" s="13">
        <v>604</v>
      </c>
      <c r="AP13" s="14">
        <v>604</v>
      </c>
      <c r="AQ13" s="14">
        <v>0</v>
      </c>
      <c r="AR13" s="13">
        <v>11881</v>
      </c>
      <c r="AS13" s="14">
        <v>4832</v>
      </c>
      <c r="AT13" s="14">
        <v>2014</v>
      </c>
      <c r="AU13" s="14">
        <v>0</v>
      </c>
      <c r="AV13" s="14">
        <v>0</v>
      </c>
      <c r="AW13" s="14">
        <v>0</v>
      </c>
      <c r="AX13" s="13">
        <v>0</v>
      </c>
      <c r="AY13" s="14">
        <v>0</v>
      </c>
      <c r="AZ13" s="14">
        <v>0</v>
      </c>
      <c r="BA13" s="13">
        <v>0</v>
      </c>
      <c r="BB13" s="14">
        <v>0</v>
      </c>
      <c r="BC13" s="14">
        <v>0</v>
      </c>
      <c r="BD13" s="13">
        <v>3021</v>
      </c>
      <c r="BE13" s="14">
        <v>2014</v>
      </c>
      <c r="BF13" s="14">
        <v>1007</v>
      </c>
      <c r="BG13" s="13">
        <v>0</v>
      </c>
      <c r="BH13" s="14">
        <v>0</v>
      </c>
      <c r="BI13" s="14">
        <v>0</v>
      </c>
      <c r="BJ13" s="13">
        <v>2014</v>
      </c>
      <c r="BK13" s="14">
        <v>2014</v>
      </c>
      <c r="BL13" s="14">
        <v>0</v>
      </c>
      <c r="BM13" s="13">
        <v>3040</v>
      </c>
      <c r="BN13" s="14">
        <v>3020</v>
      </c>
      <c r="BO13" s="14">
        <v>20</v>
      </c>
      <c r="BP13" s="13">
        <v>21</v>
      </c>
      <c r="BQ13" s="13">
        <v>0</v>
      </c>
      <c r="BR13" s="14">
        <v>0</v>
      </c>
      <c r="BS13" s="15">
        <v>0</v>
      </c>
      <c r="BT13" s="15">
        <v>0</v>
      </c>
      <c r="BU13" s="15">
        <v>0</v>
      </c>
      <c r="BV13" s="13">
        <v>0</v>
      </c>
      <c r="BW13" s="15">
        <v>0</v>
      </c>
      <c r="BX13" s="15">
        <v>0</v>
      </c>
      <c r="BY13" s="13">
        <v>0</v>
      </c>
      <c r="BZ13" s="15">
        <v>0</v>
      </c>
      <c r="CA13" s="15">
        <v>0</v>
      </c>
      <c r="CB13" s="13">
        <v>21</v>
      </c>
      <c r="CC13" s="15">
        <v>21</v>
      </c>
      <c r="CD13" s="15">
        <v>0</v>
      </c>
      <c r="CE13" s="13">
        <v>6505</v>
      </c>
      <c r="CF13" s="14">
        <v>4429</v>
      </c>
      <c r="CG13" s="14">
        <v>2076</v>
      </c>
      <c r="CH13" s="13">
        <v>9564</v>
      </c>
      <c r="CI13" s="14">
        <v>6040</v>
      </c>
      <c r="CJ13" s="14">
        <v>3524</v>
      </c>
      <c r="CK13" s="13">
        <v>0</v>
      </c>
      <c r="CL13" s="14">
        <v>0</v>
      </c>
      <c r="CM13" s="14">
        <v>0</v>
      </c>
      <c r="CN13" s="13">
        <v>2718</v>
      </c>
      <c r="CO13" s="14">
        <v>805</v>
      </c>
      <c r="CP13" s="14">
        <v>1913</v>
      </c>
      <c r="CQ13" s="16"/>
      <c r="CR13" s="13">
        <v>0</v>
      </c>
      <c r="CS13" s="14">
        <v>0</v>
      </c>
      <c r="CT13" s="14">
        <v>0</v>
      </c>
      <c r="CU13" s="13">
        <v>47159</v>
      </c>
      <c r="CV13" s="13">
        <v>26275</v>
      </c>
      <c r="CW13" s="13">
        <v>20884</v>
      </c>
      <c r="CX13" s="13">
        <v>102</v>
      </c>
      <c r="CY13" s="14">
        <v>102</v>
      </c>
      <c r="CZ13" s="14">
        <v>0</v>
      </c>
      <c r="DA13" s="13">
        <v>14094</v>
      </c>
      <c r="DB13" s="14">
        <v>12080</v>
      </c>
      <c r="DC13" s="14">
        <v>2014</v>
      </c>
      <c r="DD13" s="13">
        <v>32963</v>
      </c>
      <c r="DE13" s="14">
        <v>14093</v>
      </c>
      <c r="DF13" s="14">
        <v>18870</v>
      </c>
      <c r="DG13" s="17">
        <v>173036</v>
      </c>
      <c r="DH13" s="17">
        <v>88750</v>
      </c>
      <c r="DI13" s="17">
        <v>20527</v>
      </c>
      <c r="DJ13" s="17">
        <v>84286</v>
      </c>
      <c r="DK13" s="18">
        <v>7250</v>
      </c>
      <c r="DL13" s="18">
        <v>3940</v>
      </c>
      <c r="DM13" s="37"/>
    </row>
    <row r="14" spans="1:117" ht="15.75" x14ac:dyDescent="0.2">
      <c r="A14" s="19" t="s">
        <v>81</v>
      </c>
      <c r="B14" s="13">
        <v>33212</v>
      </c>
      <c r="C14" s="14">
        <v>0</v>
      </c>
      <c r="D14" s="14">
        <v>32105</v>
      </c>
      <c r="E14" s="14">
        <v>0</v>
      </c>
      <c r="F14" s="14">
        <v>0</v>
      </c>
      <c r="G14" s="14">
        <v>0</v>
      </c>
      <c r="H14" s="14">
        <v>0</v>
      </c>
      <c r="I14" s="14">
        <v>461</v>
      </c>
      <c r="J14" s="14">
        <v>0</v>
      </c>
      <c r="K14" s="14">
        <v>0</v>
      </c>
      <c r="L14" s="14">
        <v>646</v>
      </c>
      <c r="M14" s="14">
        <v>0</v>
      </c>
      <c r="N14" s="14">
        <v>0</v>
      </c>
      <c r="O14" s="13">
        <v>9844</v>
      </c>
      <c r="P14" s="14">
        <v>0</v>
      </c>
      <c r="Q14" s="14">
        <v>9803</v>
      </c>
      <c r="R14" s="14">
        <v>0</v>
      </c>
      <c r="S14" s="14">
        <v>41</v>
      </c>
      <c r="T14" s="14">
        <v>0</v>
      </c>
      <c r="U14" s="14">
        <v>0</v>
      </c>
      <c r="V14" s="14">
        <v>0</v>
      </c>
      <c r="W14" s="14">
        <v>0</v>
      </c>
      <c r="X14" s="13">
        <v>4</v>
      </c>
      <c r="Y14" s="13">
        <v>4</v>
      </c>
      <c r="Z14" s="14">
        <v>0</v>
      </c>
      <c r="AA14" s="14">
        <v>4</v>
      </c>
      <c r="AB14" s="13">
        <v>0</v>
      </c>
      <c r="AC14" s="14">
        <v>0</v>
      </c>
      <c r="AD14" s="14">
        <v>0</v>
      </c>
      <c r="AE14" s="13">
        <v>754</v>
      </c>
      <c r="AF14" s="14">
        <v>737</v>
      </c>
      <c r="AG14" s="14">
        <v>17</v>
      </c>
      <c r="AH14" s="14">
        <v>0</v>
      </c>
      <c r="AI14" s="13">
        <v>0</v>
      </c>
      <c r="AJ14" s="14">
        <v>0</v>
      </c>
      <c r="AK14" s="14">
        <v>0</v>
      </c>
      <c r="AL14" s="13">
        <v>1334</v>
      </c>
      <c r="AM14" s="14">
        <v>1288</v>
      </c>
      <c r="AN14" s="14">
        <v>46</v>
      </c>
      <c r="AO14" s="13">
        <v>737</v>
      </c>
      <c r="AP14" s="14">
        <v>691</v>
      </c>
      <c r="AQ14" s="14">
        <v>46</v>
      </c>
      <c r="AR14" s="13">
        <v>5404</v>
      </c>
      <c r="AS14" s="14">
        <v>2158</v>
      </c>
      <c r="AT14" s="14">
        <v>88</v>
      </c>
      <c r="AU14" s="14">
        <v>0</v>
      </c>
      <c r="AV14" s="14">
        <v>0</v>
      </c>
      <c r="AW14" s="14">
        <v>0</v>
      </c>
      <c r="AX14" s="13">
        <v>0</v>
      </c>
      <c r="AY14" s="14">
        <v>0</v>
      </c>
      <c r="AZ14" s="14">
        <v>0</v>
      </c>
      <c r="BA14" s="13">
        <v>461</v>
      </c>
      <c r="BB14" s="14">
        <v>461</v>
      </c>
      <c r="BC14" s="14">
        <v>0</v>
      </c>
      <c r="BD14" s="13">
        <v>1544</v>
      </c>
      <c r="BE14" s="14">
        <v>1383</v>
      </c>
      <c r="BF14" s="14">
        <v>161</v>
      </c>
      <c r="BG14" s="13">
        <v>1153</v>
      </c>
      <c r="BH14" s="14">
        <v>1153</v>
      </c>
      <c r="BI14" s="14">
        <v>0</v>
      </c>
      <c r="BJ14" s="13">
        <v>0</v>
      </c>
      <c r="BK14" s="14">
        <v>0</v>
      </c>
      <c r="BL14" s="14">
        <v>0</v>
      </c>
      <c r="BM14" s="13">
        <v>941</v>
      </c>
      <c r="BN14" s="14">
        <v>922</v>
      </c>
      <c r="BO14" s="14">
        <v>19</v>
      </c>
      <c r="BP14" s="13">
        <v>1381</v>
      </c>
      <c r="BQ14" s="13">
        <v>0</v>
      </c>
      <c r="BR14" s="14">
        <v>0</v>
      </c>
      <c r="BS14" s="15">
        <v>0</v>
      </c>
      <c r="BT14" s="15">
        <v>0</v>
      </c>
      <c r="BU14" s="15">
        <v>0</v>
      </c>
      <c r="BV14" s="13">
        <v>0</v>
      </c>
      <c r="BW14" s="15">
        <v>0</v>
      </c>
      <c r="BX14" s="15">
        <v>0</v>
      </c>
      <c r="BY14" s="13">
        <v>0</v>
      </c>
      <c r="BZ14" s="15">
        <v>0</v>
      </c>
      <c r="CA14" s="15">
        <v>0</v>
      </c>
      <c r="CB14" s="13">
        <v>1381</v>
      </c>
      <c r="CC14" s="15">
        <v>1381</v>
      </c>
      <c r="CD14" s="15">
        <v>0</v>
      </c>
      <c r="CE14" s="13">
        <v>4931</v>
      </c>
      <c r="CF14" s="14">
        <v>4633</v>
      </c>
      <c r="CG14" s="14">
        <v>298</v>
      </c>
      <c r="CH14" s="13">
        <v>2438</v>
      </c>
      <c r="CI14" s="14">
        <v>1660</v>
      </c>
      <c r="CJ14" s="14">
        <v>778</v>
      </c>
      <c r="CK14" s="13">
        <v>0</v>
      </c>
      <c r="CL14" s="14">
        <v>0</v>
      </c>
      <c r="CM14" s="14">
        <v>0</v>
      </c>
      <c r="CN14" s="13">
        <v>2989</v>
      </c>
      <c r="CO14" s="14">
        <v>2685</v>
      </c>
      <c r="CP14" s="14">
        <v>304</v>
      </c>
      <c r="CQ14" s="16"/>
      <c r="CR14" s="13">
        <v>0</v>
      </c>
      <c r="CS14" s="14">
        <v>0</v>
      </c>
      <c r="CT14" s="14">
        <v>0</v>
      </c>
      <c r="CU14" s="13">
        <v>7572</v>
      </c>
      <c r="CV14" s="13">
        <v>4658</v>
      </c>
      <c r="CW14" s="13">
        <v>2914</v>
      </c>
      <c r="CX14" s="13">
        <v>183</v>
      </c>
      <c r="CY14" s="14">
        <v>183</v>
      </c>
      <c r="CZ14" s="14">
        <v>0</v>
      </c>
      <c r="DA14" s="13">
        <v>2352</v>
      </c>
      <c r="DB14" s="14">
        <v>1890</v>
      </c>
      <c r="DC14" s="14">
        <v>462</v>
      </c>
      <c r="DD14" s="13">
        <v>5037</v>
      </c>
      <c r="DE14" s="14">
        <v>2585</v>
      </c>
      <c r="DF14" s="14">
        <v>2452</v>
      </c>
      <c r="DG14" s="17">
        <v>71541</v>
      </c>
      <c r="DH14" s="17">
        <v>57022</v>
      </c>
      <c r="DI14" s="17">
        <v>10380</v>
      </c>
      <c r="DJ14" s="17">
        <v>14519</v>
      </c>
      <c r="DK14" s="18">
        <v>3545</v>
      </c>
      <c r="DL14" s="18">
        <v>2415</v>
      </c>
      <c r="DM14" s="37"/>
    </row>
    <row r="15" spans="1:117" ht="15.75" x14ac:dyDescent="0.2">
      <c r="A15" s="19" t="s">
        <v>82</v>
      </c>
      <c r="B15" s="13">
        <v>0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13">
        <v>0</v>
      </c>
      <c r="P15" s="24"/>
      <c r="Q15" s="24"/>
      <c r="R15" s="24"/>
      <c r="S15" s="24"/>
      <c r="T15" s="24"/>
      <c r="U15" s="24"/>
      <c r="V15" s="24"/>
      <c r="W15" s="24"/>
      <c r="X15" s="13">
        <v>0</v>
      </c>
      <c r="Y15" s="13">
        <v>0</v>
      </c>
      <c r="Z15" s="24"/>
      <c r="AA15" s="24"/>
      <c r="AB15" s="13">
        <v>0</v>
      </c>
      <c r="AC15" s="24"/>
      <c r="AD15" s="24"/>
      <c r="AE15" s="13">
        <v>0</v>
      </c>
      <c r="AF15" s="24"/>
      <c r="AG15" s="24"/>
      <c r="AH15" s="24"/>
      <c r="AI15" s="13">
        <v>0</v>
      </c>
      <c r="AJ15" s="24"/>
      <c r="AK15" s="24"/>
      <c r="AL15" s="13">
        <v>0</v>
      </c>
      <c r="AM15" s="24"/>
      <c r="AN15" s="24"/>
      <c r="AO15" s="13">
        <v>0</v>
      </c>
      <c r="AP15" s="24"/>
      <c r="AQ15" s="24"/>
      <c r="AR15" s="13">
        <v>0</v>
      </c>
      <c r="AS15" s="25"/>
      <c r="AT15" s="25"/>
      <c r="AU15" s="25"/>
      <c r="AV15" s="25"/>
      <c r="AW15" s="25"/>
      <c r="AX15" s="13">
        <v>0</v>
      </c>
      <c r="AY15" s="25"/>
      <c r="AZ15" s="25"/>
      <c r="BA15" s="13">
        <v>0</v>
      </c>
      <c r="BB15" s="25"/>
      <c r="BC15" s="25"/>
      <c r="BD15" s="13">
        <v>0</v>
      </c>
      <c r="BE15" s="25"/>
      <c r="BF15" s="25"/>
      <c r="BG15" s="13">
        <v>0</v>
      </c>
      <c r="BH15" s="25"/>
      <c r="BI15" s="25"/>
      <c r="BJ15" s="13">
        <v>0</v>
      </c>
      <c r="BK15" s="25"/>
      <c r="BL15" s="25"/>
      <c r="BM15" s="13">
        <v>0</v>
      </c>
      <c r="BN15" s="24"/>
      <c r="BO15" s="24"/>
      <c r="BP15" s="13">
        <v>4558</v>
      </c>
      <c r="BQ15" s="13">
        <v>2340</v>
      </c>
      <c r="BR15" s="14">
        <v>2000</v>
      </c>
      <c r="BS15" s="15">
        <v>340</v>
      </c>
      <c r="BT15" s="15">
        <v>125</v>
      </c>
      <c r="BU15" s="15">
        <v>665</v>
      </c>
      <c r="BV15" s="13">
        <v>38</v>
      </c>
      <c r="BW15" s="15">
        <v>38</v>
      </c>
      <c r="BX15" s="15">
        <v>0</v>
      </c>
      <c r="BY15" s="13">
        <v>0</v>
      </c>
      <c r="BZ15" s="15">
        <v>0</v>
      </c>
      <c r="CA15" s="15">
        <v>0</v>
      </c>
      <c r="CB15" s="13">
        <v>1390</v>
      </c>
      <c r="CC15" s="15">
        <v>664</v>
      </c>
      <c r="CD15" s="15">
        <v>726</v>
      </c>
      <c r="CE15" s="13">
        <v>0</v>
      </c>
      <c r="CF15" s="24"/>
      <c r="CG15" s="24"/>
      <c r="CH15" s="13">
        <v>0</v>
      </c>
      <c r="CI15" s="24"/>
      <c r="CJ15" s="24"/>
      <c r="CK15" s="13">
        <v>0</v>
      </c>
      <c r="CL15" s="24"/>
      <c r="CM15" s="24"/>
      <c r="CN15" s="13">
        <v>0</v>
      </c>
      <c r="CO15" s="24"/>
      <c r="CP15" s="24"/>
      <c r="CQ15" s="26"/>
      <c r="CR15" s="13">
        <v>0</v>
      </c>
      <c r="CS15" s="24"/>
      <c r="CT15" s="24"/>
      <c r="CU15" s="13">
        <v>0</v>
      </c>
      <c r="CV15" s="13">
        <v>0</v>
      </c>
      <c r="CW15" s="13">
        <v>0</v>
      </c>
      <c r="CX15" s="13">
        <v>0</v>
      </c>
      <c r="CY15" s="25"/>
      <c r="CZ15" s="25"/>
      <c r="DA15" s="13">
        <v>0</v>
      </c>
      <c r="DB15" s="25"/>
      <c r="DC15" s="25"/>
      <c r="DD15" s="13">
        <v>0</v>
      </c>
      <c r="DE15" s="25"/>
      <c r="DF15" s="25"/>
      <c r="DG15" s="17">
        <v>4558</v>
      </c>
      <c r="DH15" s="17">
        <v>3367</v>
      </c>
      <c r="DI15" s="17">
        <v>0</v>
      </c>
      <c r="DJ15" s="17">
        <v>1191</v>
      </c>
      <c r="DK15" s="18"/>
      <c r="DL15" s="18"/>
      <c r="DM15" s="37"/>
    </row>
    <row r="16" spans="1:117" ht="15.75" x14ac:dyDescent="0.2">
      <c r="A16" s="19" t="s">
        <v>83</v>
      </c>
      <c r="B16" s="13">
        <v>8822</v>
      </c>
      <c r="C16" s="14">
        <v>0</v>
      </c>
      <c r="D16" s="14">
        <v>7108</v>
      </c>
      <c r="E16" s="14"/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1714</v>
      </c>
      <c r="M16" s="14">
        <v>0</v>
      </c>
      <c r="N16" s="14">
        <v>0</v>
      </c>
      <c r="O16" s="13">
        <v>4392</v>
      </c>
      <c r="P16" s="14">
        <v>0</v>
      </c>
      <c r="Q16" s="14">
        <v>4144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248</v>
      </c>
      <c r="X16" s="13">
        <v>0</v>
      </c>
      <c r="Y16" s="13">
        <v>0</v>
      </c>
      <c r="Z16" s="14">
        <v>0</v>
      </c>
      <c r="AA16" s="14">
        <v>0</v>
      </c>
      <c r="AB16" s="13">
        <v>0</v>
      </c>
      <c r="AC16" s="14">
        <v>0</v>
      </c>
      <c r="AD16" s="14">
        <v>0</v>
      </c>
      <c r="AE16" s="13">
        <v>1381</v>
      </c>
      <c r="AF16" s="14">
        <v>1381</v>
      </c>
      <c r="AG16" s="14">
        <v>0</v>
      </c>
      <c r="AH16" s="14">
        <v>0</v>
      </c>
      <c r="AI16" s="13">
        <v>0</v>
      </c>
      <c r="AJ16" s="14">
        <v>0</v>
      </c>
      <c r="AK16" s="14">
        <v>0</v>
      </c>
      <c r="AL16" s="13">
        <v>2193</v>
      </c>
      <c r="AM16" s="14">
        <v>2152</v>
      </c>
      <c r="AN16" s="14">
        <v>41</v>
      </c>
      <c r="AO16" s="13">
        <v>448</v>
      </c>
      <c r="AP16" s="14">
        <v>441</v>
      </c>
      <c r="AQ16" s="14">
        <v>7</v>
      </c>
      <c r="AR16" s="13">
        <v>3072</v>
      </c>
      <c r="AS16" s="14">
        <v>2821</v>
      </c>
      <c r="AT16" s="14">
        <v>0</v>
      </c>
      <c r="AU16" s="14">
        <v>0</v>
      </c>
      <c r="AV16" s="14">
        <v>0</v>
      </c>
      <c r="AW16" s="14">
        <v>0</v>
      </c>
      <c r="AX16" s="13">
        <v>0</v>
      </c>
      <c r="AY16" s="14">
        <v>0</v>
      </c>
      <c r="AZ16" s="14">
        <v>0</v>
      </c>
      <c r="BA16" s="13">
        <v>0</v>
      </c>
      <c r="BB16" s="14">
        <v>0</v>
      </c>
      <c r="BC16" s="14">
        <v>0</v>
      </c>
      <c r="BD16" s="13">
        <v>0</v>
      </c>
      <c r="BE16" s="14">
        <v>0</v>
      </c>
      <c r="BF16" s="14">
        <v>0</v>
      </c>
      <c r="BG16" s="13">
        <v>0</v>
      </c>
      <c r="BH16" s="14">
        <v>0</v>
      </c>
      <c r="BI16" s="14">
        <v>0</v>
      </c>
      <c r="BJ16" s="13">
        <v>251</v>
      </c>
      <c r="BK16" s="14">
        <v>251</v>
      </c>
      <c r="BL16" s="14">
        <v>0</v>
      </c>
      <c r="BM16" s="13">
        <v>0</v>
      </c>
      <c r="BN16" s="14">
        <v>0</v>
      </c>
      <c r="BO16" s="14">
        <v>0</v>
      </c>
      <c r="BP16" s="13">
        <v>1046</v>
      </c>
      <c r="BQ16" s="13">
        <v>0</v>
      </c>
      <c r="BR16" s="14">
        <v>0</v>
      </c>
      <c r="BS16" s="15">
        <v>0</v>
      </c>
      <c r="BT16" s="15">
        <v>0</v>
      </c>
      <c r="BU16" s="15">
        <v>751</v>
      </c>
      <c r="BV16" s="13">
        <v>0</v>
      </c>
      <c r="BW16" s="15">
        <v>0</v>
      </c>
      <c r="BX16" s="15">
        <v>0</v>
      </c>
      <c r="BY16" s="13">
        <v>0</v>
      </c>
      <c r="BZ16" s="15">
        <v>0</v>
      </c>
      <c r="CA16" s="15">
        <v>0</v>
      </c>
      <c r="CB16" s="13">
        <v>295</v>
      </c>
      <c r="CC16" s="15">
        <v>295</v>
      </c>
      <c r="CD16" s="15">
        <v>0</v>
      </c>
      <c r="CE16" s="13">
        <v>1735</v>
      </c>
      <c r="CF16" s="14">
        <v>1731</v>
      </c>
      <c r="CG16" s="14">
        <v>4</v>
      </c>
      <c r="CH16" s="13">
        <v>1751</v>
      </c>
      <c r="CI16" s="14">
        <v>1053</v>
      </c>
      <c r="CJ16" s="14">
        <v>698</v>
      </c>
      <c r="CK16" s="13">
        <v>0</v>
      </c>
      <c r="CL16" s="14">
        <v>0</v>
      </c>
      <c r="CM16" s="14">
        <v>0</v>
      </c>
      <c r="CN16" s="13">
        <v>1394</v>
      </c>
      <c r="CO16" s="14">
        <v>967</v>
      </c>
      <c r="CP16" s="14">
        <v>427</v>
      </c>
      <c r="CQ16" s="16"/>
      <c r="CR16" s="13">
        <v>549</v>
      </c>
      <c r="CS16" s="14">
        <v>478</v>
      </c>
      <c r="CT16" s="14">
        <v>71</v>
      </c>
      <c r="CU16" s="13">
        <v>3645</v>
      </c>
      <c r="CV16" s="13">
        <v>3197</v>
      </c>
      <c r="CW16" s="13">
        <v>448</v>
      </c>
      <c r="CX16" s="13">
        <v>927</v>
      </c>
      <c r="CY16" s="14">
        <v>861</v>
      </c>
      <c r="CZ16" s="14">
        <v>66</v>
      </c>
      <c r="DA16" s="13">
        <v>2718</v>
      </c>
      <c r="DB16" s="14">
        <v>2336</v>
      </c>
      <c r="DC16" s="14">
        <v>382</v>
      </c>
      <c r="DD16" s="13">
        <v>0</v>
      </c>
      <c r="DE16" s="14">
        <v>0</v>
      </c>
      <c r="DF16" s="14">
        <v>0</v>
      </c>
      <c r="DG16" s="17">
        <v>30428</v>
      </c>
      <c r="DH16" s="17">
        <v>24340</v>
      </c>
      <c r="DI16" s="17">
        <v>1196</v>
      </c>
      <c r="DJ16" s="17">
        <v>6088</v>
      </c>
      <c r="DK16" s="18">
        <v>396</v>
      </c>
      <c r="DL16" s="18">
        <v>270</v>
      </c>
      <c r="DM16" s="37"/>
    </row>
    <row r="17" spans="1:117" ht="15.75" x14ac:dyDescent="0.2">
      <c r="A17" s="19" t="s">
        <v>84</v>
      </c>
      <c r="B17" s="13">
        <v>24454</v>
      </c>
      <c r="C17" s="14">
        <v>1051</v>
      </c>
      <c r="D17" s="14">
        <v>22418</v>
      </c>
      <c r="E17" s="14">
        <v>0</v>
      </c>
      <c r="F17" s="14">
        <v>0</v>
      </c>
      <c r="G17" s="14">
        <v>0</v>
      </c>
      <c r="H17" s="14">
        <v>985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3">
        <v>17935</v>
      </c>
      <c r="P17" s="14">
        <v>0</v>
      </c>
      <c r="Q17" s="14">
        <v>17935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3">
        <v>4590</v>
      </c>
      <c r="Y17" s="13">
        <v>2135</v>
      </c>
      <c r="Z17" s="14">
        <v>2135</v>
      </c>
      <c r="AA17" s="14">
        <v>0</v>
      </c>
      <c r="AB17" s="13">
        <v>2455</v>
      </c>
      <c r="AC17" s="14">
        <v>2455</v>
      </c>
      <c r="AD17" s="14">
        <v>0</v>
      </c>
      <c r="AE17" s="13">
        <v>1835</v>
      </c>
      <c r="AF17" s="14">
        <v>1708</v>
      </c>
      <c r="AG17" s="14">
        <v>127</v>
      </c>
      <c r="AH17" s="14">
        <v>0</v>
      </c>
      <c r="AI17" s="13">
        <v>0</v>
      </c>
      <c r="AJ17" s="14">
        <v>0</v>
      </c>
      <c r="AK17" s="14">
        <v>0</v>
      </c>
      <c r="AL17" s="13">
        <v>1952</v>
      </c>
      <c r="AM17" s="14">
        <v>1546</v>
      </c>
      <c r="AN17" s="14">
        <v>406</v>
      </c>
      <c r="AO17" s="13">
        <v>1281</v>
      </c>
      <c r="AP17" s="14">
        <v>1281</v>
      </c>
      <c r="AQ17" s="14">
        <v>0</v>
      </c>
      <c r="AR17" s="13">
        <v>8347</v>
      </c>
      <c r="AS17" s="14">
        <v>3737</v>
      </c>
      <c r="AT17" s="14">
        <v>127</v>
      </c>
      <c r="AU17" s="14">
        <v>0</v>
      </c>
      <c r="AV17" s="14">
        <v>0</v>
      </c>
      <c r="AW17" s="14">
        <v>0</v>
      </c>
      <c r="AX17" s="13">
        <v>0</v>
      </c>
      <c r="AY17" s="14">
        <v>0</v>
      </c>
      <c r="AZ17" s="14">
        <v>0</v>
      </c>
      <c r="BA17" s="13">
        <v>0</v>
      </c>
      <c r="BB17" s="14">
        <v>0</v>
      </c>
      <c r="BC17" s="14">
        <v>0</v>
      </c>
      <c r="BD17" s="13">
        <v>2561</v>
      </c>
      <c r="BE17" s="14">
        <v>2028</v>
      </c>
      <c r="BF17" s="14">
        <v>533</v>
      </c>
      <c r="BG17" s="13">
        <v>1922</v>
      </c>
      <c r="BH17" s="14">
        <v>1922</v>
      </c>
      <c r="BI17" s="14">
        <v>0</v>
      </c>
      <c r="BJ17" s="13">
        <v>0</v>
      </c>
      <c r="BK17" s="14">
        <v>0</v>
      </c>
      <c r="BL17" s="14">
        <v>0</v>
      </c>
      <c r="BM17" s="13">
        <v>1385</v>
      </c>
      <c r="BN17" s="14">
        <v>1271</v>
      </c>
      <c r="BO17" s="14">
        <v>114</v>
      </c>
      <c r="BP17" s="13">
        <v>1542</v>
      </c>
      <c r="BQ17" s="13">
        <v>0</v>
      </c>
      <c r="BR17" s="14">
        <v>0</v>
      </c>
      <c r="BS17" s="15">
        <v>0</v>
      </c>
      <c r="BT17" s="15">
        <v>0</v>
      </c>
      <c r="BU17" s="15">
        <v>0</v>
      </c>
      <c r="BV17" s="13">
        <v>0</v>
      </c>
      <c r="BW17" s="15">
        <v>0</v>
      </c>
      <c r="BX17" s="15">
        <v>0</v>
      </c>
      <c r="BY17" s="13">
        <v>0</v>
      </c>
      <c r="BZ17" s="15">
        <v>0</v>
      </c>
      <c r="CA17" s="15">
        <v>0</v>
      </c>
      <c r="CB17" s="13">
        <v>1542</v>
      </c>
      <c r="CC17" s="15">
        <v>1278</v>
      </c>
      <c r="CD17" s="15">
        <v>264</v>
      </c>
      <c r="CE17" s="13">
        <v>853</v>
      </c>
      <c r="CF17" s="14">
        <v>533</v>
      </c>
      <c r="CG17" s="14">
        <v>320</v>
      </c>
      <c r="CH17" s="13">
        <v>4271</v>
      </c>
      <c r="CI17" s="14">
        <v>1922</v>
      </c>
      <c r="CJ17" s="14">
        <v>2349</v>
      </c>
      <c r="CK17" s="13">
        <v>0</v>
      </c>
      <c r="CL17" s="14">
        <v>0</v>
      </c>
      <c r="CM17" s="14">
        <v>0</v>
      </c>
      <c r="CN17" s="13">
        <v>5338</v>
      </c>
      <c r="CO17" s="14">
        <v>5018</v>
      </c>
      <c r="CP17" s="14">
        <v>320</v>
      </c>
      <c r="CQ17" s="16"/>
      <c r="CR17" s="13">
        <v>0</v>
      </c>
      <c r="CS17" s="14">
        <v>0</v>
      </c>
      <c r="CT17" s="14">
        <v>0</v>
      </c>
      <c r="CU17" s="13">
        <v>8821</v>
      </c>
      <c r="CV17" s="13">
        <v>7981</v>
      </c>
      <c r="CW17" s="13">
        <v>840</v>
      </c>
      <c r="CX17" s="13">
        <v>297</v>
      </c>
      <c r="CY17" s="14">
        <v>297</v>
      </c>
      <c r="CZ17" s="14">
        <v>0</v>
      </c>
      <c r="DA17" s="13">
        <v>3414</v>
      </c>
      <c r="DB17" s="14">
        <v>3414</v>
      </c>
      <c r="DC17" s="14">
        <v>0</v>
      </c>
      <c r="DD17" s="13">
        <v>5110</v>
      </c>
      <c r="DE17" s="14">
        <v>4270</v>
      </c>
      <c r="DF17" s="14">
        <v>840</v>
      </c>
      <c r="DG17" s="17">
        <v>82604</v>
      </c>
      <c r="DH17" s="17">
        <v>59269</v>
      </c>
      <c r="DI17" s="17">
        <v>7361</v>
      </c>
      <c r="DJ17" s="17">
        <v>23335</v>
      </c>
      <c r="DK17" s="18">
        <v>2583</v>
      </c>
      <c r="DL17" s="18">
        <v>1760</v>
      </c>
      <c r="DM17" s="37"/>
    </row>
    <row r="18" spans="1:117" ht="15.75" x14ac:dyDescent="0.2">
      <c r="A18" s="19" t="s">
        <v>85</v>
      </c>
      <c r="B18" s="13">
        <v>0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13">
        <v>0</v>
      </c>
      <c r="P18" s="24"/>
      <c r="Q18" s="24"/>
      <c r="R18" s="24"/>
      <c r="S18" s="24"/>
      <c r="T18" s="24"/>
      <c r="U18" s="24"/>
      <c r="V18" s="24"/>
      <c r="W18" s="24"/>
      <c r="X18" s="13">
        <v>0</v>
      </c>
      <c r="Y18" s="13">
        <v>0</v>
      </c>
      <c r="Z18" s="24"/>
      <c r="AA18" s="24"/>
      <c r="AB18" s="13">
        <v>0</v>
      </c>
      <c r="AC18" s="24"/>
      <c r="AD18" s="24"/>
      <c r="AE18" s="13">
        <v>0</v>
      </c>
      <c r="AF18" s="24"/>
      <c r="AG18" s="24"/>
      <c r="AH18" s="24"/>
      <c r="AI18" s="13">
        <v>0</v>
      </c>
      <c r="AJ18" s="24"/>
      <c r="AK18" s="24"/>
      <c r="AL18" s="13">
        <v>0</v>
      </c>
      <c r="AM18" s="24"/>
      <c r="AN18" s="24"/>
      <c r="AO18" s="13">
        <v>0</v>
      </c>
      <c r="AP18" s="24"/>
      <c r="AQ18" s="24"/>
      <c r="AR18" s="13">
        <v>0</v>
      </c>
      <c r="AS18" s="25"/>
      <c r="AT18" s="25"/>
      <c r="AU18" s="25"/>
      <c r="AV18" s="25"/>
      <c r="AW18" s="25"/>
      <c r="AX18" s="13">
        <v>0</v>
      </c>
      <c r="AY18" s="25"/>
      <c r="AZ18" s="25"/>
      <c r="BA18" s="13">
        <v>0</v>
      </c>
      <c r="BB18" s="25"/>
      <c r="BC18" s="25"/>
      <c r="BD18" s="13">
        <v>0</v>
      </c>
      <c r="BE18" s="25"/>
      <c r="BF18" s="25"/>
      <c r="BG18" s="13">
        <v>0</v>
      </c>
      <c r="BH18" s="25"/>
      <c r="BI18" s="25"/>
      <c r="BJ18" s="13">
        <v>0</v>
      </c>
      <c r="BK18" s="25"/>
      <c r="BL18" s="25"/>
      <c r="BM18" s="13">
        <v>0</v>
      </c>
      <c r="BN18" s="24"/>
      <c r="BO18" s="24"/>
      <c r="BP18" s="13">
        <v>7574</v>
      </c>
      <c r="BQ18" s="13">
        <v>2009</v>
      </c>
      <c r="BR18" s="14">
        <v>1649</v>
      </c>
      <c r="BS18" s="15">
        <v>360</v>
      </c>
      <c r="BT18" s="15">
        <v>0</v>
      </c>
      <c r="BU18" s="15">
        <v>0</v>
      </c>
      <c r="BV18" s="13">
        <v>0</v>
      </c>
      <c r="BW18" s="15">
        <v>0</v>
      </c>
      <c r="BX18" s="15">
        <v>0</v>
      </c>
      <c r="BY18" s="13">
        <v>0</v>
      </c>
      <c r="BZ18" s="15">
        <v>0</v>
      </c>
      <c r="CA18" s="15">
        <v>0</v>
      </c>
      <c r="CB18" s="13">
        <v>5565</v>
      </c>
      <c r="CC18" s="15">
        <v>4235</v>
      </c>
      <c r="CD18" s="15">
        <v>1330</v>
      </c>
      <c r="CE18" s="13">
        <v>0</v>
      </c>
      <c r="CF18" s="24"/>
      <c r="CG18" s="24"/>
      <c r="CH18" s="13">
        <v>0</v>
      </c>
      <c r="CI18" s="24"/>
      <c r="CJ18" s="24"/>
      <c r="CK18" s="13">
        <v>0</v>
      </c>
      <c r="CL18" s="24"/>
      <c r="CM18" s="24"/>
      <c r="CN18" s="13">
        <v>0</v>
      </c>
      <c r="CO18" s="24"/>
      <c r="CP18" s="24"/>
      <c r="CQ18" s="26"/>
      <c r="CR18" s="13">
        <v>0</v>
      </c>
      <c r="CS18" s="24"/>
      <c r="CT18" s="24"/>
      <c r="CU18" s="13">
        <v>0</v>
      </c>
      <c r="CV18" s="13">
        <v>0</v>
      </c>
      <c r="CW18" s="13">
        <v>0</v>
      </c>
      <c r="CX18" s="13">
        <v>0</v>
      </c>
      <c r="CY18" s="25"/>
      <c r="CZ18" s="25"/>
      <c r="DA18" s="13">
        <v>0</v>
      </c>
      <c r="DB18" s="25"/>
      <c r="DC18" s="25"/>
      <c r="DD18" s="13">
        <v>0</v>
      </c>
      <c r="DE18" s="25"/>
      <c r="DF18" s="25"/>
      <c r="DG18" s="17">
        <v>7574</v>
      </c>
      <c r="DH18" s="17">
        <v>5884</v>
      </c>
      <c r="DI18" s="17">
        <v>0</v>
      </c>
      <c r="DJ18" s="17">
        <v>1690</v>
      </c>
      <c r="DK18" s="18"/>
      <c r="DL18" s="18"/>
      <c r="DM18" s="37"/>
    </row>
    <row r="19" spans="1:117" ht="15.75" x14ac:dyDescent="0.2">
      <c r="A19" s="19" t="s">
        <v>86</v>
      </c>
      <c r="B19" s="13">
        <v>2996</v>
      </c>
      <c r="C19" s="14">
        <v>317</v>
      </c>
      <c r="D19" s="14">
        <v>1467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1212</v>
      </c>
      <c r="M19" s="14">
        <v>0</v>
      </c>
      <c r="N19" s="14">
        <v>0</v>
      </c>
      <c r="O19" s="13">
        <v>1592</v>
      </c>
      <c r="P19" s="14">
        <v>0</v>
      </c>
      <c r="Q19" s="14">
        <v>1592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3">
        <v>0</v>
      </c>
      <c r="Y19" s="13">
        <v>0</v>
      </c>
      <c r="Z19" s="14">
        <v>0</v>
      </c>
      <c r="AA19" s="14">
        <v>0</v>
      </c>
      <c r="AB19" s="13">
        <v>0</v>
      </c>
      <c r="AC19" s="14">
        <v>0</v>
      </c>
      <c r="AD19" s="14">
        <v>0</v>
      </c>
      <c r="AE19" s="13">
        <v>91</v>
      </c>
      <c r="AF19" s="14">
        <v>91</v>
      </c>
      <c r="AG19" s="14">
        <v>0</v>
      </c>
      <c r="AH19" s="14">
        <v>0</v>
      </c>
      <c r="AI19" s="13">
        <v>0</v>
      </c>
      <c r="AJ19" s="14">
        <v>0</v>
      </c>
      <c r="AK19" s="14">
        <v>0</v>
      </c>
      <c r="AL19" s="13">
        <v>219</v>
      </c>
      <c r="AM19" s="14">
        <v>212</v>
      </c>
      <c r="AN19" s="14">
        <v>7</v>
      </c>
      <c r="AO19" s="13">
        <v>0</v>
      </c>
      <c r="AP19" s="14">
        <v>0</v>
      </c>
      <c r="AQ19" s="14">
        <v>0</v>
      </c>
      <c r="AR19" s="13">
        <v>1136</v>
      </c>
      <c r="AS19" s="14">
        <v>833</v>
      </c>
      <c r="AT19" s="14">
        <v>0</v>
      </c>
      <c r="AU19" s="14">
        <v>0</v>
      </c>
      <c r="AV19" s="14">
        <v>0</v>
      </c>
      <c r="AW19" s="14">
        <v>0</v>
      </c>
      <c r="AX19" s="13">
        <v>0</v>
      </c>
      <c r="AY19" s="14">
        <v>0</v>
      </c>
      <c r="AZ19" s="14">
        <v>0</v>
      </c>
      <c r="BA19" s="13">
        <v>0</v>
      </c>
      <c r="BB19" s="14">
        <v>0</v>
      </c>
      <c r="BC19" s="14">
        <v>0</v>
      </c>
      <c r="BD19" s="13">
        <v>0</v>
      </c>
      <c r="BE19" s="14">
        <v>0</v>
      </c>
      <c r="BF19" s="14">
        <v>0</v>
      </c>
      <c r="BG19" s="13">
        <v>0</v>
      </c>
      <c r="BH19" s="14">
        <v>0</v>
      </c>
      <c r="BI19" s="14">
        <v>0</v>
      </c>
      <c r="BJ19" s="13">
        <v>303</v>
      </c>
      <c r="BK19" s="14">
        <v>303</v>
      </c>
      <c r="BL19" s="14">
        <v>0</v>
      </c>
      <c r="BM19" s="13">
        <v>568</v>
      </c>
      <c r="BN19" s="14">
        <v>568</v>
      </c>
      <c r="BO19" s="14">
        <v>0</v>
      </c>
      <c r="BP19" s="13">
        <v>838</v>
      </c>
      <c r="BQ19" s="13">
        <v>0</v>
      </c>
      <c r="BR19" s="14">
        <v>0</v>
      </c>
      <c r="BS19" s="15">
        <v>0</v>
      </c>
      <c r="BT19" s="15">
        <v>135</v>
      </c>
      <c r="BU19" s="15">
        <v>635</v>
      </c>
      <c r="BV19" s="13">
        <v>68</v>
      </c>
      <c r="BW19" s="15">
        <v>68</v>
      </c>
      <c r="BX19" s="15">
        <v>0</v>
      </c>
      <c r="BY19" s="13">
        <v>0</v>
      </c>
      <c r="BZ19" s="15">
        <v>0</v>
      </c>
      <c r="CA19" s="15">
        <v>0</v>
      </c>
      <c r="CB19" s="13">
        <v>0</v>
      </c>
      <c r="CC19" s="15">
        <v>0</v>
      </c>
      <c r="CD19" s="15">
        <v>0</v>
      </c>
      <c r="CE19" s="13">
        <v>931</v>
      </c>
      <c r="CF19" s="14">
        <v>909</v>
      </c>
      <c r="CG19" s="14">
        <v>22</v>
      </c>
      <c r="CH19" s="13">
        <v>102</v>
      </c>
      <c r="CI19" s="14">
        <v>102</v>
      </c>
      <c r="CJ19" s="14">
        <v>0</v>
      </c>
      <c r="CK19" s="13">
        <v>0</v>
      </c>
      <c r="CL19" s="14">
        <v>0</v>
      </c>
      <c r="CM19" s="14">
        <v>0</v>
      </c>
      <c r="CN19" s="13">
        <v>182</v>
      </c>
      <c r="CO19" s="14">
        <v>91</v>
      </c>
      <c r="CP19" s="14">
        <v>91</v>
      </c>
      <c r="CQ19" s="16"/>
      <c r="CR19" s="13">
        <v>68</v>
      </c>
      <c r="CS19" s="14">
        <v>68</v>
      </c>
      <c r="CT19" s="14">
        <v>0</v>
      </c>
      <c r="CU19" s="13">
        <v>1406</v>
      </c>
      <c r="CV19" s="13">
        <v>1288</v>
      </c>
      <c r="CW19" s="13">
        <v>118</v>
      </c>
      <c r="CX19" s="13">
        <v>368</v>
      </c>
      <c r="CY19" s="14">
        <v>341</v>
      </c>
      <c r="CZ19" s="14">
        <v>27</v>
      </c>
      <c r="DA19" s="13">
        <v>1038</v>
      </c>
      <c r="DB19" s="14">
        <v>947</v>
      </c>
      <c r="DC19" s="14">
        <v>91</v>
      </c>
      <c r="DD19" s="13">
        <v>0</v>
      </c>
      <c r="DE19" s="14">
        <v>0</v>
      </c>
      <c r="DF19" s="14">
        <v>0</v>
      </c>
      <c r="DG19" s="17">
        <v>10129</v>
      </c>
      <c r="DH19" s="17">
        <v>8164</v>
      </c>
      <c r="DI19" s="17">
        <v>1007</v>
      </c>
      <c r="DJ19" s="17">
        <v>1965</v>
      </c>
      <c r="DK19" s="18">
        <v>339</v>
      </c>
      <c r="DL19" s="18">
        <v>231</v>
      </c>
      <c r="DM19" s="37"/>
    </row>
    <row r="20" spans="1:117" s="4" customFormat="1" ht="15.75" x14ac:dyDescent="0.2">
      <c r="A20" s="19" t="s">
        <v>87</v>
      </c>
      <c r="B20" s="13">
        <v>5517</v>
      </c>
      <c r="C20" s="14">
        <v>0</v>
      </c>
      <c r="D20" s="14">
        <v>3488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2029</v>
      </c>
      <c r="M20" s="14">
        <v>0</v>
      </c>
      <c r="N20" s="14">
        <v>0</v>
      </c>
      <c r="O20" s="13">
        <v>5229</v>
      </c>
      <c r="P20" s="14">
        <v>0</v>
      </c>
      <c r="Q20" s="14">
        <v>5229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3">
        <v>0</v>
      </c>
      <c r="Y20" s="13">
        <v>0</v>
      </c>
      <c r="Z20" s="14">
        <v>0</v>
      </c>
      <c r="AA20" s="14">
        <v>0</v>
      </c>
      <c r="AB20" s="13">
        <v>0</v>
      </c>
      <c r="AC20" s="14">
        <v>0</v>
      </c>
      <c r="AD20" s="14">
        <v>0</v>
      </c>
      <c r="AE20" s="13">
        <v>1307</v>
      </c>
      <c r="AF20" s="14">
        <v>1307</v>
      </c>
      <c r="AG20" s="14">
        <v>0</v>
      </c>
      <c r="AH20" s="14">
        <v>0</v>
      </c>
      <c r="AI20" s="13">
        <v>0</v>
      </c>
      <c r="AJ20" s="14">
        <v>0</v>
      </c>
      <c r="AK20" s="14">
        <v>0</v>
      </c>
      <c r="AL20" s="13">
        <v>803</v>
      </c>
      <c r="AM20" s="14">
        <v>773</v>
      </c>
      <c r="AN20" s="14">
        <v>30</v>
      </c>
      <c r="AO20" s="13">
        <v>0</v>
      </c>
      <c r="AP20" s="14">
        <v>0</v>
      </c>
      <c r="AQ20" s="14">
        <v>0</v>
      </c>
      <c r="AR20" s="13">
        <v>1642</v>
      </c>
      <c r="AS20" s="14">
        <v>1022</v>
      </c>
      <c r="AT20" s="14">
        <v>0</v>
      </c>
      <c r="AU20" s="14">
        <v>0</v>
      </c>
      <c r="AV20" s="14">
        <v>0</v>
      </c>
      <c r="AW20" s="14">
        <v>0</v>
      </c>
      <c r="AX20" s="13">
        <v>0</v>
      </c>
      <c r="AY20" s="14">
        <v>0</v>
      </c>
      <c r="AZ20" s="14">
        <v>0</v>
      </c>
      <c r="BA20" s="13">
        <v>0</v>
      </c>
      <c r="BB20" s="14">
        <v>0</v>
      </c>
      <c r="BC20" s="14">
        <v>0</v>
      </c>
      <c r="BD20" s="13">
        <v>0</v>
      </c>
      <c r="BE20" s="14">
        <v>0</v>
      </c>
      <c r="BF20" s="14">
        <v>0</v>
      </c>
      <c r="BG20" s="13">
        <v>0</v>
      </c>
      <c r="BH20" s="14">
        <v>0</v>
      </c>
      <c r="BI20" s="14">
        <v>0</v>
      </c>
      <c r="BJ20" s="13">
        <v>620</v>
      </c>
      <c r="BK20" s="14">
        <v>620</v>
      </c>
      <c r="BL20" s="14">
        <v>0</v>
      </c>
      <c r="BM20" s="13">
        <v>0</v>
      </c>
      <c r="BN20" s="14">
        <v>0</v>
      </c>
      <c r="BO20" s="14">
        <v>0</v>
      </c>
      <c r="BP20" s="13">
        <v>2748</v>
      </c>
      <c r="BQ20" s="13">
        <v>0</v>
      </c>
      <c r="BR20" s="14">
        <v>0</v>
      </c>
      <c r="BS20" s="15">
        <v>0</v>
      </c>
      <c r="BT20" s="15">
        <v>0</v>
      </c>
      <c r="BU20" s="15">
        <v>0</v>
      </c>
      <c r="BV20" s="13">
        <v>430</v>
      </c>
      <c r="BW20" s="15">
        <v>430</v>
      </c>
      <c r="BX20" s="15">
        <v>0</v>
      </c>
      <c r="BY20" s="13">
        <v>0</v>
      </c>
      <c r="BZ20" s="15">
        <v>0</v>
      </c>
      <c r="CA20" s="15">
        <v>0</v>
      </c>
      <c r="CB20" s="13">
        <v>2318</v>
      </c>
      <c r="CC20" s="15">
        <v>2126</v>
      </c>
      <c r="CD20" s="15">
        <v>192</v>
      </c>
      <c r="CE20" s="13">
        <v>1086</v>
      </c>
      <c r="CF20" s="14">
        <v>1053</v>
      </c>
      <c r="CG20" s="14">
        <v>33</v>
      </c>
      <c r="CH20" s="13">
        <v>0</v>
      </c>
      <c r="CI20" s="14">
        <v>0</v>
      </c>
      <c r="CJ20" s="14">
        <v>0</v>
      </c>
      <c r="CK20" s="13">
        <v>0</v>
      </c>
      <c r="CL20" s="14">
        <v>0</v>
      </c>
      <c r="CM20" s="14">
        <v>0</v>
      </c>
      <c r="CN20" s="13">
        <v>0</v>
      </c>
      <c r="CO20" s="14">
        <v>0</v>
      </c>
      <c r="CP20" s="14">
        <v>0</v>
      </c>
      <c r="CQ20" s="16"/>
      <c r="CR20" s="13">
        <v>621</v>
      </c>
      <c r="CS20" s="14">
        <v>534</v>
      </c>
      <c r="CT20" s="14">
        <v>87</v>
      </c>
      <c r="CU20" s="13">
        <v>2853</v>
      </c>
      <c r="CV20" s="13">
        <v>2175</v>
      </c>
      <c r="CW20" s="13">
        <v>678</v>
      </c>
      <c r="CX20" s="13">
        <v>817</v>
      </c>
      <c r="CY20" s="14">
        <v>683</v>
      </c>
      <c r="CZ20" s="14">
        <v>134</v>
      </c>
      <c r="DA20" s="13">
        <v>1318</v>
      </c>
      <c r="DB20" s="14">
        <v>774</v>
      </c>
      <c r="DC20" s="14">
        <v>544</v>
      </c>
      <c r="DD20" s="13">
        <v>718</v>
      </c>
      <c r="DE20" s="14">
        <v>718</v>
      </c>
      <c r="DF20" s="14">
        <v>0</v>
      </c>
      <c r="DG20" s="17">
        <v>21806</v>
      </c>
      <c r="DH20" s="17">
        <v>15557</v>
      </c>
      <c r="DI20" s="17">
        <v>1904</v>
      </c>
      <c r="DJ20" s="17">
        <v>6249</v>
      </c>
      <c r="DK20" s="18">
        <v>643</v>
      </c>
      <c r="DL20" s="18">
        <v>438</v>
      </c>
      <c r="DM20" s="37"/>
    </row>
    <row r="21" spans="1:117" ht="15.75" x14ac:dyDescent="0.2">
      <c r="A21" s="19" t="s">
        <v>88</v>
      </c>
      <c r="B21" s="13">
        <v>7612</v>
      </c>
      <c r="C21" s="14">
        <v>0</v>
      </c>
      <c r="D21" s="14">
        <v>4166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3446</v>
      </c>
      <c r="M21" s="14">
        <v>0</v>
      </c>
      <c r="N21" s="14">
        <v>0</v>
      </c>
      <c r="O21" s="13">
        <v>2254</v>
      </c>
      <c r="P21" s="14">
        <v>0</v>
      </c>
      <c r="Q21" s="14">
        <v>2254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3">
        <v>0</v>
      </c>
      <c r="Y21" s="13">
        <v>0</v>
      </c>
      <c r="Z21" s="14">
        <v>0</v>
      </c>
      <c r="AA21" s="14">
        <v>0</v>
      </c>
      <c r="AB21" s="13">
        <v>0</v>
      </c>
      <c r="AC21" s="14">
        <v>0</v>
      </c>
      <c r="AD21" s="14">
        <v>0</v>
      </c>
      <c r="AE21" s="13">
        <v>0</v>
      </c>
      <c r="AF21" s="14">
        <v>0</v>
      </c>
      <c r="AG21" s="14">
        <v>0</v>
      </c>
      <c r="AH21" s="14">
        <v>0</v>
      </c>
      <c r="AI21" s="13">
        <v>0</v>
      </c>
      <c r="AJ21" s="14">
        <v>0</v>
      </c>
      <c r="AK21" s="14">
        <v>0</v>
      </c>
      <c r="AL21" s="13">
        <v>1316</v>
      </c>
      <c r="AM21" s="14">
        <v>1159</v>
      </c>
      <c r="AN21" s="14">
        <v>157</v>
      </c>
      <c r="AO21" s="13">
        <v>0</v>
      </c>
      <c r="AP21" s="14">
        <v>0</v>
      </c>
      <c r="AQ21" s="14">
        <v>0</v>
      </c>
      <c r="AR21" s="13">
        <v>305</v>
      </c>
      <c r="AS21" s="14">
        <v>305</v>
      </c>
      <c r="AT21" s="14">
        <v>0</v>
      </c>
      <c r="AU21" s="14">
        <v>0</v>
      </c>
      <c r="AV21" s="14">
        <v>0</v>
      </c>
      <c r="AW21" s="14">
        <v>0</v>
      </c>
      <c r="AX21" s="13">
        <v>0</v>
      </c>
      <c r="AY21" s="14">
        <v>0</v>
      </c>
      <c r="AZ21" s="14">
        <v>0</v>
      </c>
      <c r="BA21" s="13">
        <v>0</v>
      </c>
      <c r="BB21" s="14">
        <v>0</v>
      </c>
      <c r="BC21" s="14">
        <v>0</v>
      </c>
      <c r="BD21" s="13">
        <v>0</v>
      </c>
      <c r="BE21" s="14">
        <v>0</v>
      </c>
      <c r="BF21" s="14">
        <v>0</v>
      </c>
      <c r="BG21" s="13">
        <v>0</v>
      </c>
      <c r="BH21" s="14">
        <v>0</v>
      </c>
      <c r="BI21" s="14">
        <v>0</v>
      </c>
      <c r="BJ21" s="13">
        <v>0</v>
      </c>
      <c r="BK21" s="14">
        <v>0</v>
      </c>
      <c r="BL21" s="14">
        <v>0</v>
      </c>
      <c r="BM21" s="13">
        <v>0</v>
      </c>
      <c r="BN21" s="14">
        <v>0</v>
      </c>
      <c r="BO21" s="14">
        <v>0</v>
      </c>
      <c r="BP21" s="13">
        <v>1257</v>
      </c>
      <c r="BQ21" s="13">
        <v>0</v>
      </c>
      <c r="BR21" s="14">
        <v>0</v>
      </c>
      <c r="BS21" s="15">
        <v>0</v>
      </c>
      <c r="BT21" s="15">
        <v>0</v>
      </c>
      <c r="BU21" s="15">
        <v>0</v>
      </c>
      <c r="BV21" s="13">
        <v>0</v>
      </c>
      <c r="BW21" s="15">
        <v>0</v>
      </c>
      <c r="BX21" s="15">
        <v>0</v>
      </c>
      <c r="BY21" s="13">
        <v>0</v>
      </c>
      <c r="BZ21" s="15">
        <v>0</v>
      </c>
      <c r="CA21" s="15">
        <v>0</v>
      </c>
      <c r="CB21" s="13">
        <v>1257</v>
      </c>
      <c r="CC21" s="15">
        <v>1097</v>
      </c>
      <c r="CD21" s="15">
        <v>160</v>
      </c>
      <c r="CE21" s="13">
        <v>664</v>
      </c>
      <c r="CF21" s="14">
        <v>610</v>
      </c>
      <c r="CG21" s="14">
        <v>54</v>
      </c>
      <c r="CH21" s="13">
        <v>905</v>
      </c>
      <c r="CI21" s="14">
        <v>614</v>
      </c>
      <c r="CJ21" s="14">
        <v>291</v>
      </c>
      <c r="CK21" s="13">
        <v>0</v>
      </c>
      <c r="CL21" s="14">
        <v>0</v>
      </c>
      <c r="CM21" s="14">
        <v>0</v>
      </c>
      <c r="CN21" s="13">
        <v>331</v>
      </c>
      <c r="CO21" s="14">
        <v>265</v>
      </c>
      <c r="CP21" s="14">
        <v>66</v>
      </c>
      <c r="CQ21" s="16"/>
      <c r="CR21" s="13">
        <v>802</v>
      </c>
      <c r="CS21" s="14">
        <v>498</v>
      </c>
      <c r="CT21" s="14">
        <v>304</v>
      </c>
      <c r="CU21" s="13">
        <v>340</v>
      </c>
      <c r="CV21" s="13">
        <v>209</v>
      </c>
      <c r="CW21" s="13">
        <v>131</v>
      </c>
      <c r="CX21" s="13">
        <v>0</v>
      </c>
      <c r="CY21" s="14">
        <v>0</v>
      </c>
      <c r="CZ21" s="14">
        <v>0</v>
      </c>
      <c r="DA21" s="13">
        <v>340</v>
      </c>
      <c r="DB21" s="14">
        <v>209</v>
      </c>
      <c r="DC21" s="14">
        <v>131</v>
      </c>
      <c r="DD21" s="13">
        <v>0</v>
      </c>
      <c r="DE21" s="14">
        <v>0</v>
      </c>
      <c r="DF21" s="14">
        <v>0</v>
      </c>
      <c r="DG21" s="17">
        <v>15786</v>
      </c>
      <c r="DH21" s="17">
        <v>12369</v>
      </c>
      <c r="DI21" s="17">
        <v>1172</v>
      </c>
      <c r="DJ21" s="17">
        <v>3417</v>
      </c>
      <c r="DK21" s="18">
        <v>391</v>
      </c>
      <c r="DL21" s="18">
        <v>266</v>
      </c>
      <c r="DM21" s="37"/>
    </row>
    <row r="22" spans="1:117" ht="15.75" x14ac:dyDescent="0.2">
      <c r="A22" s="19" t="s">
        <v>89</v>
      </c>
      <c r="B22" s="13">
        <v>2852</v>
      </c>
      <c r="C22" s="14">
        <v>0</v>
      </c>
      <c r="D22" s="14">
        <v>1768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1084</v>
      </c>
      <c r="M22" s="14">
        <v>0</v>
      </c>
      <c r="N22" s="14">
        <v>0</v>
      </c>
      <c r="O22" s="13">
        <v>2213</v>
      </c>
      <c r="P22" s="14">
        <v>0</v>
      </c>
      <c r="Q22" s="14">
        <v>2213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3">
        <v>0</v>
      </c>
      <c r="Y22" s="13">
        <v>0</v>
      </c>
      <c r="Z22" s="14">
        <v>0</v>
      </c>
      <c r="AA22" s="14">
        <v>0</v>
      </c>
      <c r="AB22" s="13">
        <v>0</v>
      </c>
      <c r="AC22" s="14">
        <v>0</v>
      </c>
      <c r="AD22" s="14">
        <v>0</v>
      </c>
      <c r="AE22" s="13">
        <v>0</v>
      </c>
      <c r="AF22" s="14">
        <v>0</v>
      </c>
      <c r="AG22" s="14">
        <v>0</v>
      </c>
      <c r="AH22" s="14">
        <v>0</v>
      </c>
      <c r="AI22" s="13">
        <v>0</v>
      </c>
      <c r="AJ22" s="14">
        <v>0</v>
      </c>
      <c r="AK22" s="14">
        <v>0</v>
      </c>
      <c r="AL22" s="13">
        <v>267</v>
      </c>
      <c r="AM22" s="14">
        <v>233</v>
      </c>
      <c r="AN22" s="14">
        <v>34</v>
      </c>
      <c r="AO22" s="13">
        <v>229</v>
      </c>
      <c r="AP22" s="14">
        <v>222</v>
      </c>
      <c r="AQ22" s="14">
        <v>7</v>
      </c>
      <c r="AR22" s="13">
        <v>1328</v>
      </c>
      <c r="AS22" s="14">
        <v>995</v>
      </c>
      <c r="AT22" s="14">
        <v>222</v>
      </c>
      <c r="AU22" s="14">
        <v>0</v>
      </c>
      <c r="AV22" s="14">
        <v>0</v>
      </c>
      <c r="AW22" s="14">
        <v>0</v>
      </c>
      <c r="AX22" s="13">
        <v>0</v>
      </c>
      <c r="AY22" s="14">
        <v>0</v>
      </c>
      <c r="AZ22" s="14">
        <v>0</v>
      </c>
      <c r="BA22" s="13">
        <v>0</v>
      </c>
      <c r="BB22" s="14">
        <v>0</v>
      </c>
      <c r="BC22" s="14">
        <v>0</v>
      </c>
      <c r="BD22" s="13">
        <v>0</v>
      </c>
      <c r="BE22" s="14">
        <v>0</v>
      </c>
      <c r="BF22" s="14">
        <v>0</v>
      </c>
      <c r="BG22" s="13">
        <v>0</v>
      </c>
      <c r="BH22" s="14">
        <v>0</v>
      </c>
      <c r="BI22" s="14">
        <v>0</v>
      </c>
      <c r="BJ22" s="13">
        <v>111</v>
      </c>
      <c r="BK22" s="14">
        <v>111</v>
      </c>
      <c r="BL22" s="14">
        <v>0</v>
      </c>
      <c r="BM22" s="13">
        <v>0</v>
      </c>
      <c r="BN22" s="14">
        <v>0</v>
      </c>
      <c r="BO22" s="14">
        <v>0</v>
      </c>
      <c r="BP22" s="13">
        <v>2447</v>
      </c>
      <c r="BQ22" s="13">
        <v>0</v>
      </c>
      <c r="BR22" s="14">
        <v>0</v>
      </c>
      <c r="BS22" s="15">
        <v>0</v>
      </c>
      <c r="BT22" s="15">
        <v>0</v>
      </c>
      <c r="BU22" s="15">
        <v>0</v>
      </c>
      <c r="BV22" s="13">
        <v>4</v>
      </c>
      <c r="BW22" s="15">
        <v>4</v>
      </c>
      <c r="BX22" s="15">
        <v>0</v>
      </c>
      <c r="BY22" s="13">
        <v>0</v>
      </c>
      <c r="BZ22" s="15">
        <v>0</v>
      </c>
      <c r="CA22" s="15">
        <v>0</v>
      </c>
      <c r="CB22" s="13">
        <v>2443</v>
      </c>
      <c r="CC22" s="15">
        <v>2443</v>
      </c>
      <c r="CD22" s="15">
        <v>0</v>
      </c>
      <c r="CE22" s="13">
        <v>1141</v>
      </c>
      <c r="CF22" s="14">
        <v>1106</v>
      </c>
      <c r="CG22" s="14">
        <v>35</v>
      </c>
      <c r="CH22" s="13">
        <v>429</v>
      </c>
      <c r="CI22" s="14">
        <v>345</v>
      </c>
      <c r="CJ22" s="14">
        <v>84</v>
      </c>
      <c r="CK22" s="13">
        <v>0</v>
      </c>
      <c r="CL22" s="14">
        <v>0</v>
      </c>
      <c r="CM22" s="14">
        <v>0</v>
      </c>
      <c r="CN22" s="13">
        <v>166</v>
      </c>
      <c r="CO22" s="14">
        <v>111</v>
      </c>
      <c r="CP22" s="14">
        <v>55</v>
      </c>
      <c r="CQ22" s="16"/>
      <c r="CR22" s="13">
        <v>155</v>
      </c>
      <c r="CS22" s="14">
        <v>110</v>
      </c>
      <c r="CT22" s="14">
        <v>45</v>
      </c>
      <c r="CU22" s="13">
        <v>421</v>
      </c>
      <c r="CV22" s="13">
        <v>421</v>
      </c>
      <c r="CW22" s="13">
        <v>0</v>
      </c>
      <c r="CX22" s="13">
        <v>0</v>
      </c>
      <c r="CY22" s="14">
        <v>0</v>
      </c>
      <c r="CZ22" s="14">
        <v>0</v>
      </c>
      <c r="DA22" s="13">
        <v>421</v>
      </c>
      <c r="DB22" s="14">
        <v>421</v>
      </c>
      <c r="DC22" s="14">
        <v>0</v>
      </c>
      <c r="DD22" s="13">
        <v>0</v>
      </c>
      <c r="DE22" s="14">
        <v>0</v>
      </c>
      <c r="DF22" s="14">
        <v>0</v>
      </c>
      <c r="DG22" s="17">
        <v>11648</v>
      </c>
      <c r="DH22" s="17">
        <v>8953</v>
      </c>
      <c r="DI22" s="17">
        <v>1661</v>
      </c>
      <c r="DJ22" s="17">
        <v>2695</v>
      </c>
      <c r="DK22" s="18">
        <v>566</v>
      </c>
      <c r="DL22" s="18">
        <v>386</v>
      </c>
      <c r="DM22" s="37"/>
    </row>
    <row r="23" spans="1:117" ht="15.75" x14ac:dyDescent="0.2">
      <c r="A23" s="19" t="s">
        <v>90</v>
      </c>
      <c r="B23" s="13">
        <v>7732</v>
      </c>
      <c r="C23" s="14">
        <v>0</v>
      </c>
      <c r="D23" s="14">
        <v>6569</v>
      </c>
      <c r="E23" s="14">
        <v>0</v>
      </c>
      <c r="F23" s="14">
        <v>0</v>
      </c>
      <c r="G23" s="14">
        <v>0</v>
      </c>
      <c r="H23" s="14">
        <v>313</v>
      </c>
      <c r="I23" s="14">
        <v>0</v>
      </c>
      <c r="J23" s="14">
        <v>0</v>
      </c>
      <c r="K23" s="14">
        <v>0</v>
      </c>
      <c r="L23" s="14">
        <v>850</v>
      </c>
      <c r="M23" s="14">
        <v>0</v>
      </c>
      <c r="N23" s="14">
        <v>0</v>
      </c>
      <c r="O23" s="13">
        <v>5002</v>
      </c>
      <c r="P23" s="14">
        <v>0</v>
      </c>
      <c r="Q23" s="14">
        <v>5002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3">
        <v>417</v>
      </c>
      <c r="Y23" s="13">
        <v>417</v>
      </c>
      <c r="Z23" s="14">
        <v>417</v>
      </c>
      <c r="AA23" s="14">
        <v>0</v>
      </c>
      <c r="AB23" s="13">
        <v>0</v>
      </c>
      <c r="AC23" s="14">
        <v>0</v>
      </c>
      <c r="AD23" s="14">
        <v>0</v>
      </c>
      <c r="AE23" s="13">
        <v>111</v>
      </c>
      <c r="AF23" s="14">
        <v>111</v>
      </c>
      <c r="AG23" s="14">
        <v>0</v>
      </c>
      <c r="AH23" s="14">
        <v>0</v>
      </c>
      <c r="AI23" s="13">
        <v>0</v>
      </c>
      <c r="AJ23" s="14">
        <v>0</v>
      </c>
      <c r="AK23" s="14">
        <v>0</v>
      </c>
      <c r="AL23" s="13">
        <v>584</v>
      </c>
      <c r="AM23" s="14">
        <v>584</v>
      </c>
      <c r="AN23" s="14">
        <v>0</v>
      </c>
      <c r="AO23" s="13">
        <v>55</v>
      </c>
      <c r="AP23" s="14">
        <v>55</v>
      </c>
      <c r="AQ23" s="14">
        <v>0</v>
      </c>
      <c r="AR23" s="13">
        <v>972</v>
      </c>
      <c r="AS23" s="14">
        <v>933</v>
      </c>
      <c r="AT23" s="14">
        <v>0</v>
      </c>
      <c r="AU23" s="14">
        <v>0</v>
      </c>
      <c r="AV23" s="14">
        <v>0</v>
      </c>
      <c r="AW23" s="14">
        <v>0</v>
      </c>
      <c r="AX23" s="13">
        <v>0</v>
      </c>
      <c r="AY23" s="14">
        <v>0</v>
      </c>
      <c r="AZ23" s="14">
        <v>0</v>
      </c>
      <c r="BA23" s="13">
        <v>0</v>
      </c>
      <c r="BB23" s="14">
        <v>0</v>
      </c>
      <c r="BC23" s="14">
        <v>0</v>
      </c>
      <c r="BD23" s="13">
        <v>0</v>
      </c>
      <c r="BE23" s="14">
        <v>0</v>
      </c>
      <c r="BF23" s="14">
        <v>0</v>
      </c>
      <c r="BG23" s="13">
        <v>0</v>
      </c>
      <c r="BH23" s="14">
        <v>0</v>
      </c>
      <c r="BI23" s="14">
        <v>0</v>
      </c>
      <c r="BJ23" s="13">
        <v>39</v>
      </c>
      <c r="BK23" s="14">
        <v>39</v>
      </c>
      <c r="BL23" s="14">
        <v>0</v>
      </c>
      <c r="BM23" s="13">
        <v>547</v>
      </c>
      <c r="BN23" s="14">
        <v>547</v>
      </c>
      <c r="BO23" s="14">
        <v>0</v>
      </c>
      <c r="BP23" s="13">
        <v>4300</v>
      </c>
      <c r="BQ23" s="13">
        <v>900</v>
      </c>
      <c r="BR23" s="14">
        <v>900</v>
      </c>
      <c r="BS23" s="15">
        <v>0</v>
      </c>
      <c r="BT23" s="15">
        <v>400</v>
      </c>
      <c r="BU23" s="15">
        <v>0</v>
      </c>
      <c r="BV23" s="13">
        <v>600</v>
      </c>
      <c r="BW23" s="15">
        <v>600</v>
      </c>
      <c r="BX23" s="15">
        <v>0</v>
      </c>
      <c r="BY23" s="13">
        <v>0</v>
      </c>
      <c r="BZ23" s="15">
        <v>0</v>
      </c>
      <c r="CA23" s="15">
        <v>0</v>
      </c>
      <c r="CB23" s="13">
        <v>2400</v>
      </c>
      <c r="CC23" s="15">
        <v>2400</v>
      </c>
      <c r="CD23" s="15">
        <v>0</v>
      </c>
      <c r="CE23" s="13">
        <v>298</v>
      </c>
      <c r="CF23" s="14">
        <v>298</v>
      </c>
      <c r="CG23" s="14">
        <v>0</v>
      </c>
      <c r="CH23" s="13">
        <v>310</v>
      </c>
      <c r="CI23" s="14">
        <v>198</v>
      </c>
      <c r="CJ23" s="14">
        <v>112</v>
      </c>
      <c r="CK23" s="13">
        <v>0</v>
      </c>
      <c r="CL23" s="14">
        <v>0</v>
      </c>
      <c r="CM23" s="14">
        <v>0</v>
      </c>
      <c r="CN23" s="13">
        <v>1294</v>
      </c>
      <c r="CO23" s="14">
        <v>1294</v>
      </c>
      <c r="CP23" s="14">
        <v>0</v>
      </c>
      <c r="CQ23" s="16"/>
      <c r="CR23" s="13">
        <v>909</v>
      </c>
      <c r="CS23" s="14">
        <v>909</v>
      </c>
      <c r="CT23" s="14">
        <v>0</v>
      </c>
      <c r="CU23" s="13">
        <v>3602</v>
      </c>
      <c r="CV23" s="13">
        <v>3602</v>
      </c>
      <c r="CW23" s="13">
        <v>0</v>
      </c>
      <c r="CX23" s="13">
        <v>470</v>
      </c>
      <c r="CY23" s="14">
        <v>470</v>
      </c>
      <c r="CZ23" s="14">
        <v>0</v>
      </c>
      <c r="DA23" s="13">
        <v>1879</v>
      </c>
      <c r="DB23" s="14">
        <v>1879</v>
      </c>
      <c r="DC23" s="14">
        <v>0</v>
      </c>
      <c r="DD23" s="13">
        <v>1253</v>
      </c>
      <c r="DE23" s="14">
        <v>1253</v>
      </c>
      <c r="DF23" s="14">
        <v>0</v>
      </c>
      <c r="DG23" s="17">
        <v>26133</v>
      </c>
      <c r="DH23" s="17">
        <v>20619</v>
      </c>
      <c r="DI23" s="17">
        <v>3385</v>
      </c>
      <c r="DJ23" s="17">
        <v>5514</v>
      </c>
      <c r="DK23" s="18">
        <v>1221</v>
      </c>
      <c r="DL23" s="18">
        <v>832</v>
      </c>
      <c r="DM23" s="37"/>
    </row>
    <row r="24" spans="1:117" ht="15.75" x14ac:dyDescent="0.2">
      <c r="A24" s="19" t="s">
        <v>91</v>
      </c>
      <c r="B24" s="13">
        <v>3041</v>
      </c>
      <c r="C24" s="14">
        <v>0</v>
      </c>
      <c r="D24" s="14">
        <v>1828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1213</v>
      </c>
      <c r="M24" s="14">
        <v>0</v>
      </c>
      <c r="N24" s="14">
        <v>0</v>
      </c>
      <c r="O24" s="13">
        <v>4286</v>
      </c>
      <c r="P24" s="14">
        <v>0</v>
      </c>
      <c r="Q24" s="14">
        <v>4286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3">
        <v>146</v>
      </c>
      <c r="Y24" s="13">
        <v>146</v>
      </c>
      <c r="Z24" s="14">
        <v>146</v>
      </c>
      <c r="AA24" s="14">
        <v>0</v>
      </c>
      <c r="AB24" s="13">
        <v>0</v>
      </c>
      <c r="AC24" s="14">
        <v>0</v>
      </c>
      <c r="AD24" s="14">
        <v>0</v>
      </c>
      <c r="AE24" s="13">
        <v>404</v>
      </c>
      <c r="AF24" s="14">
        <v>404</v>
      </c>
      <c r="AG24" s="14">
        <v>0</v>
      </c>
      <c r="AH24" s="14">
        <v>0</v>
      </c>
      <c r="AI24" s="13">
        <v>0</v>
      </c>
      <c r="AJ24" s="14">
        <v>0</v>
      </c>
      <c r="AK24" s="14">
        <v>0</v>
      </c>
      <c r="AL24" s="13">
        <v>2301</v>
      </c>
      <c r="AM24" s="14">
        <v>2208</v>
      </c>
      <c r="AN24" s="14">
        <v>93</v>
      </c>
      <c r="AO24" s="13">
        <v>16</v>
      </c>
      <c r="AP24" s="14">
        <v>16</v>
      </c>
      <c r="AQ24" s="14">
        <v>0</v>
      </c>
      <c r="AR24" s="13">
        <v>2233</v>
      </c>
      <c r="AS24" s="14">
        <v>1586</v>
      </c>
      <c r="AT24" s="14">
        <v>349</v>
      </c>
      <c r="AU24" s="14">
        <v>0</v>
      </c>
      <c r="AV24" s="14">
        <v>0</v>
      </c>
      <c r="AW24" s="14">
        <v>0</v>
      </c>
      <c r="AX24" s="13">
        <v>0</v>
      </c>
      <c r="AY24" s="14">
        <v>0</v>
      </c>
      <c r="AZ24" s="14">
        <v>0</v>
      </c>
      <c r="BA24" s="13">
        <v>0</v>
      </c>
      <c r="BB24" s="14">
        <v>0</v>
      </c>
      <c r="BC24" s="14">
        <v>0</v>
      </c>
      <c r="BD24" s="13">
        <v>0</v>
      </c>
      <c r="BE24" s="14">
        <v>0</v>
      </c>
      <c r="BF24" s="14">
        <v>0</v>
      </c>
      <c r="BG24" s="13">
        <v>0</v>
      </c>
      <c r="BH24" s="14">
        <v>0</v>
      </c>
      <c r="BI24" s="14">
        <v>0</v>
      </c>
      <c r="BJ24" s="13">
        <v>298</v>
      </c>
      <c r="BK24" s="14">
        <v>298</v>
      </c>
      <c r="BL24" s="14">
        <v>0</v>
      </c>
      <c r="BM24" s="13">
        <v>0</v>
      </c>
      <c r="BN24" s="14">
        <v>0</v>
      </c>
      <c r="BO24" s="14">
        <v>0</v>
      </c>
      <c r="BP24" s="13">
        <v>1237</v>
      </c>
      <c r="BQ24" s="13">
        <v>0</v>
      </c>
      <c r="BR24" s="14">
        <v>0</v>
      </c>
      <c r="BS24" s="15">
        <v>0</v>
      </c>
      <c r="BT24" s="15">
        <v>86</v>
      </c>
      <c r="BU24" s="15">
        <v>250</v>
      </c>
      <c r="BV24" s="13">
        <v>0</v>
      </c>
      <c r="BW24" s="15">
        <v>0</v>
      </c>
      <c r="BX24" s="15">
        <v>0</v>
      </c>
      <c r="BY24" s="13">
        <v>0</v>
      </c>
      <c r="BZ24" s="15">
        <v>0</v>
      </c>
      <c r="CA24" s="15">
        <v>0</v>
      </c>
      <c r="CB24" s="13">
        <v>901</v>
      </c>
      <c r="CC24" s="15">
        <v>712</v>
      </c>
      <c r="CD24" s="15">
        <v>189</v>
      </c>
      <c r="CE24" s="13">
        <v>1825</v>
      </c>
      <c r="CF24" s="14">
        <v>1819</v>
      </c>
      <c r="CG24" s="14">
        <v>6</v>
      </c>
      <c r="CH24" s="13">
        <v>280</v>
      </c>
      <c r="CI24" s="14">
        <v>280</v>
      </c>
      <c r="CJ24" s="14">
        <v>0</v>
      </c>
      <c r="CK24" s="13">
        <v>0</v>
      </c>
      <c r="CL24" s="14">
        <v>0</v>
      </c>
      <c r="CM24" s="14">
        <v>0</v>
      </c>
      <c r="CN24" s="13">
        <v>1019</v>
      </c>
      <c r="CO24" s="14">
        <v>698</v>
      </c>
      <c r="CP24" s="14">
        <v>321</v>
      </c>
      <c r="CQ24" s="16"/>
      <c r="CR24" s="13">
        <v>14</v>
      </c>
      <c r="CS24" s="14">
        <v>7</v>
      </c>
      <c r="CT24" s="14">
        <v>7</v>
      </c>
      <c r="CU24" s="13">
        <v>1430</v>
      </c>
      <c r="CV24" s="13">
        <v>1430</v>
      </c>
      <c r="CW24" s="13">
        <v>0</v>
      </c>
      <c r="CX24" s="13">
        <v>350</v>
      </c>
      <c r="CY24" s="14">
        <v>350</v>
      </c>
      <c r="CZ24" s="14">
        <v>0</v>
      </c>
      <c r="DA24" s="13">
        <v>350</v>
      </c>
      <c r="DB24" s="14">
        <v>350</v>
      </c>
      <c r="DC24" s="14">
        <v>0</v>
      </c>
      <c r="DD24" s="13">
        <v>730</v>
      </c>
      <c r="DE24" s="14">
        <v>730</v>
      </c>
      <c r="DF24" s="14">
        <v>0</v>
      </c>
      <c r="DG24" s="17">
        <v>18232</v>
      </c>
      <c r="DH24" s="17">
        <v>12895</v>
      </c>
      <c r="DI24" s="17">
        <v>1565</v>
      </c>
      <c r="DJ24" s="17">
        <v>5337</v>
      </c>
      <c r="DK24" s="18">
        <v>540</v>
      </c>
      <c r="DL24" s="18">
        <v>368</v>
      </c>
      <c r="DM24" s="37"/>
    </row>
    <row r="25" spans="1:117" ht="15.75" x14ac:dyDescent="0.2">
      <c r="A25" s="19" t="s">
        <v>92</v>
      </c>
      <c r="B25" s="13">
        <v>7411</v>
      </c>
      <c r="C25" s="14">
        <v>0</v>
      </c>
      <c r="D25" s="14">
        <v>4431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2980</v>
      </c>
      <c r="M25" s="14">
        <v>0</v>
      </c>
      <c r="N25" s="14">
        <v>0</v>
      </c>
      <c r="O25" s="13">
        <v>7529</v>
      </c>
      <c r="P25" s="14">
        <v>0</v>
      </c>
      <c r="Q25" s="14">
        <v>7529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3">
        <v>0</v>
      </c>
      <c r="Y25" s="13">
        <v>0</v>
      </c>
      <c r="Z25" s="14">
        <v>0</v>
      </c>
      <c r="AA25" s="14">
        <v>0</v>
      </c>
      <c r="AB25" s="13">
        <v>0</v>
      </c>
      <c r="AC25" s="14">
        <v>0</v>
      </c>
      <c r="AD25" s="14">
        <v>0</v>
      </c>
      <c r="AE25" s="13">
        <v>670</v>
      </c>
      <c r="AF25" s="14">
        <v>670</v>
      </c>
      <c r="AG25" s="14">
        <v>0</v>
      </c>
      <c r="AH25" s="14">
        <v>0</v>
      </c>
      <c r="AI25" s="13">
        <v>0</v>
      </c>
      <c r="AJ25" s="14">
        <v>0</v>
      </c>
      <c r="AK25" s="14">
        <v>0</v>
      </c>
      <c r="AL25" s="13">
        <v>3725</v>
      </c>
      <c r="AM25" s="14">
        <v>3725</v>
      </c>
      <c r="AN25" s="14">
        <v>0</v>
      </c>
      <c r="AO25" s="13">
        <v>38</v>
      </c>
      <c r="AP25" s="14">
        <v>19</v>
      </c>
      <c r="AQ25" s="14">
        <v>19</v>
      </c>
      <c r="AR25" s="13">
        <v>9422</v>
      </c>
      <c r="AS25" s="14">
        <v>4655</v>
      </c>
      <c r="AT25" s="14">
        <v>19</v>
      </c>
      <c r="AU25" s="14">
        <v>0</v>
      </c>
      <c r="AV25" s="14">
        <v>0</v>
      </c>
      <c r="AW25" s="14">
        <v>0</v>
      </c>
      <c r="AX25" s="13">
        <v>0</v>
      </c>
      <c r="AY25" s="14">
        <v>0</v>
      </c>
      <c r="AZ25" s="14">
        <v>0</v>
      </c>
      <c r="BA25" s="13">
        <v>0</v>
      </c>
      <c r="BB25" s="14">
        <v>0</v>
      </c>
      <c r="BC25" s="14">
        <v>0</v>
      </c>
      <c r="BD25" s="13">
        <v>4655</v>
      </c>
      <c r="BE25" s="14">
        <v>4655</v>
      </c>
      <c r="BF25" s="14">
        <v>0</v>
      </c>
      <c r="BG25" s="13">
        <v>0</v>
      </c>
      <c r="BH25" s="14">
        <v>0</v>
      </c>
      <c r="BI25" s="14">
        <v>0</v>
      </c>
      <c r="BJ25" s="13">
        <v>93</v>
      </c>
      <c r="BK25" s="14">
        <v>93</v>
      </c>
      <c r="BL25" s="14">
        <v>0</v>
      </c>
      <c r="BM25" s="13">
        <v>0</v>
      </c>
      <c r="BN25" s="14">
        <v>0</v>
      </c>
      <c r="BO25" s="14">
        <v>0</v>
      </c>
      <c r="BP25" s="13">
        <v>2757</v>
      </c>
      <c r="BQ25" s="13">
        <v>242</v>
      </c>
      <c r="BR25" s="14">
        <v>242</v>
      </c>
      <c r="BS25" s="15">
        <v>0</v>
      </c>
      <c r="BT25" s="15">
        <v>115</v>
      </c>
      <c r="BU25" s="15">
        <v>690</v>
      </c>
      <c r="BV25" s="13">
        <v>0</v>
      </c>
      <c r="BW25" s="15">
        <v>0</v>
      </c>
      <c r="BX25" s="15">
        <v>0</v>
      </c>
      <c r="BY25" s="13">
        <v>0</v>
      </c>
      <c r="BZ25" s="15">
        <v>0</v>
      </c>
      <c r="CA25" s="15">
        <v>0</v>
      </c>
      <c r="CB25" s="13">
        <v>1710</v>
      </c>
      <c r="CC25" s="15">
        <v>1025</v>
      </c>
      <c r="CD25" s="15">
        <v>685</v>
      </c>
      <c r="CE25" s="13">
        <v>6712</v>
      </c>
      <c r="CF25" s="14">
        <v>6703</v>
      </c>
      <c r="CG25" s="14">
        <v>9</v>
      </c>
      <c r="CH25" s="13">
        <v>93</v>
      </c>
      <c r="CI25" s="14">
        <v>93</v>
      </c>
      <c r="CJ25" s="14">
        <v>0</v>
      </c>
      <c r="CK25" s="13">
        <v>0</v>
      </c>
      <c r="CL25" s="14">
        <v>0</v>
      </c>
      <c r="CM25" s="14">
        <v>0</v>
      </c>
      <c r="CN25" s="13">
        <v>94</v>
      </c>
      <c r="CO25" s="14">
        <v>47</v>
      </c>
      <c r="CP25" s="14">
        <v>47</v>
      </c>
      <c r="CQ25" s="16"/>
      <c r="CR25" s="13">
        <v>2789</v>
      </c>
      <c r="CS25" s="14">
        <v>2484</v>
      </c>
      <c r="CT25" s="14">
        <v>305</v>
      </c>
      <c r="CU25" s="13">
        <v>2922</v>
      </c>
      <c r="CV25" s="13">
        <v>2922</v>
      </c>
      <c r="CW25" s="13">
        <v>0</v>
      </c>
      <c r="CX25" s="13">
        <v>58</v>
      </c>
      <c r="CY25" s="14">
        <v>58</v>
      </c>
      <c r="CZ25" s="14">
        <v>0</v>
      </c>
      <c r="DA25" s="13">
        <v>2864</v>
      </c>
      <c r="DB25" s="14">
        <v>2864</v>
      </c>
      <c r="DC25" s="14">
        <v>0</v>
      </c>
      <c r="DD25" s="13">
        <v>0</v>
      </c>
      <c r="DE25" s="14">
        <v>0</v>
      </c>
      <c r="DF25" s="14">
        <v>0</v>
      </c>
      <c r="DG25" s="17">
        <v>44162</v>
      </c>
      <c r="DH25" s="17">
        <v>35434</v>
      </c>
      <c r="DI25" s="17">
        <v>3126</v>
      </c>
      <c r="DJ25" s="17">
        <v>8728</v>
      </c>
      <c r="DK25" s="18">
        <v>1077</v>
      </c>
      <c r="DL25" s="18">
        <v>734</v>
      </c>
      <c r="DM25" s="37"/>
    </row>
    <row r="26" spans="1:117" ht="15.75" x14ac:dyDescent="0.2">
      <c r="A26" s="19" t="s">
        <v>93</v>
      </c>
      <c r="B26" s="13">
        <v>6860</v>
      </c>
      <c r="C26" s="14">
        <v>0</v>
      </c>
      <c r="D26" s="14">
        <v>2118</v>
      </c>
      <c r="E26" s="14">
        <v>1497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3245</v>
      </c>
      <c r="M26" s="14">
        <v>0</v>
      </c>
      <c r="N26" s="14">
        <v>0</v>
      </c>
      <c r="O26" s="13">
        <v>12864</v>
      </c>
      <c r="P26" s="14">
        <v>0</v>
      </c>
      <c r="Q26" s="14">
        <v>12159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705</v>
      </c>
      <c r="X26" s="13">
        <v>223</v>
      </c>
      <c r="Y26" s="13">
        <v>223</v>
      </c>
      <c r="Z26" s="14">
        <v>223</v>
      </c>
      <c r="AA26" s="14">
        <v>0</v>
      </c>
      <c r="AB26" s="13">
        <v>0</v>
      </c>
      <c r="AC26" s="14">
        <v>0</v>
      </c>
      <c r="AD26" s="14">
        <v>0</v>
      </c>
      <c r="AE26" s="13">
        <v>381</v>
      </c>
      <c r="AF26" s="14">
        <v>353</v>
      </c>
      <c r="AG26" s="14">
        <v>28</v>
      </c>
      <c r="AH26" s="14">
        <v>0</v>
      </c>
      <c r="AI26" s="13">
        <v>0</v>
      </c>
      <c r="AJ26" s="14">
        <v>0</v>
      </c>
      <c r="AK26" s="14">
        <v>0</v>
      </c>
      <c r="AL26" s="13">
        <v>361</v>
      </c>
      <c r="AM26" s="14">
        <v>271</v>
      </c>
      <c r="AN26" s="14">
        <v>90</v>
      </c>
      <c r="AO26" s="13">
        <v>1376</v>
      </c>
      <c r="AP26" s="14">
        <v>1212</v>
      </c>
      <c r="AQ26" s="14">
        <v>164</v>
      </c>
      <c r="AR26" s="13">
        <v>3687</v>
      </c>
      <c r="AS26" s="14">
        <v>2502</v>
      </c>
      <c r="AT26" s="14">
        <v>705</v>
      </c>
      <c r="AU26" s="14">
        <v>0</v>
      </c>
      <c r="AV26" s="14">
        <v>0</v>
      </c>
      <c r="AW26" s="14">
        <v>0</v>
      </c>
      <c r="AX26" s="13">
        <v>0</v>
      </c>
      <c r="AY26" s="14">
        <v>0</v>
      </c>
      <c r="AZ26" s="14">
        <v>0</v>
      </c>
      <c r="BA26" s="13">
        <v>0</v>
      </c>
      <c r="BB26" s="14">
        <v>0</v>
      </c>
      <c r="BC26" s="14">
        <v>0</v>
      </c>
      <c r="BD26" s="13">
        <v>395</v>
      </c>
      <c r="BE26" s="14">
        <v>395</v>
      </c>
      <c r="BF26" s="14">
        <v>0</v>
      </c>
      <c r="BG26" s="13">
        <v>0</v>
      </c>
      <c r="BH26" s="14">
        <v>0</v>
      </c>
      <c r="BI26" s="14">
        <v>0</v>
      </c>
      <c r="BJ26" s="13">
        <v>85</v>
      </c>
      <c r="BK26" s="14">
        <v>85</v>
      </c>
      <c r="BL26" s="14">
        <v>0</v>
      </c>
      <c r="BM26" s="13">
        <v>57</v>
      </c>
      <c r="BN26" s="14">
        <v>57</v>
      </c>
      <c r="BO26" s="14">
        <v>0</v>
      </c>
      <c r="BP26" s="13">
        <v>0</v>
      </c>
      <c r="BQ26" s="13">
        <v>0</v>
      </c>
      <c r="BR26" s="14">
        <v>0</v>
      </c>
      <c r="BS26" s="14">
        <v>0</v>
      </c>
      <c r="BT26" s="14">
        <v>0</v>
      </c>
      <c r="BU26" s="14">
        <v>0</v>
      </c>
      <c r="BV26" s="13">
        <v>0</v>
      </c>
      <c r="BW26" s="14">
        <v>0</v>
      </c>
      <c r="BX26" s="14">
        <v>0</v>
      </c>
      <c r="BY26" s="13">
        <v>0</v>
      </c>
      <c r="BZ26" s="14">
        <v>0</v>
      </c>
      <c r="CA26" s="14">
        <v>0</v>
      </c>
      <c r="CB26" s="13">
        <v>0</v>
      </c>
      <c r="CC26" s="14">
        <v>0</v>
      </c>
      <c r="CD26" s="14">
        <v>0</v>
      </c>
      <c r="CE26" s="13">
        <v>918</v>
      </c>
      <c r="CF26" s="14">
        <v>870</v>
      </c>
      <c r="CG26" s="14">
        <v>48</v>
      </c>
      <c r="CH26" s="13">
        <v>523</v>
      </c>
      <c r="CI26" s="14">
        <v>15</v>
      </c>
      <c r="CJ26" s="14">
        <v>508</v>
      </c>
      <c r="CK26" s="13">
        <v>0</v>
      </c>
      <c r="CL26" s="14">
        <v>0</v>
      </c>
      <c r="CM26" s="14">
        <v>0</v>
      </c>
      <c r="CN26" s="13">
        <v>56</v>
      </c>
      <c r="CO26" s="14">
        <v>28</v>
      </c>
      <c r="CP26" s="14">
        <v>28</v>
      </c>
      <c r="CQ26" s="16"/>
      <c r="CR26" s="13">
        <v>1177</v>
      </c>
      <c r="CS26" s="14">
        <v>743</v>
      </c>
      <c r="CT26" s="14">
        <v>434</v>
      </c>
      <c r="CU26" s="13">
        <v>891</v>
      </c>
      <c r="CV26" s="13">
        <v>891</v>
      </c>
      <c r="CW26" s="13">
        <v>0</v>
      </c>
      <c r="CX26" s="13">
        <v>0</v>
      </c>
      <c r="CY26" s="14">
        <v>0</v>
      </c>
      <c r="CZ26" s="14">
        <v>0</v>
      </c>
      <c r="DA26" s="13">
        <v>891</v>
      </c>
      <c r="DB26" s="14">
        <v>891</v>
      </c>
      <c r="DC26" s="14">
        <v>0</v>
      </c>
      <c r="DD26" s="13">
        <v>0</v>
      </c>
      <c r="DE26" s="14">
        <v>0</v>
      </c>
      <c r="DF26" s="14">
        <v>0</v>
      </c>
      <c r="DG26" s="17">
        <v>29374</v>
      </c>
      <c r="DH26" s="17">
        <v>14505</v>
      </c>
      <c r="DI26" s="17">
        <v>3951</v>
      </c>
      <c r="DJ26" s="17">
        <v>14869</v>
      </c>
      <c r="DK26" s="18">
        <v>1347</v>
      </c>
      <c r="DL26" s="18">
        <v>918</v>
      </c>
      <c r="DM26" s="37"/>
    </row>
    <row r="27" spans="1:117" ht="15.75" x14ac:dyDescent="0.2">
      <c r="A27" s="19" t="s">
        <v>94</v>
      </c>
      <c r="B27" s="13">
        <v>5102</v>
      </c>
      <c r="C27" s="14">
        <v>0</v>
      </c>
      <c r="D27" s="14">
        <v>5102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3">
        <v>4895</v>
      </c>
      <c r="P27" s="14">
        <v>0</v>
      </c>
      <c r="Q27" s="14">
        <v>4895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3">
        <v>0</v>
      </c>
      <c r="Y27" s="13">
        <v>0</v>
      </c>
      <c r="Z27" s="14">
        <v>0</v>
      </c>
      <c r="AA27" s="14">
        <v>0</v>
      </c>
      <c r="AB27" s="13">
        <v>0</v>
      </c>
      <c r="AC27" s="14">
        <v>0</v>
      </c>
      <c r="AD27" s="14">
        <v>0</v>
      </c>
      <c r="AE27" s="13">
        <v>783</v>
      </c>
      <c r="AF27" s="14">
        <v>783</v>
      </c>
      <c r="AG27" s="14">
        <v>0</v>
      </c>
      <c r="AH27" s="14">
        <v>0</v>
      </c>
      <c r="AI27" s="13">
        <v>0</v>
      </c>
      <c r="AJ27" s="14">
        <v>0</v>
      </c>
      <c r="AK27" s="14">
        <v>0</v>
      </c>
      <c r="AL27" s="13">
        <v>900</v>
      </c>
      <c r="AM27" s="14">
        <v>881</v>
      </c>
      <c r="AN27" s="14">
        <v>19</v>
      </c>
      <c r="AO27" s="13">
        <v>0</v>
      </c>
      <c r="AP27" s="14">
        <v>0</v>
      </c>
      <c r="AQ27" s="14">
        <v>0</v>
      </c>
      <c r="AR27" s="13">
        <v>2040</v>
      </c>
      <c r="AS27" s="14">
        <v>832</v>
      </c>
      <c r="AT27" s="14">
        <v>97</v>
      </c>
      <c r="AU27" s="14">
        <v>0</v>
      </c>
      <c r="AV27" s="14">
        <v>0</v>
      </c>
      <c r="AW27" s="14">
        <v>0</v>
      </c>
      <c r="AX27" s="13">
        <v>0</v>
      </c>
      <c r="AY27" s="14">
        <v>0</v>
      </c>
      <c r="AZ27" s="14">
        <v>0</v>
      </c>
      <c r="BA27" s="13">
        <v>0</v>
      </c>
      <c r="BB27" s="14">
        <v>0</v>
      </c>
      <c r="BC27" s="14">
        <v>0</v>
      </c>
      <c r="BD27" s="13">
        <v>1042</v>
      </c>
      <c r="BE27" s="14">
        <v>907</v>
      </c>
      <c r="BF27" s="14">
        <v>135</v>
      </c>
      <c r="BG27" s="13">
        <v>0</v>
      </c>
      <c r="BH27" s="14">
        <v>0</v>
      </c>
      <c r="BI27" s="14">
        <v>0</v>
      </c>
      <c r="BJ27" s="13">
        <v>69</v>
      </c>
      <c r="BK27" s="14">
        <v>69</v>
      </c>
      <c r="BL27" s="14">
        <v>0</v>
      </c>
      <c r="BM27" s="13">
        <v>1813</v>
      </c>
      <c r="BN27" s="14">
        <v>1813</v>
      </c>
      <c r="BO27" s="14">
        <v>0</v>
      </c>
      <c r="BP27" s="13">
        <v>845</v>
      </c>
      <c r="BQ27" s="13">
        <v>0</v>
      </c>
      <c r="BR27" s="14">
        <v>0</v>
      </c>
      <c r="BS27" s="15">
        <v>0</v>
      </c>
      <c r="BT27" s="15">
        <v>0</v>
      </c>
      <c r="BU27" s="15">
        <v>419</v>
      </c>
      <c r="BV27" s="13">
        <v>0</v>
      </c>
      <c r="BW27" s="15">
        <v>0</v>
      </c>
      <c r="BX27" s="15">
        <v>0</v>
      </c>
      <c r="BY27" s="13">
        <v>0</v>
      </c>
      <c r="BZ27" s="15">
        <v>0</v>
      </c>
      <c r="CA27" s="15">
        <v>0</v>
      </c>
      <c r="CB27" s="13">
        <v>426</v>
      </c>
      <c r="CC27" s="15">
        <v>426</v>
      </c>
      <c r="CD27" s="15">
        <v>0</v>
      </c>
      <c r="CE27" s="13">
        <v>1316</v>
      </c>
      <c r="CF27" s="14">
        <v>1243</v>
      </c>
      <c r="CG27" s="14">
        <v>73</v>
      </c>
      <c r="CH27" s="13">
        <v>1499</v>
      </c>
      <c r="CI27" s="14">
        <v>1059</v>
      </c>
      <c r="CJ27" s="14">
        <v>440</v>
      </c>
      <c r="CK27" s="13">
        <v>0</v>
      </c>
      <c r="CL27" s="14">
        <v>0</v>
      </c>
      <c r="CM27" s="14">
        <v>0</v>
      </c>
      <c r="CN27" s="13">
        <v>1118</v>
      </c>
      <c r="CO27" s="14">
        <v>936</v>
      </c>
      <c r="CP27" s="14">
        <v>182</v>
      </c>
      <c r="CQ27" s="16"/>
      <c r="CR27" s="13">
        <v>166</v>
      </c>
      <c r="CS27" s="14">
        <v>97</v>
      </c>
      <c r="CT27" s="14">
        <v>69</v>
      </c>
      <c r="CU27" s="13">
        <v>287</v>
      </c>
      <c r="CV27" s="13">
        <v>287</v>
      </c>
      <c r="CW27" s="13">
        <v>0</v>
      </c>
      <c r="CX27" s="13">
        <v>133</v>
      </c>
      <c r="CY27" s="14">
        <v>133</v>
      </c>
      <c r="CZ27" s="14">
        <v>0</v>
      </c>
      <c r="DA27" s="13">
        <v>52</v>
      </c>
      <c r="DB27" s="14">
        <v>52</v>
      </c>
      <c r="DC27" s="14">
        <v>0</v>
      </c>
      <c r="DD27" s="13">
        <v>102</v>
      </c>
      <c r="DE27" s="14">
        <v>102</v>
      </c>
      <c r="DF27" s="14">
        <v>0</v>
      </c>
      <c r="DG27" s="17">
        <v>20764</v>
      </c>
      <c r="DH27" s="17">
        <v>14854</v>
      </c>
      <c r="DI27" s="17">
        <v>3210</v>
      </c>
      <c r="DJ27" s="17">
        <v>5910</v>
      </c>
      <c r="DK27" s="18">
        <v>1113</v>
      </c>
      <c r="DL27" s="18">
        <v>758</v>
      </c>
      <c r="DM27" s="37"/>
    </row>
    <row r="28" spans="1:117" ht="15.75" x14ac:dyDescent="0.2">
      <c r="A28" s="19" t="s">
        <v>95</v>
      </c>
      <c r="B28" s="13">
        <v>3043</v>
      </c>
      <c r="C28" s="14">
        <v>0</v>
      </c>
      <c r="D28" s="14">
        <v>3043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3">
        <v>3764</v>
      </c>
      <c r="P28" s="14">
        <v>0</v>
      </c>
      <c r="Q28" s="14">
        <v>3764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3">
        <v>0</v>
      </c>
      <c r="Y28" s="13">
        <v>0</v>
      </c>
      <c r="Z28" s="14">
        <v>0</v>
      </c>
      <c r="AA28" s="14">
        <v>0</v>
      </c>
      <c r="AB28" s="13">
        <v>0</v>
      </c>
      <c r="AC28" s="14">
        <v>0</v>
      </c>
      <c r="AD28" s="14">
        <v>0</v>
      </c>
      <c r="AE28" s="13">
        <v>187</v>
      </c>
      <c r="AF28" s="14">
        <v>187</v>
      </c>
      <c r="AG28" s="14">
        <v>0</v>
      </c>
      <c r="AH28" s="14">
        <v>0</v>
      </c>
      <c r="AI28" s="13">
        <v>0</v>
      </c>
      <c r="AJ28" s="14">
        <v>0</v>
      </c>
      <c r="AK28" s="14">
        <v>0</v>
      </c>
      <c r="AL28" s="13">
        <v>0</v>
      </c>
      <c r="AM28" s="14">
        <v>0</v>
      </c>
      <c r="AN28" s="14">
        <v>0</v>
      </c>
      <c r="AO28" s="13">
        <v>0</v>
      </c>
      <c r="AP28" s="14">
        <v>0</v>
      </c>
      <c r="AQ28" s="14">
        <v>0</v>
      </c>
      <c r="AR28" s="13">
        <v>1875</v>
      </c>
      <c r="AS28" s="14">
        <v>1432</v>
      </c>
      <c r="AT28" s="14">
        <v>0</v>
      </c>
      <c r="AU28" s="14">
        <v>0</v>
      </c>
      <c r="AV28" s="14">
        <v>0</v>
      </c>
      <c r="AW28" s="14">
        <v>0</v>
      </c>
      <c r="AX28" s="13">
        <v>0</v>
      </c>
      <c r="AY28" s="14">
        <v>0</v>
      </c>
      <c r="AZ28" s="14">
        <v>0</v>
      </c>
      <c r="BA28" s="13">
        <v>0</v>
      </c>
      <c r="BB28" s="14">
        <v>0</v>
      </c>
      <c r="BC28" s="14">
        <v>0</v>
      </c>
      <c r="BD28" s="13">
        <v>0</v>
      </c>
      <c r="BE28" s="14">
        <v>0</v>
      </c>
      <c r="BF28" s="14">
        <v>0</v>
      </c>
      <c r="BG28" s="13">
        <v>0</v>
      </c>
      <c r="BH28" s="14">
        <v>0</v>
      </c>
      <c r="BI28" s="14">
        <v>0</v>
      </c>
      <c r="BJ28" s="13">
        <v>443</v>
      </c>
      <c r="BK28" s="14">
        <v>443</v>
      </c>
      <c r="BL28" s="14">
        <v>0</v>
      </c>
      <c r="BM28" s="13">
        <v>0</v>
      </c>
      <c r="BN28" s="14">
        <v>0</v>
      </c>
      <c r="BO28" s="14">
        <v>0</v>
      </c>
      <c r="BP28" s="13">
        <v>217</v>
      </c>
      <c r="BQ28" s="13">
        <v>0</v>
      </c>
      <c r="BR28" s="14">
        <v>0</v>
      </c>
      <c r="BS28" s="15">
        <v>0</v>
      </c>
      <c r="BT28" s="15">
        <v>0</v>
      </c>
      <c r="BU28" s="15">
        <v>0</v>
      </c>
      <c r="BV28" s="13">
        <v>0</v>
      </c>
      <c r="BW28" s="15">
        <v>0</v>
      </c>
      <c r="BX28" s="15">
        <v>0</v>
      </c>
      <c r="BY28" s="13">
        <v>0</v>
      </c>
      <c r="BZ28" s="15">
        <v>0</v>
      </c>
      <c r="CA28" s="15">
        <v>0</v>
      </c>
      <c r="CB28" s="13">
        <v>217</v>
      </c>
      <c r="CC28" s="15">
        <v>217</v>
      </c>
      <c r="CD28" s="15">
        <v>0</v>
      </c>
      <c r="CE28" s="13">
        <v>312</v>
      </c>
      <c r="CF28" s="14">
        <v>312</v>
      </c>
      <c r="CG28" s="14">
        <v>0</v>
      </c>
      <c r="CH28" s="13">
        <v>223</v>
      </c>
      <c r="CI28" s="14">
        <v>223</v>
      </c>
      <c r="CJ28" s="14">
        <v>0</v>
      </c>
      <c r="CK28" s="13">
        <v>0</v>
      </c>
      <c r="CL28" s="14">
        <v>0</v>
      </c>
      <c r="CM28" s="14">
        <v>0</v>
      </c>
      <c r="CN28" s="13">
        <v>328</v>
      </c>
      <c r="CO28" s="14">
        <v>328</v>
      </c>
      <c r="CP28" s="14">
        <v>0</v>
      </c>
      <c r="CQ28" s="16"/>
      <c r="CR28" s="13">
        <v>0</v>
      </c>
      <c r="CS28" s="14">
        <v>0</v>
      </c>
      <c r="CT28" s="14">
        <v>0</v>
      </c>
      <c r="CU28" s="13">
        <v>686</v>
      </c>
      <c r="CV28" s="13">
        <v>468</v>
      </c>
      <c r="CW28" s="13">
        <v>218</v>
      </c>
      <c r="CX28" s="13">
        <v>373</v>
      </c>
      <c r="CY28" s="14">
        <v>155</v>
      </c>
      <c r="CZ28" s="14">
        <v>218</v>
      </c>
      <c r="DA28" s="13">
        <v>313</v>
      </c>
      <c r="DB28" s="14">
        <v>313</v>
      </c>
      <c r="DC28" s="14">
        <v>0</v>
      </c>
      <c r="DD28" s="13">
        <v>0</v>
      </c>
      <c r="DE28" s="14">
        <v>0</v>
      </c>
      <c r="DF28" s="14">
        <v>0</v>
      </c>
      <c r="DG28" s="17">
        <v>10635</v>
      </c>
      <c r="DH28" s="17">
        <v>6653</v>
      </c>
      <c r="DI28" s="17">
        <v>1255</v>
      </c>
      <c r="DJ28" s="17">
        <v>3982</v>
      </c>
      <c r="DK28" s="18">
        <v>405</v>
      </c>
      <c r="DL28" s="18">
        <v>276</v>
      </c>
      <c r="DM28" s="37"/>
    </row>
    <row r="29" spans="1:117" ht="15.75" x14ac:dyDescent="0.2">
      <c r="A29" s="19" t="s">
        <v>96</v>
      </c>
      <c r="B29" s="13">
        <v>7765</v>
      </c>
      <c r="C29" s="14">
        <v>0</v>
      </c>
      <c r="D29" s="14">
        <v>2980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4785</v>
      </c>
      <c r="M29" s="14">
        <v>0</v>
      </c>
      <c r="N29" s="14">
        <v>0</v>
      </c>
      <c r="O29" s="13">
        <v>1714</v>
      </c>
      <c r="P29" s="14">
        <v>0</v>
      </c>
      <c r="Q29" s="14">
        <v>1714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3">
        <v>0</v>
      </c>
      <c r="Y29" s="13">
        <v>0</v>
      </c>
      <c r="Z29" s="14">
        <v>0</v>
      </c>
      <c r="AA29" s="14">
        <v>0</v>
      </c>
      <c r="AB29" s="13">
        <v>0</v>
      </c>
      <c r="AC29" s="14">
        <v>0</v>
      </c>
      <c r="AD29" s="14">
        <v>0</v>
      </c>
      <c r="AE29" s="13">
        <v>1341</v>
      </c>
      <c r="AF29" s="14">
        <v>1341</v>
      </c>
      <c r="AG29" s="14">
        <v>0</v>
      </c>
      <c r="AH29" s="14">
        <v>0</v>
      </c>
      <c r="AI29" s="13">
        <v>0</v>
      </c>
      <c r="AJ29" s="14">
        <v>0</v>
      </c>
      <c r="AK29" s="14">
        <v>0</v>
      </c>
      <c r="AL29" s="13">
        <v>476</v>
      </c>
      <c r="AM29" s="14">
        <v>447</v>
      </c>
      <c r="AN29" s="14">
        <v>29</v>
      </c>
      <c r="AO29" s="13">
        <v>408</v>
      </c>
      <c r="AP29" s="14">
        <v>359</v>
      </c>
      <c r="AQ29" s="14">
        <v>49</v>
      </c>
      <c r="AR29" s="13">
        <v>2088</v>
      </c>
      <c r="AS29" s="14">
        <v>2066</v>
      </c>
      <c r="AT29" s="14">
        <v>0</v>
      </c>
      <c r="AU29" s="14">
        <v>0</v>
      </c>
      <c r="AV29" s="14">
        <v>0</v>
      </c>
      <c r="AW29" s="14">
        <v>0</v>
      </c>
      <c r="AX29" s="13">
        <v>0</v>
      </c>
      <c r="AY29" s="14">
        <v>0</v>
      </c>
      <c r="AZ29" s="14">
        <v>0</v>
      </c>
      <c r="BA29" s="13">
        <v>0</v>
      </c>
      <c r="BB29" s="14">
        <v>0</v>
      </c>
      <c r="BC29" s="14">
        <v>0</v>
      </c>
      <c r="BD29" s="13">
        <v>0</v>
      </c>
      <c r="BE29" s="14">
        <v>0</v>
      </c>
      <c r="BF29" s="14">
        <v>0</v>
      </c>
      <c r="BG29" s="13">
        <v>0</v>
      </c>
      <c r="BH29" s="14">
        <v>0</v>
      </c>
      <c r="BI29" s="14">
        <v>0</v>
      </c>
      <c r="BJ29" s="13">
        <v>22</v>
      </c>
      <c r="BK29" s="14">
        <v>22</v>
      </c>
      <c r="BL29" s="14">
        <v>0</v>
      </c>
      <c r="BM29" s="13">
        <v>58</v>
      </c>
      <c r="BN29" s="14">
        <v>58</v>
      </c>
      <c r="BO29" s="14">
        <v>0</v>
      </c>
      <c r="BP29" s="13">
        <v>1733</v>
      </c>
      <c r="BQ29" s="13">
        <v>0</v>
      </c>
      <c r="BR29" s="14">
        <v>0</v>
      </c>
      <c r="BS29" s="15">
        <v>0</v>
      </c>
      <c r="BT29" s="15">
        <v>127</v>
      </c>
      <c r="BU29" s="15">
        <v>331</v>
      </c>
      <c r="BV29" s="13">
        <v>0</v>
      </c>
      <c r="BW29" s="15">
        <v>0</v>
      </c>
      <c r="BX29" s="15">
        <v>0</v>
      </c>
      <c r="BY29" s="13">
        <v>0</v>
      </c>
      <c r="BZ29" s="15">
        <v>0</v>
      </c>
      <c r="CA29" s="15">
        <v>0</v>
      </c>
      <c r="CB29" s="13">
        <v>1275</v>
      </c>
      <c r="CC29" s="15">
        <v>1275</v>
      </c>
      <c r="CD29" s="15">
        <v>0</v>
      </c>
      <c r="CE29" s="13">
        <v>1560</v>
      </c>
      <c r="CF29" s="14">
        <v>1544</v>
      </c>
      <c r="CG29" s="14">
        <v>16</v>
      </c>
      <c r="CH29" s="13">
        <v>539</v>
      </c>
      <c r="CI29" s="14">
        <v>375</v>
      </c>
      <c r="CJ29" s="14">
        <v>164</v>
      </c>
      <c r="CK29" s="13">
        <v>0</v>
      </c>
      <c r="CL29" s="14">
        <v>0</v>
      </c>
      <c r="CM29" s="14">
        <v>0</v>
      </c>
      <c r="CN29" s="13">
        <v>723</v>
      </c>
      <c r="CO29" s="14">
        <v>634</v>
      </c>
      <c r="CP29" s="14">
        <v>89</v>
      </c>
      <c r="CQ29" s="16"/>
      <c r="CR29" s="13">
        <v>560</v>
      </c>
      <c r="CS29" s="14">
        <v>375</v>
      </c>
      <c r="CT29" s="14">
        <v>185</v>
      </c>
      <c r="CU29" s="13">
        <v>2508</v>
      </c>
      <c r="CV29" s="13">
        <v>1941</v>
      </c>
      <c r="CW29" s="13">
        <v>567</v>
      </c>
      <c r="CX29" s="13">
        <v>0</v>
      </c>
      <c r="CY29" s="14">
        <v>0</v>
      </c>
      <c r="CZ29" s="14">
        <v>0</v>
      </c>
      <c r="DA29" s="13">
        <v>2508</v>
      </c>
      <c r="DB29" s="14">
        <v>1941</v>
      </c>
      <c r="DC29" s="14">
        <v>567</v>
      </c>
      <c r="DD29" s="13">
        <v>0</v>
      </c>
      <c r="DE29" s="14">
        <v>0</v>
      </c>
      <c r="DF29" s="14">
        <v>0</v>
      </c>
      <c r="DG29" s="17">
        <v>21473</v>
      </c>
      <c r="DH29" s="17">
        <v>18533</v>
      </c>
      <c r="DI29" s="17">
        <v>1873</v>
      </c>
      <c r="DJ29" s="17">
        <v>2940</v>
      </c>
      <c r="DK29" s="18">
        <v>634</v>
      </c>
      <c r="DL29" s="18">
        <v>432</v>
      </c>
      <c r="DM29" s="37"/>
    </row>
    <row r="30" spans="1:117" ht="15.75" x14ac:dyDescent="0.2">
      <c r="A30" s="19" t="s">
        <v>97</v>
      </c>
      <c r="B30" s="13">
        <v>11390</v>
      </c>
      <c r="C30" s="14">
        <v>0</v>
      </c>
      <c r="D30" s="14">
        <v>9551</v>
      </c>
      <c r="E30" s="14">
        <v>0</v>
      </c>
      <c r="F30" s="14">
        <v>0</v>
      </c>
      <c r="G30" s="14">
        <v>0</v>
      </c>
      <c r="H30" s="14">
        <v>0</v>
      </c>
      <c r="I30" s="14">
        <v>681</v>
      </c>
      <c r="J30" s="14">
        <v>0</v>
      </c>
      <c r="K30" s="14">
        <v>0</v>
      </c>
      <c r="L30" s="14">
        <v>1158</v>
      </c>
      <c r="M30" s="14">
        <v>0</v>
      </c>
      <c r="N30" s="14">
        <v>0</v>
      </c>
      <c r="O30" s="13">
        <v>11088</v>
      </c>
      <c r="P30" s="14">
        <v>1760</v>
      </c>
      <c r="Q30" s="14">
        <v>9328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3">
        <v>429</v>
      </c>
      <c r="Y30" s="13">
        <v>429</v>
      </c>
      <c r="Z30" s="14">
        <v>429</v>
      </c>
      <c r="AA30" s="14">
        <v>0</v>
      </c>
      <c r="AB30" s="13">
        <v>0</v>
      </c>
      <c r="AC30" s="14">
        <v>0</v>
      </c>
      <c r="AD30" s="14">
        <v>0</v>
      </c>
      <c r="AE30" s="13">
        <v>1757</v>
      </c>
      <c r="AF30" s="14">
        <v>1757</v>
      </c>
      <c r="AG30" s="14">
        <v>0</v>
      </c>
      <c r="AH30" s="14">
        <v>0</v>
      </c>
      <c r="AI30" s="13">
        <v>0</v>
      </c>
      <c r="AJ30" s="14">
        <v>0</v>
      </c>
      <c r="AK30" s="14">
        <v>0</v>
      </c>
      <c r="AL30" s="13">
        <v>691</v>
      </c>
      <c r="AM30" s="14">
        <v>572</v>
      </c>
      <c r="AN30" s="14">
        <v>119</v>
      </c>
      <c r="AO30" s="13">
        <v>0</v>
      </c>
      <c r="AP30" s="14">
        <v>0</v>
      </c>
      <c r="AQ30" s="14">
        <v>0</v>
      </c>
      <c r="AR30" s="13">
        <v>3135</v>
      </c>
      <c r="AS30" s="14">
        <v>2607</v>
      </c>
      <c r="AT30" s="14">
        <v>0</v>
      </c>
      <c r="AU30" s="14">
        <v>0</v>
      </c>
      <c r="AV30" s="14">
        <v>0</v>
      </c>
      <c r="AW30" s="14">
        <v>0</v>
      </c>
      <c r="AX30" s="13">
        <v>0</v>
      </c>
      <c r="AY30" s="14">
        <v>0</v>
      </c>
      <c r="AZ30" s="14">
        <v>0</v>
      </c>
      <c r="BA30" s="13">
        <v>0</v>
      </c>
      <c r="BB30" s="14">
        <v>0</v>
      </c>
      <c r="BC30" s="14">
        <v>0</v>
      </c>
      <c r="BD30" s="13">
        <v>528</v>
      </c>
      <c r="BE30" s="14">
        <v>0</v>
      </c>
      <c r="BF30" s="14">
        <v>528</v>
      </c>
      <c r="BG30" s="13">
        <v>0</v>
      </c>
      <c r="BH30" s="14">
        <v>0</v>
      </c>
      <c r="BI30" s="14">
        <v>0</v>
      </c>
      <c r="BJ30" s="13">
        <v>0</v>
      </c>
      <c r="BK30" s="14">
        <v>0</v>
      </c>
      <c r="BL30" s="14">
        <v>0</v>
      </c>
      <c r="BM30" s="13">
        <v>0</v>
      </c>
      <c r="BN30" s="14">
        <v>0</v>
      </c>
      <c r="BO30" s="14">
        <v>0</v>
      </c>
      <c r="BP30" s="13">
        <v>9233</v>
      </c>
      <c r="BQ30" s="13">
        <v>2010</v>
      </c>
      <c r="BR30" s="14">
        <v>2010</v>
      </c>
      <c r="BS30" s="15">
        <v>0</v>
      </c>
      <c r="BT30" s="15">
        <v>1004</v>
      </c>
      <c r="BU30" s="15">
        <v>1006</v>
      </c>
      <c r="BV30" s="13">
        <v>1006</v>
      </c>
      <c r="BW30" s="15">
        <v>1006</v>
      </c>
      <c r="BX30" s="15">
        <v>0</v>
      </c>
      <c r="BY30" s="13">
        <v>0</v>
      </c>
      <c r="BZ30" s="15">
        <v>0</v>
      </c>
      <c r="CA30" s="15">
        <v>0</v>
      </c>
      <c r="CB30" s="13">
        <v>4207</v>
      </c>
      <c r="CC30" s="15">
        <v>4207</v>
      </c>
      <c r="CD30" s="15">
        <v>0</v>
      </c>
      <c r="CE30" s="13">
        <v>3066</v>
      </c>
      <c r="CF30" s="14">
        <v>2744</v>
      </c>
      <c r="CG30" s="14">
        <v>322</v>
      </c>
      <c r="CH30" s="13">
        <v>2741</v>
      </c>
      <c r="CI30" s="14">
        <v>1218</v>
      </c>
      <c r="CJ30" s="14">
        <v>1523</v>
      </c>
      <c r="CK30" s="13">
        <v>0</v>
      </c>
      <c r="CL30" s="14">
        <v>0</v>
      </c>
      <c r="CM30" s="14">
        <v>0</v>
      </c>
      <c r="CN30" s="13">
        <v>1983</v>
      </c>
      <c r="CO30" s="14">
        <v>741</v>
      </c>
      <c r="CP30" s="14">
        <v>1242</v>
      </c>
      <c r="CQ30" s="16"/>
      <c r="CR30" s="13">
        <v>2444</v>
      </c>
      <c r="CS30" s="14">
        <v>1915</v>
      </c>
      <c r="CT30" s="14">
        <v>529</v>
      </c>
      <c r="CU30" s="13">
        <v>2688</v>
      </c>
      <c r="CV30" s="13">
        <v>1563</v>
      </c>
      <c r="CW30" s="13">
        <v>1125</v>
      </c>
      <c r="CX30" s="13">
        <v>437</v>
      </c>
      <c r="CY30" s="14">
        <v>437</v>
      </c>
      <c r="CZ30" s="14">
        <v>0</v>
      </c>
      <c r="DA30" s="13">
        <v>2251</v>
      </c>
      <c r="DB30" s="14">
        <v>1126</v>
      </c>
      <c r="DC30" s="14">
        <v>1125</v>
      </c>
      <c r="DD30" s="13">
        <v>0</v>
      </c>
      <c r="DE30" s="14">
        <v>0</v>
      </c>
      <c r="DF30" s="14">
        <v>0</v>
      </c>
      <c r="DG30" s="17">
        <v>50645</v>
      </c>
      <c r="DH30" s="17">
        <v>33165</v>
      </c>
      <c r="DI30" s="17">
        <v>6436</v>
      </c>
      <c r="DJ30" s="17">
        <v>17480</v>
      </c>
      <c r="DK30" s="18">
        <v>2255</v>
      </c>
      <c r="DL30" s="18">
        <v>1536</v>
      </c>
      <c r="DM30" s="37"/>
    </row>
    <row r="31" spans="1:117" ht="15.75" x14ac:dyDescent="0.2">
      <c r="A31" s="19" t="s">
        <v>98</v>
      </c>
      <c r="B31" s="13">
        <v>5358</v>
      </c>
      <c r="C31" s="14">
        <v>0</v>
      </c>
      <c r="D31" s="14">
        <v>3638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1720</v>
      </c>
      <c r="M31" s="14">
        <v>0</v>
      </c>
      <c r="N31" s="14">
        <v>0</v>
      </c>
      <c r="O31" s="13">
        <v>4300</v>
      </c>
      <c r="P31" s="14">
        <v>0</v>
      </c>
      <c r="Q31" s="14">
        <v>4013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287</v>
      </c>
      <c r="X31" s="13">
        <v>23</v>
      </c>
      <c r="Y31" s="13">
        <v>23</v>
      </c>
      <c r="Z31" s="14">
        <v>23</v>
      </c>
      <c r="AA31" s="14">
        <v>0</v>
      </c>
      <c r="AB31" s="13">
        <v>0</v>
      </c>
      <c r="AC31" s="14">
        <v>0</v>
      </c>
      <c r="AD31" s="14">
        <v>0</v>
      </c>
      <c r="AE31" s="13">
        <v>115</v>
      </c>
      <c r="AF31" s="14">
        <v>115</v>
      </c>
      <c r="AG31" s="14">
        <v>0</v>
      </c>
      <c r="AH31" s="14">
        <v>0</v>
      </c>
      <c r="AI31" s="13">
        <v>0</v>
      </c>
      <c r="AJ31" s="14">
        <v>0</v>
      </c>
      <c r="AK31" s="14">
        <v>0</v>
      </c>
      <c r="AL31" s="13">
        <v>1147</v>
      </c>
      <c r="AM31" s="14">
        <v>1032</v>
      </c>
      <c r="AN31" s="14">
        <v>115</v>
      </c>
      <c r="AO31" s="13">
        <v>0</v>
      </c>
      <c r="AP31" s="14">
        <v>0</v>
      </c>
      <c r="AQ31" s="14">
        <v>0</v>
      </c>
      <c r="AR31" s="13">
        <v>355</v>
      </c>
      <c r="AS31" s="14">
        <v>344</v>
      </c>
      <c r="AT31" s="14">
        <v>0</v>
      </c>
      <c r="AU31" s="14">
        <v>0</v>
      </c>
      <c r="AV31" s="14">
        <v>0</v>
      </c>
      <c r="AW31" s="14">
        <v>0</v>
      </c>
      <c r="AX31" s="13">
        <v>0</v>
      </c>
      <c r="AY31" s="14">
        <v>0</v>
      </c>
      <c r="AZ31" s="14">
        <v>0</v>
      </c>
      <c r="BA31" s="13">
        <v>0</v>
      </c>
      <c r="BB31" s="14">
        <v>0</v>
      </c>
      <c r="BC31" s="14">
        <v>0</v>
      </c>
      <c r="BD31" s="13">
        <v>0</v>
      </c>
      <c r="BE31" s="14">
        <v>0</v>
      </c>
      <c r="BF31" s="14">
        <v>0</v>
      </c>
      <c r="BG31" s="13">
        <v>0</v>
      </c>
      <c r="BH31" s="14">
        <v>0</v>
      </c>
      <c r="BI31" s="14">
        <v>0</v>
      </c>
      <c r="BJ31" s="13">
        <v>11</v>
      </c>
      <c r="BK31" s="14">
        <v>11</v>
      </c>
      <c r="BL31" s="14">
        <v>0</v>
      </c>
      <c r="BM31" s="13">
        <v>0</v>
      </c>
      <c r="BN31" s="14">
        <v>0</v>
      </c>
      <c r="BO31" s="14">
        <v>0</v>
      </c>
      <c r="BP31" s="13">
        <v>800</v>
      </c>
      <c r="BQ31" s="13">
        <v>0</v>
      </c>
      <c r="BR31" s="14">
        <v>0</v>
      </c>
      <c r="BS31" s="15">
        <v>0</v>
      </c>
      <c r="BT31" s="15">
        <v>0</v>
      </c>
      <c r="BU31" s="15">
        <v>300</v>
      </c>
      <c r="BV31" s="13">
        <v>0</v>
      </c>
      <c r="BW31" s="15">
        <v>0</v>
      </c>
      <c r="BX31" s="15">
        <v>0</v>
      </c>
      <c r="BY31" s="13">
        <v>0</v>
      </c>
      <c r="BZ31" s="15">
        <v>0</v>
      </c>
      <c r="CA31" s="15">
        <v>0</v>
      </c>
      <c r="CB31" s="13">
        <v>500</v>
      </c>
      <c r="CC31" s="15">
        <v>500</v>
      </c>
      <c r="CD31" s="15">
        <v>0</v>
      </c>
      <c r="CE31" s="13">
        <v>860</v>
      </c>
      <c r="CF31" s="14">
        <v>860</v>
      </c>
      <c r="CG31" s="14">
        <v>0</v>
      </c>
      <c r="CH31" s="13">
        <v>688</v>
      </c>
      <c r="CI31" s="14">
        <v>516</v>
      </c>
      <c r="CJ31" s="14">
        <v>172</v>
      </c>
      <c r="CK31" s="13">
        <v>0</v>
      </c>
      <c r="CL31" s="14">
        <v>0</v>
      </c>
      <c r="CM31" s="14">
        <v>0</v>
      </c>
      <c r="CN31" s="13">
        <v>917</v>
      </c>
      <c r="CO31" s="14">
        <v>344</v>
      </c>
      <c r="CP31" s="14">
        <v>573</v>
      </c>
      <c r="CQ31" s="16"/>
      <c r="CR31" s="13">
        <v>1089</v>
      </c>
      <c r="CS31" s="14">
        <v>860</v>
      </c>
      <c r="CT31" s="14">
        <v>229</v>
      </c>
      <c r="CU31" s="13">
        <v>2580</v>
      </c>
      <c r="CV31" s="13">
        <v>2580</v>
      </c>
      <c r="CW31" s="13">
        <v>0</v>
      </c>
      <c r="CX31" s="13">
        <v>516</v>
      </c>
      <c r="CY31" s="14">
        <v>516</v>
      </c>
      <c r="CZ31" s="14">
        <v>0</v>
      </c>
      <c r="DA31" s="13">
        <v>2064</v>
      </c>
      <c r="DB31" s="14">
        <v>2064</v>
      </c>
      <c r="DC31" s="14">
        <v>0</v>
      </c>
      <c r="DD31" s="13">
        <v>0</v>
      </c>
      <c r="DE31" s="14">
        <v>0</v>
      </c>
      <c r="DF31" s="14">
        <v>0</v>
      </c>
      <c r="DG31" s="17">
        <v>18232</v>
      </c>
      <c r="DH31" s="17">
        <v>12843</v>
      </c>
      <c r="DI31" s="17">
        <v>1518</v>
      </c>
      <c r="DJ31" s="17">
        <v>5389</v>
      </c>
      <c r="DK31" s="18">
        <v>516</v>
      </c>
      <c r="DL31" s="18">
        <v>351</v>
      </c>
      <c r="DM31" s="37"/>
    </row>
    <row r="32" spans="1:117" ht="15.75" x14ac:dyDescent="0.2">
      <c r="A32" s="19" t="s">
        <v>99</v>
      </c>
      <c r="B32" s="13">
        <v>27515</v>
      </c>
      <c r="C32" s="14">
        <v>0</v>
      </c>
      <c r="D32" s="14">
        <v>19264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7452</v>
      </c>
      <c r="M32" s="14">
        <v>799</v>
      </c>
      <c r="N32" s="14">
        <v>0</v>
      </c>
      <c r="O32" s="13">
        <v>9323</v>
      </c>
      <c r="P32" s="14">
        <v>0</v>
      </c>
      <c r="Q32" s="14">
        <v>7801</v>
      </c>
      <c r="R32" s="14">
        <v>0</v>
      </c>
      <c r="S32" s="14">
        <v>711</v>
      </c>
      <c r="T32" s="14">
        <v>0</v>
      </c>
      <c r="U32" s="14">
        <v>0</v>
      </c>
      <c r="V32" s="14">
        <v>0</v>
      </c>
      <c r="W32" s="14">
        <v>811</v>
      </c>
      <c r="X32" s="13">
        <v>0</v>
      </c>
      <c r="Y32" s="13">
        <v>0</v>
      </c>
      <c r="Z32" s="14">
        <v>0</v>
      </c>
      <c r="AA32" s="14">
        <v>0</v>
      </c>
      <c r="AB32" s="13">
        <v>0</v>
      </c>
      <c r="AC32" s="14">
        <v>0</v>
      </c>
      <c r="AD32" s="14">
        <v>0</v>
      </c>
      <c r="AE32" s="13">
        <v>1800</v>
      </c>
      <c r="AF32" s="14">
        <v>1528</v>
      </c>
      <c r="AG32" s="14">
        <v>272</v>
      </c>
      <c r="AH32" s="14">
        <v>0</v>
      </c>
      <c r="AI32" s="13">
        <v>0</v>
      </c>
      <c r="AJ32" s="14">
        <v>0</v>
      </c>
      <c r="AK32" s="14">
        <v>0</v>
      </c>
      <c r="AL32" s="13">
        <v>3366</v>
      </c>
      <c r="AM32" s="14">
        <v>2812</v>
      </c>
      <c r="AN32" s="14">
        <v>554</v>
      </c>
      <c r="AO32" s="13">
        <v>80</v>
      </c>
      <c r="AP32" s="14">
        <v>80</v>
      </c>
      <c r="AQ32" s="14">
        <v>0</v>
      </c>
      <c r="AR32" s="13">
        <v>7936</v>
      </c>
      <c r="AS32" s="14">
        <v>7071</v>
      </c>
      <c r="AT32" s="14">
        <v>226</v>
      </c>
      <c r="AU32" s="14">
        <v>0</v>
      </c>
      <c r="AV32" s="14">
        <v>0</v>
      </c>
      <c r="AW32" s="14">
        <v>0</v>
      </c>
      <c r="AX32" s="13">
        <v>0</v>
      </c>
      <c r="AY32" s="14">
        <v>0</v>
      </c>
      <c r="AZ32" s="14">
        <v>0</v>
      </c>
      <c r="BA32" s="13">
        <v>0</v>
      </c>
      <c r="BB32" s="14">
        <v>0</v>
      </c>
      <c r="BC32" s="14">
        <v>0</v>
      </c>
      <c r="BD32" s="13">
        <v>0</v>
      </c>
      <c r="BE32" s="14">
        <v>0</v>
      </c>
      <c r="BF32" s="14">
        <v>0</v>
      </c>
      <c r="BG32" s="13">
        <v>0</v>
      </c>
      <c r="BH32" s="14">
        <v>0</v>
      </c>
      <c r="BI32" s="14">
        <v>0</v>
      </c>
      <c r="BJ32" s="13">
        <v>639</v>
      </c>
      <c r="BK32" s="14">
        <v>639</v>
      </c>
      <c r="BL32" s="14">
        <v>0</v>
      </c>
      <c r="BM32" s="13">
        <v>81</v>
      </c>
      <c r="BN32" s="14">
        <v>81</v>
      </c>
      <c r="BO32" s="14">
        <v>0</v>
      </c>
      <c r="BP32" s="13">
        <v>3135</v>
      </c>
      <c r="BQ32" s="13">
        <v>119</v>
      </c>
      <c r="BR32" s="14">
        <v>102</v>
      </c>
      <c r="BS32" s="15">
        <v>17</v>
      </c>
      <c r="BT32" s="15">
        <v>256</v>
      </c>
      <c r="BU32" s="15">
        <v>767</v>
      </c>
      <c r="BV32" s="13">
        <v>0</v>
      </c>
      <c r="BW32" s="15">
        <v>0</v>
      </c>
      <c r="BX32" s="15">
        <v>0</v>
      </c>
      <c r="BY32" s="13">
        <v>0</v>
      </c>
      <c r="BZ32" s="15">
        <v>0</v>
      </c>
      <c r="CA32" s="15">
        <v>0</v>
      </c>
      <c r="CB32" s="13">
        <v>1993</v>
      </c>
      <c r="CC32" s="15">
        <v>1610</v>
      </c>
      <c r="CD32" s="15">
        <v>383</v>
      </c>
      <c r="CE32" s="13">
        <v>1322</v>
      </c>
      <c r="CF32" s="14">
        <v>1141</v>
      </c>
      <c r="CG32" s="14">
        <v>181</v>
      </c>
      <c r="CH32" s="13">
        <v>1625</v>
      </c>
      <c r="CI32" s="14">
        <v>1084</v>
      </c>
      <c r="CJ32" s="14">
        <v>541</v>
      </c>
      <c r="CK32" s="13">
        <v>0</v>
      </c>
      <c r="CL32" s="14">
        <v>0</v>
      </c>
      <c r="CM32" s="14">
        <v>0</v>
      </c>
      <c r="CN32" s="13">
        <v>2483</v>
      </c>
      <c r="CO32" s="14">
        <v>1897</v>
      </c>
      <c r="CP32" s="14">
        <v>586</v>
      </c>
      <c r="CQ32" s="16"/>
      <c r="CR32" s="13">
        <v>2263</v>
      </c>
      <c r="CS32" s="14">
        <v>1888</v>
      </c>
      <c r="CT32" s="14">
        <v>375</v>
      </c>
      <c r="CU32" s="13">
        <v>1873</v>
      </c>
      <c r="CV32" s="13">
        <v>1776</v>
      </c>
      <c r="CW32" s="13">
        <v>97</v>
      </c>
      <c r="CX32" s="13">
        <v>135</v>
      </c>
      <c r="CY32" s="14">
        <v>114</v>
      </c>
      <c r="CZ32" s="14">
        <v>21</v>
      </c>
      <c r="DA32" s="13">
        <v>1738</v>
      </c>
      <c r="DB32" s="14">
        <v>1662</v>
      </c>
      <c r="DC32" s="14">
        <v>76</v>
      </c>
      <c r="DD32" s="13">
        <v>0</v>
      </c>
      <c r="DE32" s="14">
        <v>0</v>
      </c>
      <c r="DF32" s="14">
        <v>0</v>
      </c>
      <c r="DG32" s="17">
        <v>62802</v>
      </c>
      <c r="DH32" s="17">
        <v>49991</v>
      </c>
      <c r="DI32" s="17">
        <v>2901</v>
      </c>
      <c r="DJ32" s="17">
        <v>12811</v>
      </c>
      <c r="DK32" s="18">
        <v>1001</v>
      </c>
      <c r="DL32" s="18">
        <v>682</v>
      </c>
      <c r="DM32" s="37"/>
    </row>
    <row r="33" spans="1:117" ht="15.75" x14ac:dyDescent="0.2">
      <c r="A33" s="19" t="s">
        <v>100</v>
      </c>
      <c r="B33" s="13">
        <v>2513</v>
      </c>
      <c r="C33" s="14">
        <v>0</v>
      </c>
      <c r="D33" s="14">
        <v>2513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3">
        <v>2896</v>
      </c>
      <c r="P33" s="14">
        <v>0</v>
      </c>
      <c r="Q33" s="14">
        <v>2896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3">
        <v>0</v>
      </c>
      <c r="Y33" s="13">
        <v>0</v>
      </c>
      <c r="Z33" s="14">
        <v>0</v>
      </c>
      <c r="AA33" s="14">
        <v>0</v>
      </c>
      <c r="AB33" s="13">
        <v>0</v>
      </c>
      <c r="AC33" s="14">
        <v>0</v>
      </c>
      <c r="AD33" s="14">
        <v>0</v>
      </c>
      <c r="AE33" s="13">
        <v>217</v>
      </c>
      <c r="AF33" s="14">
        <v>217</v>
      </c>
      <c r="AG33" s="14">
        <v>0</v>
      </c>
      <c r="AH33" s="14">
        <v>0</v>
      </c>
      <c r="AI33" s="13">
        <v>0</v>
      </c>
      <c r="AJ33" s="14">
        <v>0</v>
      </c>
      <c r="AK33" s="14">
        <v>0</v>
      </c>
      <c r="AL33" s="13">
        <v>522</v>
      </c>
      <c r="AM33" s="14">
        <v>507</v>
      </c>
      <c r="AN33" s="14">
        <v>15</v>
      </c>
      <c r="AO33" s="13">
        <v>0</v>
      </c>
      <c r="AP33" s="14">
        <v>0</v>
      </c>
      <c r="AQ33" s="14">
        <v>0</v>
      </c>
      <c r="AR33" s="13">
        <v>558</v>
      </c>
      <c r="AS33" s="14">
        <v>543</v>
      </c>
      <c r="AT33" s="14">
        <v>0</v>
      </c>
      <c r="AU33" s="14">
        <v>0</v>
      </c>
      <c r="AV33" s="14">
        <v>0</v>
      </c>
      <c r="AW33" s="14">
        <v>0</v>
      </c>
      <c r="AX33" s="13">
        <v>0</v>
      </c>
      <c r="AY33" s="14">
        <v>0</v>
      </c>
      <c r="AZ33" s="14">
        <v>0</v>
      </c>
      <c r="BA33" s="13">
        <v>0</v>
      </c>
      <c r="BB33" s="14">
        <v>0</v>
      </c>
      <c r="BC33" s="14">
        <v>0</v>
      </c>
      <c r="BD33" s="13">
        <v>0</v>
      </c>
      <c r="BE33" s="14">
        <v>0</v>
      </c>
      <c r="BF33" s="14">
        <v>0</v>
      </c>
      <c r="BG33" s="13">
        <v>0</v>
      </c>
      <c r="BH33" s="14">
        <v>0</v>
      </c>
      <c r="BI33" s="14">
        <v>0</v>
      </c>
      <c r="BJ33" s="13">
        <v>15</v>
      </c>
      <c r="BK33" s="14">
        <v>15</v>
      </c>
      <c r="BL33" s="14">
        <v>0</v>
      </c>
      <c r="BM33" s="13">
        <v>0</v>
      </c>
      <c r="BN33" s="14">
        <v>0</v>
      </c>
      <c r="BO33" s="14">
        <v>0</v>
      </c>
      <c r="BP33" s="13">
        <v>1236</v>
      </c>
      <c r="BQ33" s="13">
        <v>382</v>
      </c>
      <c r="BR33" s="14">
        <v>382</v>
      </c>
      <c r="BS33" s="15">
        <v>0</v>
      </c>
      <c r="BT33" s="15">
        <v>0</v>
      </c>
      <c r="BU33" s="15">
        <v>0</v>
      </c>
      <c r="BV33" s="13">
        <v>0</v>
      </c>
      <c r="BW33" s="15">
        <v>0</v>
      </c>
      <c r="BX33" s="15">
        <v>0</v>
      </c>
      <c r="BY33" s="13">
        <v>0</v>
      </c>
      <c r="BZ33" s="15">
        <v>0</v>
      </c>
      <c r="CA33" s="15">
        <v>0</v>
      </c>
      <c r="CB33" s="13">
        <v>854</v>
      </c>
      <c r="CC33" s="15">
        <v>446</v>
      </c>
      <c r="CD33" s="15">
        <v>408</v>
      </c>
      <c r="CE33" s="13">
        <v>2324</v>
      </c>
      <c r="CF33" s="14">
        <v>2317</v>
      </c>
      <c r="CG33" s="14">
        <v>7</v>
      </c>
      <c r="CH33" s="13">
        <v>121</v>
      </c>
      <c r="CI33" s="14">
        <v>114</v>
      </c>
      <c r="CJ33" s="14">
        <v>7</v>
      </c>
      <c r="CK33" s="13">
        <v>0</v>
      </c>
      <c r="CL33" s="14">
        <v>0</v>
      </c>
      <c r="CM33" s="14">
        <v>0</v>
      </c>
      <c r="CN33" s="13">
        <v>0</v>
      </c>
      <c r="CO33" s="14">
        <v>0</v>
      </c>
      <c r="CP33" s="14">
        <v>0</v>
      </c>
      <c r="CQ33" s="16"/>
      <c r="CR33" s="13">
        <v>249</v>
      </c>
      <c r="CS33" s="14">
        <v>249</v>
      </c>
      <c r="CT33" s="14">
        <v>0</v>
      </c>
      <c r="CU33" s="13">
        <v>0</v>
      </c>
      <c r="CV33" s="13">
        <v>0</v>
      </c>
      <c r="CW33" s="13">
        <v>0</v>
      </c>
      <c r="CX33" s="13">
        <v>0</v>
      </c>
      <c r="CY33" s="14">
        <v>0</v>
      </c>
      <c r="CZ33" s="14">
        <v>0</v>
      </c>
      <c r="DA33" s="13">
        <v>0</v>
      </c>
      <c r="DB33" s="14">
        <v>0</v>
      </c>
      <c r="DC33" s="14">
        <v>0</v>
      </c>
      <c r="DD33" s="13">
        <v>0</v>
      </c>
      <c r="DE33" s="14">
        <v>0</v>
      </c>
      <c r="DF33" s="14">
        <v>0</v>
      </c>
      <c r="DG33" s="17">
        <v>10636</v>
      </c>
      <c r="DH33" s="17">
        <v>7303</v>
      </c>
      <c r="DI33" s="17">
        <v>2051</v>
      </c>
      <c r="DJ33" s="17">
        <v>3333</v>
      </c>
      <c r="DK33" s="18">
        <v>730</v>
      </c>
      <c r="DL33" s="18">
        <v>497</v>
      </c>
      <c r="DM33" s="37"/>
    </row>
    <row r="34" spans="1:117" ht="15.75" x14ac:dyDescent="0.2">
      <c r="A34" s="19" t="s">
        <v>101</v>
      </c>
      <c r="B34" s="13">
        <v>7743</v>
      </c>
      <c r="C34" s="14">
        <v>2659</v>
      </c>
      <c r="D34" s="14">
        <v>5084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3">
        <v>7266</v>
      </c>
      <c r="P34" s="14">
        <v>0</v>
      </c>
      <c r="Q34" s="14">
        <v>7266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3">
        <v>234</v>
      </c>
      <c r="Y34" s="13">
        <v>234</v>
      </c>
      <c r="Z34" s="14">
        <v>234</v>
      </c>
      <c r="AA34" s="14">
        <v>0</v>
      </c>
      <c r="AB34" s="13">
        <v>0</v>
      </c>
      <c r="AC34" s="14">
        <v>0</v>
      </c>
      <c r="AD34" s="14">
        <v>0</v>
      </c>
      <c r="AE34" s="13">
        <v>234</v>
      </c>
      <c r="AF34" s="14">
        <v>234</v>
      </c>
      <c r="AG34" s="14">
        <v>0</v>
      </c>
      <c r="AH34" s="14">
        <v>0</v>
      </c>
      <c r="AI34" s="13">
        <v>0</v>
      </c>
      <c r="AJ34" s="14">
        <v>0</v>
      </c>
      <c r="AK34" s="14">
        <v>0</v>
      </c>
      <c r="AL34" s="13">
        <v>1241</v>
      </c>
      <c r="AM34" s="14">
        <v>1241</v>
      </c>
      <c r="AN34" s="14">
        <v>0</v>
      </c>
      <c r="AO34" s="13">
        <v>1268</v>
      </c>
      <c r="AP34" s="14">
        <v>1268</v>
      </c>
      <c r="AQ34" s="14">
        <v>0</v>
      </c>
      <c r="AR34" s="13">
        <v>1605</v>
      </c>
      <c r="AS34" s="14">
        <v>1153</v>
      </c>
      <c r="AT34" s="14">
        <v>0</v>
      </c>
      <c r="AU34" s="14">
        <v>0</v>
      </c>
      <c r="AV34" s="14">
        <v>0</v>
      </c>
      <c r="AW34" s="14">
        <v>0</v>
      </c>
      <c r="AX34" s="13">
        <v>0</v>
      </c>
      <c r="AY34" s="14">
        <v>0</v>
      </c>
      <c r="AZ34" s="14">
        <v>0</v>
      </c>
      <c r="BA34" s="13">
        <v>405</v>
      </c>
      <c r="BB34" s="14">
        <v>405</v>
      </c>
      <c r="BC34" s="14">
        <v>0</v>
      </c>
      <c r="BD34" s="13">
        <v>0</v>
      </c>
      <c r="BE34" s="14">
        <v>0</v>
      </c>
      <c r="BF34" s="14">
        <v>0</v>
      </c>
      <c r="BG34" s="13">
        <v>0</v>
      </c>
      <c r="BH34" s="14">
        <v>0</v>
      </c>
      <c r="BI34" s="14">
        <v>0</v>
      </c>
      <c r="BJ34" s="13">
        <v>47</v>
      </c>
      <c r="BK34" s="14">
        <v>47</v>
      </c>
      <c r="BL34" s="14">
        <v>0</v>
      </c>
      <c r="BM34" s="13">
        <v>0</v>
      </c>
      <c r="BN34" s="14">
        <v>0</v>
      </c>
      <c r="BO34" s="14">
        <v>0</v>
      </c>
      <c r="BP34" s="13">
        <v>1026</v>
      </c>
      <c r="BQ34" s="13">
        <v>1026</v>
      </c>
      <c r="BR34" s="14">
        <v>1026</v>
      </c>
      <c r="BS34" s="15">
        <v>0</v>
      </c>
      <c r="BT34" s="15">
        <v>0</v>
      </c>
      <c r="BU34" s="15">
        <v>0</v>
      </c>
      <c r="BV34" s="13">
        <v>0</v>
      </c>
      <c r="BW34" s="15">
        <v>0</v>
      </c>
      <c r="BX34" s="15">
        <v>0</v>
      </c>
      <c r="BY34" s="13">
        <v>0</v>
      </c>
      <c r="BZ34" s="15">
        <v>0</v>
      </c>
      <c r="CA34" s="15">
        <v>0</v>
      </c>
      <c r="CB34" s="13">
        <v>0</v>
      </c>
      <c r="CC34" s="15">
        <v>0</v>
      </c>
      <c r="CD34" s="15">
        <v>0</v>
      </c>
      <c r="CE34" s="13">
        <v>3466</v>
      </c>
      <c r="CF34" s="14">
        <v>3466</v>
      </c>
      <c r="CG34" s="14">
        <v>0</v>
      </c>
      <c r="CH34" s="13">
        <v>2535</v>
      </c>
      <c r="CI34" s="14">
        <v>2420</v>
      </c>
      <c r="CJ34" s="14">
        <v>115</v>
      </c>
      <c r="CK34" s="13">
        <v>0</v>
      </c>
      <c r="CL34" s="14">
        <v>0</v>
      </c>
      <c r="CM34" s="14">
        <v>0</v>
      </c>
      <c r="CN34" s="13">
        <v>0</v>
      </c>
      <c r="CO34" s="14">
        <v>0</v>
      </c>
      <c r="CP34" s="14">
        <v>0</v>
      </c>
      <c r="CQ34" s="16"/>
      <c r="CR34" s="13">
        <v>0</v>
      </c>
      <c r="CS34" s="14">
        <v>0</v>
      </c>
      <c r="CT34" s="14">
        <v>0</v>
      </c>
      <c r="CU34" s="13">
        <v>733</v>
      </c>
      <c r="CV34" s="13">
        <v>353</v>
      </c>
      <c r="CW34" s="13">
        <v>380</v>
      </c>
      <c r="CX34" s="13">
        <v>104</v>
      </c>
      <c r="CY34" s="14">
        <v>23</v>
      </c>
      <c r="CZ34" s="14">
        <v>81</v>
      </c>
      <c r="DA34" s="13">
        <v>629</v>
      </c>
      <c r="DB34" s="14">
        <v>330</v>
      </c>
      <c r="DC34" s="14">
        <v>299</v>
      </c>
      <c r="DD34" s="13">
        <v>0</v>
      </c>
      <c r="DE34" s="14">
        <v>0</v>
      </c>
      <c r="DF34" s="14">
        <v>0</v>
      </c>
      <c r="DG34" s="17">
        <v>27351</v>
      </c>
      <c r="DH34" s="17">
        <v>19590</v>
      </c>
      <c r="DI34" s="17">
        <v>1302</v>
      </c>
      <c r="DJ34" s="17">
        <v>7761</v>
      </c>
      <c r="DK34" s="18">
        <v>476</v>
      </c>
      <c r="DL34" s="18">
        <v>325</v>
      </c>
      <c r="DM34" s="37"/>
    </row>
    <row r="35" spans="1:117" ht="15.75" x14ac:dyDescent="0.2">
      <c r="A35" s="19" t="s">
        <v>102</v>
      </c>
      <c r="B35" s="13">
        <v>26019</v>
      </c>
      <c r="C35" s="14">
        <v>0</v>
      </c>
      <c r="D35" s="14">
        <v>25710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309</v>
      </c>
      <c r="M35" s="14">
        <v>0</v>
      </c>
      <c r="N35" s="14">
        <v>0</v>
      </c>
      <c r="O35" s="13">
        <v>12776</v>
      </c>
      <c r="P35" s="14">
        <v>0</v>
      </c>
      <c r="Q35" s="14">
        <v>12658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118</v>
      </c>
      <c r="X35" s="13">
        <v>20</v>
      </c>
      <c r="Y35" s="13">
        <v>20</v>
      </c>
      <c r="Z35" s="14">
        <v>20</v>
      </c>
      <c r="AA35" s="14">
        <v>0</v>
      </c>
      <c r="AB35" s="13">
        <v>0</v>
      </c>
      <c r="AC35" s="14">
        <v>0</v>
      </c>
      <c r="AD35" s="14">
        <v>0</v>
      </c>
      <c r="AE35" s="13">
        <v>4561</v>
      </c>
      <c r="AF35" s="14">
        <v>4549</v>
      </c>
      <c r="AG35" s="14">
        <v>12</v>
      </c>
      <c r="AH35" s="14">
        <v>0</v>
      </c>
      <c r="AI35" s="13">
        <v>0</v>
      </c>
      <c r="AJ35" s="14">
        <v>0</v>
      </c>
      <c r="AK35" s="14">
        <v>0</v>
      </c>
      <c r="AL35" s="13">
        <v>3589</v>
      </c>
      <c r="AM35" s="14">
        <v>3550</v>
      </c>
      <c r="AN35" s="14">
        <v>39</v>
      </c>
      <c r="AO35" s="13">
        <v>21</v>
      </c>
      <c r="AP35" s="14">
        <v>9</v>
      </c>
      <c r="AQ35" s="14">
        <v>12</v>
      </c>
      <c r="AR35" s="13">
        <v>3077</v>
      </c>
      <c r="AS35" s="14">
        <v>1384</v>
      </c>
      <c r="AT35" s="14">
        <v>9</v>
      </c>
      <c r="AU35" s="14">
        <v>0</v>
      </c>
      <c r="AV35" s="14">
        <v>0</v>
      </c>
      <c r="AW35" s="14">
        <v>0</v>
      </c>
      <c r="AX35" s="13">
        <v>0</v>
      </c>
      <c r="AY35" s="14">
        <v>0</v>
      </c>
      <c r="AZ35" s="14">
        <v>0</v>
      </c>
      <c r="BA35" s="13">
        <v>0</v>
      </c>
      <c r="BB35" s="14">
        <v>0</v>
      </c>
      <c r="BC35" s="14">
        <v>0</v>
      </c>
      <c r="BD35" s="13">
        <v>1591</v>
      </c>
      <c r="BE35" s="14">
        <v>1582</v>
      </c>
      <c r="BF35" s="14">
        <v>9</v>
      </c>
      <c r="BG35" s="13">
        <v>0</v>
      </c>
      <c r="BH35" s="14">
        <v>0</v>
      </c>
      <c r="BI35" s="14">
        <v>0</v>
      </c>
      <c r="BJ35" s="13">
        <v>93</v>
      </c>
      <c r="BK35" s="14">
        <v>93</v>
      </c>
      <c r="BL35" s="14">
        <v>0</v>
      </c>
      <c r="BM35" s="13">
        <v>12</v>
      </c>
      <c r="BN35" s="14">
        <v>12</v>
      </c>
      <c r="BO35" s="14">
        <v>0</v>
      </c>
      <c r="BP35" s="13">
        <v>1070</v>
      </c>
      <c r="BQ35" s="13">
        <v>497</v>
      </c>
      <c r="BR35" s="14">
        <v>382</v>
      </c>
      <c r="BS35" s="15">
        <v>115</v>
      </c>
      <c r="BT35" s="15">
        <v>0</v>
      </c>
      <c r="BU35" s="15">
        <v>255</v>
      </c>
      <c r="BV35" s="13">
        <v>0</v>
      </c>
      <c r="BW35" s="15">
        <v>0</v>
      </c>
      <c r="BX35" s="15">
        <v>0</v>
      </c>
      <c r="BY35" s="13">
        <v>0</v>
      </c>
      <c r="BZ35" s="15">
        <v>0</v>
      </c>
      <c r="CA35" s="15">
        <v>0</v>
      </c>
      <c r="CB35" s="13">
        <v>318</v>
      </c>
      <c r="CC35" s="15">
        <v>191</v>
      </c>
      <c r="CD35" s="15">
        <v>127</v>
      </c>
      <c r="CE35" s="13">
        <v>4953</v>
      </c>
      <c r="CF35" s="14">
        <v>4944</v>
      </c>
      <c r="CG35" s="14">
        <v>9</v>
      </c>
      <c r="CH35" s="13">
        <v>495</v>
      </c>
      <c r="CI35" s="14">
        <v>396</v>
      </c>
      <c r="CJ35" s="14">
        <v>99</v>
      </c>
      <c r="CK35" s="13">
        <v>0</v>
      </c>
      <c r="CL35" s="14">
        <v>0</v>
      </c>
      <c r="CM35" s="14">
        <v>0</v>
      </c>
      <c r="CN35" s="13">
        <v>4846</v>
      </c>
      <c r="CO35" s="14">
        <v>2077</v>
      </c>
      <c r="CP35" s="14">
        <v>2769</v>
      </c>
      <c r="CQ35" s="16"/>
      <c r="CR35" s="13">
        <v>593</v>
      </c>
      <c r="CS35" s="14">
        <v>396</v>
      </c>
      <c r="CT35" s="14">
        <v>197</v>
      </c>
      <c r="CU35" s="13">
        <v>1281</v>
      </c>
      <c r="CV35" s="13">
        <v>1281</v>
      </c>
      <c r="CW35" s="13">
        <v>0</v>
      </c>
      <c r="CX35" s="13">
        <v>0</v>
      </c>
      <c r="CY35" s="14">
        <v>0</v>
      </c>
      <c r="CZ35" s="14">
        <v>0</v>
      </c>
      <c r="DA35" s="13">
        <v>1281</v>
      </c>
      <c r="DB35" s="14">
        <v>1281</v>
      </c>
      <c r="DC35" s="14">
        <v>0</v>
      </c>
      <c r="DD35" s="13">
        <v>0</v>
      </c>
      <c r="DE35" s="14">
        <v>0</v>
      </c>
      <c r="DF35" s="14">
        <v>0</v>
      </c>
      <c r="DG35" s="17">
        <v>63313</v>
      </c>
      <c r="DH35" s="17">
        <v>47140</v>
      </c>
      <c r="DI35" s="17">
        <v>3890</v>
      </c>
      <c r="DJ35" s="17">
        <v>16173</v>
      </c>
      <c r="DK35" s="18">
        <v>1327</v>
      </c>
      <c r="DL35" s="18">
        <v>904</v>
      </c>
      <c r="DM35" s="37"/>
    </row>
    <row r="36" spans="1:117" ht="15.75" x14ac:dyDescent="0.2">
      <c r="A36" s="19" t="s">
        <v>103</v>
      </c>
      <c r="B36" s="13">
        <v>11036</v>
      </c>
      <c r="C36" s="14">
        <v>0</v>
      </c>
      <c r="D36" s="14">
        <v>5439</v>
      </c>
      <c r="E36" s="14">
        <v>3485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2112</v>
      </c>
      <c r="M36" s="14">
        <v>0</v>
      </c>
      <c r="N36" s="14">
        <v>0</v>
      </c>
      <c r="O36" s="13">
        <v>1928</v>
      </c>
      <c r="P36" s="14">
        <v>938</v>
      </c>
      <c r="Q36" s="14">
        <v>990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3">
        <v>41</v>
      </c>
      <c r="Y36" s="13">
        <v>41</v>
      </c>
      <c r="Z36" s="14">
        <v>41</v>
      </c>
      <c r="AA36" s="14">
        <v>0</v>
      </c>
      <c r="AB36" s="13">
        <v>0</v>
      </c>
      <c r="AC36" s="14">
        <v>0</v>
      </c>
      <c r="AD36" s="14">
        <v>0</v>
      </c>
      <c r="AE36" s="13">
        <v>421</v>
      </c>
      <c r="AF36" s="14">
        <v>421</v>
      </c>
      <c r="AG36" s="14">
        <v>0</v>
      </c>
      <c r="AH36" s="14">
        <v>0</v>
      </c>
      <c r="AI36" s="13">
        <v>0</v>
      </c>
      <c r="AJ36" s="14">
        <v>0</v>
      </c>
      <c r="AK36" s="14">
        <v>0</v>
      </c>
      <c r="AL36" s="13">
        <v>466</v>
      </c>
      <c r="AM36" s="14">
        <v>433</v>
      </c>
      <c r="AN36" s="14">
        <v>33</v>
      </c>
      <c r="AO36" s="13">
        <v>595</v>
      </c>
      <c r="AP36" s="14">
        <v>421</v>
      </c>
      <c r="AQ36" s="14">
        <v>174</v>
      </c>
      <c r="AR36" s="13">
        <v>514</v>
      </c>
      <c r="AS36" s="14">
        <v>435</v>
      </c>
      <c r="AT36" s="14">
        <v>0</v>
      </c>
      <c r="AU36" s="14">
        <v>0</v>
      </c>
      <c r="AV36" s="14">
        <v>0</v>
      </c>
      <c r="AW36" s="14">
        <v>0</v>
      </c>
      <c r="AX36" s="13">
        <v>0</v>
      </c>
      <c r="AY36" s="14">
        <v>0</v>
      </c>
      <c r="AZ36" s="14">
        <v>0</v>
      </c>
      <c r="BA36" s="13">
        <v>0</v>
      </c>
      <c r="BB36" s="14">
        <v>0</v>
      </c>
      <c r="BC36" s="14">
        <v>0</v>
      </c>
      <c r="BD36" s="13">
        <v>0</v>
      </c>
      <c r="BE36" s="14">
        <v>0</v>
      </c>
      <c r="BF36" s="14">
        <v>0</v>
      </c>
      <c r="BG36" s="13">
        <v>0</v>
      </c>
      <c r="BH36" s="14">
        <v>0</v>
      </c>
      <c r="BI36" s="14">
        <v>0</v>
      </c>
      <c r="BJ36" s="13">
        <v>79</v>
      </c>
      <c r="BK36" s="14">
        <v>79</v>
      </c>
      <c r="BL36" s="14">
        <v>0</v>
      </c>
      <c r="BM36" s="13">
        <v>0</v>
      </c>
      <c r="BN36" s="14">
        <v>0</v>
      </c>
      <c r="BO36" s="14">
        <v>0</v>
      </c>
      <c r="BP36" s="13">
        <v>1445</v>
      </c>
      <c r="BQ36" s="13">
        <v>0</v>
      </c>
      <c r="BR36" s="14">
        <v>0</v>
      </c>
      <c r="BS36" s="15">
        <v>0</v>
      </c>
      <c r="BT36" s="15">
        <v>64</v>
      </c>
      <c r="BU36" s="15">
        <v>319</v>
      </c>
      <c r="BV36" s="13">
        <v>319</v>
      </c>
      <c r="BW36" s="15">
        <v>319</v>
      </c>
      <c r="BX36" s="15">
        <v>0</v>
      </c>
      <c r="BY36" s="13">
        <v>0</v>
      </c>
      <c r="BZ36" s="15">
        <v>0</v>
      </c>
      <c r="CA36" s="15">
        <v>0</v>
      </c>
      <c r="CB36" s="13">
        <v>743</v>
      </c>
      <c r="CC36" s="15">
        <v>426</v>
      </c>
      <c r="CD36" s="15">
        <v>317</v>
      </c>
      <c r="CE36" s="13">
        <v>2040</v>
      </c>
      <c r="CF36" s="14">
        <v>2018</v>
      </c>
      <c r="CG36" s="14">
        <v>22</v>
      </c>
      <c r="CH36" s="13">
        <v>727</v>
      </c>
      <c r="CI36" s="14">
        <v>686</v>
      </c>
      <c r="CJ36" s="14">
        <v>41</v>
      </c>
      <c r="CK36" s="13">
        <v>0</v>
      </c>
      <c r="CL36" s="14">
        <v>0</v>
      </c>
      <c r="CM36" s="14">
        <v>0</v>
      </c>
      <c r="CN36" s="13">
        <v>257</v>
      </c>
      <c r="CO36" s="14">
        <v>243</v>
      </c>
      <c r="CP36" s="14">
        <v>14</v>
      </c>
      <c r="CQ36" s="16"/>
      <c r="CR36" s="13">
        <v>1197</v>
      </c>
      <c r="CS36" s="14">
        <v>716</v>
      </c>
      <c r="CT36" s="14">
        <v>481</v>
      </c>
      <c r="CU36" s="13">
        <v>1196</v>
      </c>
      <c r="CV36" s="13">
        <v>1196</v>
      </c>
      <c r="CW36" s="13">
        <v>0</v>
      </c>
      <c r="CX36" s="13">
        <v>383</v>
      </c>
      <c r="CY36" s="14">
        <v>383</v>
      </c>
      <c r="CZ36" s="14">
        <v>0</v>
      </c>
      <c r="DA36" s="13">
        <v>813</v>
      </c>
      <c r="DB36" s="14">
        <v>813</v>
      </c>
      <c r="DC36" s="14">
        <v>0</v>
      </c>
      <c r="DD36" s="13">
        <v>0</v>
      </c>
      <c r="DE36" s="14">
        <v>0</v>
      </c>
      <c r="DF36" s="14">
        <v>0</v>
      </c>
      <c r="DG36" s="17">
        <v>21863</v>
      </c>
      <c r="DH36" s="17">
        <v>18789</v>
      </c>
      <c r="DI36" s="17">
        <v>1494</v>
      </c>
      <c r="DJ36" s="17">
        <v>3074</v>
      </c>
      <c r="DK36" s="18">
        <v>498</v>
      </c>
      <c r="DL36" s="18">
        <v>339</v>
      </c>
      <c r="DM36" s="37"/>
    </row>
    <row r="37" spans="1:117" ht="15.75" x14ac:dyDescent="0.2">
      <c r="A37" s="19" t="s">
        <v>104</v>
      </c>
      <c r="B37" s="13">
        <v>18038</v>
      </c>
      <c r="C37" s="14">
        <v>0</v>
      </c>
      <c r="D37" s="14">
        <v>13958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4080</v>
      </c>
      <c r="M37" s="14">
        <v>0</v>
      </c>
      <c r="N37" s="14">
        <v>0</v>
      </c>
      <c r="O37" s="13">
        <v>16126</v>
      </c>
      <c r="P37" s="14">
        <v>0</v>
      </c>
      <c r="Q37" s="14">
        <v>15848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278</v>
      </c>
      <c r="X37" s="13">
        <v>599</v>
      </c>
      <c r="Y37" s="13">
        <v>599</v>
      </c>
      <c r="Z37" s="14">
        <v>82</v>
      </c>
      <c r="AA37" s="14">
        <v>517</v>
      </c>
      <c r="AB37" s="13">
        <v>0</v>
      </c>
      <c r="AC37" s="14">
        <v>0</v>
      </c>
      <c r="AD37" s="14">
        <v>0</v>
      </c>
      <c r="AE37" s="13">
        <v>756</v>
      </c>
      <c r="AF37" s="14">
        <v>756</v>
      </c>
      <c r="AG37" s="14">
        <v>0</v>
      </c>
      <c r="AH37" s="14">
        <v>0</v>
      </c>
      <c r="AI37" s="13">
        <v>0</v>
      </c>
      <c r="AJ37" s="14">
        <v>0</v>
      </c>
      <c r="AK37" s="14">
        <v>0</v>
      </c>
      <c r="AL37" s="13">
        <v>821</v>
      </c>
      <c r="AM37" s="14">
        <v>821</v>
      </c>
      <c r="AN37" s="14">
        <v>0</v>
      </c>
      <c r="AO37" s="13">
        <v>205</v>
      </c>
      <c r="AP37" s="14">
        <v>205</v>
      </c>
      <c r="AQ37" s="14">
        <v>0</v>
      </c>
      <c r="AR37" s="13">
        <v>2893</v>
      </c>
      <c r="AS37" s="14">
        <v>1225</v>
      </c>
      <c r="AT37" s="14">
        <v>269</v>
      </c>
      <c r="AU37" s="14">
        <v>0</v>
      </c>
      <c r="AV37" s="14">
        <v>0</v>
      </c>
      <c r="AW37" s="14">
        <v>0</v>
      </c>
      <c r="AX37" s="13">
        <v>0</v>
      </c>
      <c r="AY37" s="14">
        <v>0</v>
      </c>
      <c r="AZ37" s="14">
        <v>0</v>
      </c>
      <c r="BA37" s="13">
        <v>0</v>
      </c>
      <c r="BB37" s="14">
        <v>0</v>
      </c>
      <c r="BC37" s="14">
        <v>0</v>
      </c>
      <c r="BD37" s="13">
        <v>1293</v>
      </c>
      <c r="BE37" s="14">
        <v>1212</v>
      </c>
      <c r="BF37" s="14">
        <v>81</v>
      </c>
      <c r="BG37" s="13">
        <v>0</v>
      </c>
      <c r="BH37" s="14">
        <v>0</v>
      </c>
      <c r="BI37" s="14">
        <v>0</v>
      </c>
      <c r="BJ37" s="13">
        <v>106</v>
      </c>
      <c r="BK37" s="14">
        <v>106</v>
      </c>
      <c r="BL37" s="14">
        <v>0</v>
      </c>
      <c r="BM37" s="13">
        <v>808</v>
      </c>
      <c r="BN37" s="14">
        <v>808</v>
      </c>
      <c r="BO37" s="14">
        <v>0</v>
      </c>
      <c r="BP37" s="13">
        <v>6290</v>
      </c>
      <c r="BQ37" s="13">
        <v>0</v>
      </c>
      <c r="BR37" s="14">
        <v>0</v>
      </c>
      <c r="BS37" s="15">
        <v>0</v>
      </c>
      <c r="BT37" s="15">
        <v>0</v>
      </c>
      <c r="BU37" s="15">
        <v>383</v>
      </c>
      <c r="BV37" s="13">
        <v>383</v>
      </c>
      <c r="BW37" s="15">
        <v>383</v>
      </c>
      <c r="BX37" s="15">
        <v>0</v>
      </c>
      <c r="BY37" s="13">
        <v>0</v>
      </c>
      <c r="BZ37" s="15">
        <v>0</v>
      </c>
      <c r="CA37" s="15">
        <v>0</v>
      </c>
      <c r="CB37" s="13">
        <v>5524</v>
      </c>
      <c r="CC37" s="15">
        <v>4472</v>
      </c>
      <c r="CD37" s="15">
        <v>1052</v>
      </c>
      <c r="CE37" s="13">
        <v>3383</v>
      </c>
      <c r="CF37" s="14">
        <v>3376</v>
      </c>
      <c r="CG37" s="14">
        <v>7</v>
      </c>
      <c r="CH37" s="13">
        <v>1601</v>
      </c>
      <c r="CI37" s="14">
        <v>972</v>
      </c>
      <c r="CJ37" s="14">
        <v>629</v>
      </c>
      <c r="CK37" s="13">
        <v>0</v>
      </c>
      <c r="CL37" s="14">
        <v>0</v>
      </c>
      <c r="CM37" s="14">
        <v>0</v>
      </c>
      <c r="CN37" s="13">
        <v>1366</v>
      </c>
      <c r="CO37" s="14">
        <v>1112</v>
      </c>
      <c r="CP37" s="14">
        <v>254</v>
      </c>
      <c r="CQ37" s="16"/>
      <c r="CR37" s="13">
        <v>519</v>
      </c>
      <c r="CS37" s="14">
        <v>342</v>
      </c>
      <c r="CT37" s="14">
        <v>177</v>
      </c>
      <c r="CU37" s="13">
        <v>6362</v>
      </c>
      <c r="CV37" s="13">
        <v>5113</v>
      </c>
      <c r="CW37" s="13">
        <v>1249</v>
      </c>
      <c r="CX37" s="13">
        <v>1914</v>
      </c>
      <c r="CY37" s="14">
        <v>1914</v>
      </c>
      <c r="CZ37" s="14">
        <v>0</v>
      </c>
      <c r="DA37" s="13">
        <v>1530</v>
      </c>
      <c r="DB37" s="14">
        <v>605</v>
      </c>
      <c r="DC37" s="14">
        <v>925</v>
      </c>
      <c r="DD37" s="13">
        <v>2918</v>
      </c>
      <c r="DE37" s="14">
        <v>2594</v>
      </c>
      <c r="DF37" s="14">
        <v>324</v>
      </c>
      <c r="DG37" s="17">
        <v>59767</v>
      </c>
      <c r="DH37" s="17">
        <v>39406</v>
      </c>
      <c r="DI37" s="17">
        <v>5788</v>
      </c>
      <c r="DJ37" s="17">
        <v>20361</v>
      </c>
      <c r="DK37" s="18">
        <v>2015</v>
      </c>
      <c r="DL37" s="18">
        <v>1373</v>
      </c>
      <c r="DM37" s="37"/>
    </row>
    <row r="38" spans="1:117" ht="15.75" x14ac:dyDescent="0.2">
      <c r="A38" s="19" t="s">
        <v>105</v>
      </c>
      <c r="B38" s="13">
        <v>6153</v>
      </c>
      <c r="C38" s="14">
        <v>0</v>
      </c>
      <c r="D38" s="14">
        <v>5373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780</v>
      </c>
      <c r="M38" s="14">
        <v>0</v>
      </c>
      <c r="N38" s="14">
        <v>0</v>
      </c>
      <c r="O38" s="13">
        <v>3540</v>
      </c>
      <c r="P38" s="14">
        <v>0</v>
      </c>
      <c r="Q38" s="14">
        <v>3540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3">
        <v>275</v>
      </c>
      <c r="Y38" s="13">
        <v>275</v>
      </c>
      <c r="Z38" s="14">
        <v>275</v>
      </c>
      <c r="AA38" s="14">
        <v>0</v>
      </c>
      <c r="AB38" s="13">
        <v>0</v>
      </c>
      <c r="AC38" s="14">
        <v>0</v>
      </c>
      <c r="AD38" s="14">
        <v>0</v>
      </c>
      <c r="AE38" s="13">
        <v>575</v>
      </c>
      <c r="AF38" s="14">
        <v>530</v>
      </c>
      <c r="AG38" s="14">
        <v>45</v>
      </c>
      <c r="AH38" s="14">
        <v>0</v>
      </c>
      <c r="AI38" s="13">
        <v>0</v>
      </c>
      <c r="AJ38" s="14">
        <v>0</v>
      </c>
      <c r="AK38" s="14">
        <v>0</v>
      </c>
      <c r="AL38" s="13">
        <v>916</v>
      </c>
      <c r="AM38" s="14">
        <v>831</v>
      </c>
      <c r="AN38" s="14">
        <v>85</v>
      </c>
      <c r="AO38" s="13">
        <v>20</v>
      </c>
      <c r="AP38" s="14">
        <v>20</v>
      </c>
      <c r="AQ38" s="14">
        <v>0</v>
      </c>
      <c r="AR38" s="13">
        <v>1346</v>
      </c>
      <c r="AS38" s="14">
        <v>809</v>
      </c>
      <c r="AT38" s="14">
        <v>125</v>
      </c>
      <c r="AU38" s="14">
        <v>0</v>
      </c>
      <c r="AV38" s="14">
        <v>0</v>
      </c>
      <c r="AW38" s="14">
        <v>0</v>
      </c>
      <c r="AX38" s="13">
        <v>0</v>
      </c>
      <c r="AY38" s="14">
        <v>0</v>
      </c>
      <c r="AZ38" s="14">
        <v>0</v>
      </c>
      <c r="BA38" s="13">
        <v>0</v>
      </c>
      <c r="BB38" s="14">
        <v>0</v>
      </c>
      <c r="BC38" s="14">
        <v>0</v>
      </c>
      <c r="BD38" s="13">
        <v>0</v>
      </c>
      <c r="BE38" s="14">
        <v>0</v>
      </c>
      <c r="BF38" s="14">
        <v>0</v>
      </c>
      <c r="BG38" s="13">
        <v>0</v>
      </c>
      <c r="BH38" s="14">
        <v>0</v>
      </c>
      <c r="BI38" s="14">
        <v>0</v>
      </c>
      <c r="BJ38" s="13">
        <v>412</v>
      </c>
      <c r="BK38" s="14">
        <v>412</v>
      </c>
      <c r="BL38" s="14">
        <v>0</v>
      </c>
      <c r="BM38" s="13">
        <v>742</v>
      </c>
      <c r="BN38" s="14">
        <v>742</v>
      </c>
      <c r="BO38" s="14">
        <v>0</v>
      </c>
      <c r="BP38" s="13">
        <v>905</v>
      </c>
      <c r="BQ38" s="13">
        <v>0</v>
      </c>
      <c r="BR38" s="14">
        <v>0</v>
      </c>
      <c r="BS38" s="15">
        <v>0</v>
      </c>
      <c r="BT38" s="15">
        <v>160</v>
      </c>
      <c r="BU38" s="15">
        <v>495</v>
      </c>
      <c r="BV38" s="13">
        <v>0</v>
      </c>
      <c r="BW38" s="15">
        <v>0</v>
      </c>
      <c r="BX38" s="15">
        <v>0</v>
      </c>
      <c r="BY38" s="13">
        <v>0</v>
      </c>
      <c r="BZ38" s="15">
        <v>0</v>
      </c>
      <c r="CA38" s="15">
        <v>0</v>
      </c>
      <c r="CB38" s="13">
        <v>250</v>
      </c>
      <c r="CC38" s="15">
        <v>250</v>
      </c>
      <c r="CD38" s="15">
        <v>0</v>
      </c>
      <c r="CE38" s="13">
        <v>2000</v>
      </c>
      <c r="CF38" s="14">
        <v>1880</v>
      </c>
      <c r="CG38" s="14">
        <v>120</v>
      </c>
      <c r="CH38" s="13">
        <v>355</v>
      </c>
      <c r="CI38" s="14">
        <v>185</v>
      </c>
      <c r="CJ38" s="14">
        <v>170</v>
      </c>
      <c r="CK38" s="13">
        <v>0</v>
      </c>
      <c r="CL38" s="14">
        <v>0</v>
      </c>
      <c r="CM38" s="14">
        <v>0</v>
      </c>
      <c r="CN38" s="13">
        <v>476</v>
      </c>
      <c r="CO38" s="14">
        <v>346</v>
      </c>
      <c r="CP38" s="14">
        <v>130</v>
      </c>
      <c r="CQ38" s="16"/>
      <c r="CR38" s="13">
        <v>990</v>
      </c>
      <c r="CS38" s="14">
        <v>496</v>
      </c>
      <c r="CT38" s="14">
        <v>494</v>
      </c>
      <c r="CU38" s="13">
        <v>1764</v>
      </c>
      <c r="CV38" s="13">
        <v>1364</v>
      </c>
      <c r="CW38" s="13">
        <v>400</v>
      </c>
      <c r="CX38" s="13">
        <v>0</v>
      </c>
      <c r="CY38" s="14">
        <v>0</v>
      </c>
      <c r="CZ38" s="14">
        <v>0</v>
      </c>
      <c r="DA38" s="13">
        <v>1301</v>
      </c>
      <c r="DB38" s="14">
        <v>901</v>
      </c>
      <c r="DC38" s="14">
        <v>400</v>
      </c>
      <c r="DD38" s="13">
        <v>463</v>
      </c>
      <c r="DE38" s="14">
        <v>463</v>
      </c>
      <c r="DF38" s="14">
        <v>0</v>
      </c>
      <c r="DG38" s="17">
        <v>20057</v>
      </c>
      <c r="DH38" s="17">
        <v>14788</v>
      </c>
      <c r="DI38" s="17">
        <v>1648</v>
      </c>
      <c r="DJ38" s="17">
        <v>5269</v>
      </c>
      <c r="DK38" s="18">
        <v>608</v>
      </c>
      <c r="DL38" s="18">
        <v>414</v>
      </c>
      <c r="DM38" s="37"/>
    </row>
    <row r="39" spans="1:117" ht="15.75" x14ac:dyDescent="0.2">
      <c r="A39" s="19" t="s">
        <v>106</v>
      </c>
      <c r="B39" s="13">
        <v>1638</v>
      </c>
      <c r="C39" s="14">
        <v>0</v>
      </c>
      <c r="D39" s="14">
        <v>1638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3">
        <v>1871</v>
      </c>
      <c r="P39" s="14">
        <v>0</v>
      </c>
      <c r="Q39" s="14">
        <v>1871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3">
        <v>0</v>
      </c>
      <c r="Y39" s="13">
        <v>0</v>
      </c>
      <c r="Z39" s="14">
        <v>0</v>
      </c>
      <c r="AA39" s="14">
        <v>0</v>
      </c>
      <c r="AB39" s="13">
        <v>0</v>
      </c>
      <c r="AC39" s="14">
        <v>0</v>
      </c>
      <c r="AD39" s="14">
        <v>0</v>
      </c>
      <c r="AE39" s="13">
        <v>0</v>
      </c>
      <c r="AF39" s="14">
        <v>0</v>
      </c>
      <c r="AG39" s="14">
        <v>0</v>
      </c>
      <c r="AH39" s="14">
        <v>0</v>
      </c>
      <c r="AI39" s="13">
        <v>0</v>
      </c>
      <c r="AJ39" s="14">
        <v>0</v>
      </c>
      <c r="AK39" s="14">
        <v>0</v>
      </c>
      <c r="AL39" s="13">
        <v>461</v>
      </c>
      <c r="AM39" s="14">
        <v>449</v>
      </c>
      <c r="AN39" s="14">
        <v>12</v>
      </c>
      <c r="AO39" s="13">
        <v>0</v>
      </c>
      <c r="AP39" s="14">
        <v>0</v>
      </c>
      <c r="AQ39" s="14">
        <v>0</v>
      </c>
      <c r="AR39" s="13">
        <v>2453</v>
      </c>
      <c r="AS39" s="14">
        <v>2453</v>
      </c>
      <c r="AT39" s="14">
        <v>0</v>
      </c>
      <c r="AU39" s="14">
        <v>0</v>
      </c>
      <c r="AV39" s="14">
        <v>0</v>
      </c>
      <c r="AW39" s="14">
        <v>0</v>
      </c>
      <c r="AX39" s="13">
        <v>0</v>
      </c>
      <c r="AY39" s="14">
        <v>0</v>
      </c>
      <c r="AZ39" s="14">
        <v>0</v>
      </c>
      <c r="BA39" s="13">
        <v>0</v>
      </c>
      <c r="BB39" s="14">
        <v>0</v>
      </c>
      <c r="BC39" s="14">
        <v>0</v>
      </c>
      <c r="BD39" s="13">
        <v>0</v>
      </c>
      <c r="BE39" s="14">
        <v>0</v>
      </c>
      <c r="BF39" s="14">
        <v>0</v>
      </c>
      <c r="BG39" s="13">
        <v>0</v>
      </c>
      <c r="BH39" s="14">
        <v>0</v>
      </c>
      <c r="BI39" s="14">
        <v>0</v>
      </c>
      <c r="BJ39" s="13">
        <v>0</v>
      </c>
      <c r="BK39" s="14">
        <v>0</v>
      </c>
      <c r="BL39" s="14">
        <v>0</v>
      </c>
      <c r="BM39" s="13">
        <v>0</v>
      </c>
      <c r="BN39" s="14">
        <v>0</v>
      </c>
      <c r="BO39" s="14">
        <v>0</v>
      </c>
      <c r="BP39" s="13">
        <v>871</v>
      </c>
      <c r="BQ39" s="13">
        <v>0</v>
      </c>
      <c r="BR39" s="14">
        <v>0</v>
      </c>
      <c r="BS39" s="15">
        <v>0</v>
      </c>
      <c r="BT39" s="15">
        <v>0</v>
      </c>
      <c r="BU39" s="15">
        <v>358</v>
      </c>
      <c r="BV39" s="13">
        <v>13</v>
      </c>
      <c r="BW39" s="15">
        <v>13</v>
      </c>
      <c r="BX39" s="15">
        <v>0</v>
      </c>
      <c r="BY39" s="13">
        <v>0</v>
      </c>
      <c r="BZ39" s="15">
        <v>0</v>
      </c>
      <c r="CA39" s="15">
        <v>0</v>
      </c>
      <c r="CB39" s="13">
        <v>500</v>
      </c>
      <c r="CC39" s="15">
        <v>319</v>
      </c>
      <c r="CD39" s="15">
        <v>181</v>
      </c>
      <c r="CE39" s="13">
        <v>365</v>
      </c>
      <c r="CF39" s="14">
        <v>351</v>
      </c>
      <c r="CG39" s="14">
        <v>14</v>
      </c>
      <c r="CH39" s="13">
        <v>0</v>
      </c>
      <c r="CI39" s="14">
        <v>0</v>
      </c>
      <c r="CJ39" s="14">
        <v>0</v>
      </c>
      <c r="CK39" s="13">
        <v>0</v>
      </c>
      <c r="CL39" s="14">
        <v>0</v>
      </c>
      <c r="CM39" s="14">
        <v>0</v>
      </c>
      <c r="CN39" s="13">
        <v>130</v>
      </c>
      <c r="CO39" s="14">
        <v>116</v>
      </c>
      <c r="CP39" s="14">
        <v>14</v>
      </c>
      <c r="CQ39" s="16"/>
      <c r="CR39" s="13">
        <v>71</v>
      </c>
      <c r="CS39" s="14">
        <v>41</v>
      </c>
      <c r="CT39" s="14">
        <v>30</v>
      </c>
      <c r="CU39" s="13">
        <v>345</v>
      </c>
      <c r="CV39" s="13">
        <v>345</v>
      </c>
      <c r="CW39" s="13">
        <v>0</v>
      </c>
      <c r="CX39" s="13">
        <v>0</v>
      </c>
      <c r="CY39" s="14">
        <v>0</v>
      </c>
      <c r="CZ39" s="14">
        <v>0</v>
      </c>
      <c r="DA39" s="13">
        <v>345</v>
      </c>
      <c r="DB39" s="14">
        <v>345</v>
      </c>
      <c r="DC39" s="14">
        <v>0</v>
      </c>
      <c r="DD39" s="13">
        <v>0</v>
      </c>
      <c r="DE39" s="14">
        <v>0</v>
      </c>
      <c r="DF39" s="14">
        <v>0</v>
      </c>
      <c r="DG39" s="17">
        <v>8205</v>
      </c>
      <c r="DH39" s="17">
        <v>6083</v>
      </c>
      <c r="DI39" s="17">
        <v>1387</v>
      </c>
      <c r="DJ39" s="17">
        <v>2122</v>
      </c>
      <c r="DK39" s="18">
        <v>452</v>
      </c>
      <c r="DL39" s="18">
        <v>308</v>
      </c>
      <c r="DM39" s="37"/>
    </row>
    <row r="40" spans="1:117" ht="15.75" x14ac:dyDescent="0.2">
      <c r="A40" s="19" t="s">
        <v>107</v>
      </c>
      <c r="B40" s="13">
        <v>12153</v>
      </c>
      <c r="C40" s="14">
        <v>0</v>
      </c>
      <c r="D40" s="14">
        <v>11857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296</v>
      </c>
      <c r="M40" s="14">
        <v>0</v>
      </c>
      <c r="N40" s="14">
        <v>0</v>
      </c>
      <c r="O40" s="13">
        <v>10184</v>
      </c>
      <c r="P40" s="14">
        <v>0</v>
      </c>
      <c r="Q40" s="14">
        <v>10184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3">
        <v>949</v>
      </c>
      <c r="Y40" s="13">
        <v>949</v>
      </c>
      <c r="Z40" s="14">
        <v>949</v>
      </c>
      <c r="AA40" s="14">
        <v>0</v>
      </c>
      <c r="AB40" s="13">
        <v>0</v>
      </c>
      <c r="AC40" s="14">
        <v>0</v>
      </c>
      <c r="AD40" s="14">
        <v>0</v>
      </c>
      <c r="AE40" s="13">
        <v>0</v>
      </c>
      <c r="AF40" s="14">
        <v>0</v>
      </c>
      <c r="AG40" s="14">
        <v>0</v>
      </c>
      <c r="AH40" s="14">
        <v>0</v>
      </c>
      <c r="AI40" s="13">
        <v>0</v>
      </c>
      <c r="AJ40" s="14">
        <v>0</v>
      </c>
      <c r="AK40" s="14">
        <v>0</v>
      </c>
      <c r="AL40" s="13">
        <v>1138</v>
      </c>
      <c r="AM40" s="14">
        <v>1102</v>
      </c>
      <c r="AN40" s="14">
        <v>36</v>
      </c>
      <c r="AO40" s="13">
        <v>641</v>
      </c>
      <c r="AP40" s="14">
        <v>422</v>
      </c>
      <c r="AQ40" s="14">
        <v>219</v>
      </c>
      <c r="AR40" s="13">
        <v>1858</v>
      </c>
      <c r="AS40" s="14">
        <v>1577</v>
      </c>
      <c r="AT40" s="14">
        <v>76</v>
      </c>
      <c r="AU40" s="14">
        <v>0</v>
      </c>
      <c r="AV40" s="14">
        <v>0</v>
      </c>
      <c r="AW40" s="14">
        <v>0</v>
      </c>
      <c r="AX40" s="13">
        <v>0</v>
      </c>
      <c r="AY40" s="14">
        <v>0</v>
      </c>
      <c r="AZ40" s="14">
        <v>0</v>
      </c>
      <c r="BA40" s="13">
        <v>0</v>
      </c>
      <c r="BB40" s="14">
        <v>0</v>
      </c>
      <c r="BC40" s="14">
        <v>0</v>
      </c>
      <c r="BD40" s="13">
        <v>142</v>
      </c>
      <c r="BE40" s="14">
        <v>142</v>
      </c>
      <c r="BF40" s="14">
        <v>0</v>
      </c>
      <c r="BG40" s="13">
        <v>0</v>
      </c>
      <c r="BH40" s="14">
        <v>0</v>
      </c>
      <c r="BI40" s="14">
        <v>0</v>
      </c>
      <c r="BJ40" s="13">
        <v>63</v>
      </c>
      <c r="BK40" s="14">
        <v>63</v>
      </c>
      <c r="BL40" s="14">
        <v>0</v>
      </c>
      <c r="BM40" s="13">
        <v>344</v>
      </c>
      <c r="BN40" s="14">
        <v>344</v>
      </c>
      <c r="BO40" s="14">
        <v>0</v>
      </c>
      <c r="BP40" s="13">
        <v>3619</v>
      </c>
      <c r="BQ40" s="13">
        <v>250</v>
      </c>
      <c r="BR40" s="14">
        <v>250</v>
      </c>
      <c r="BS40" s="15">
        <v>0</v>
      </c>
      <c r="BT40" s="15">
        <v>0</v>
      </c>
      <c r="BU40" s="15">
        <v>400</v>
      </c>
      <c r="BV40" s="13">
        <v>170</v>
      </c>
      <c r="BW40" s="15">
        <v>170</v>
      </c>
      <c r="BX40" s="15">
        <v>0</v>
      </c>
      <c r="BY40" s="13">
        <v>0</v>
      </c>
      <c r="BZ40" s="15">
        <v>0</v>
      </c>
      <c r="CA40" s="15">
        <v>0</v>
      </c>
      <c r="CB40" s="13">
        <v>2799</v>
      </c>
      <c r="CC40" s="15">
        <v>1917</v>
      </c>
      <c r="CD40" s="15">
        <v>882</v>
      </c>
      <c r="CE40" s="13">
        <v>4230</v>
      </c>
      <c r="CF40" s="14">
        <v>4031</v>
      </c>
      <c r="CG40" s="14">
        <v>199</v>
      </c>
      <c r="CH40" s="13">
        <v>412</v>
      </c>
      <c r="CI40" s="14">
        <v>270</v>
      </c>
      <c r="CJ40" s="14">
        <v>142</v>
      </c>
      <c r="CK40" s="13">
        <v>0</v>
      </c>
      <c r="CL40" s="14">
        <v>0</v>
      </c>
      <c r="CM40" s="14">
        <v>0</v>
      </c>
      <c r="CN40" s="13">
        <v>1559</v>
      </c>
      <c r="CO40" s="14">
        <v>1263</v>
      </c>
      <c r="CP40" s="14">
        <v>296</v>
      </c>
      <c r="CQ40" s="16"/>
      <c r="CR40" s="13">
        <v>231</v>
      </c>
      <c r="CS40" s="14">
        <v>178</v>
      </c>
      <c r="CT40" s="14">
        <v>53</v>
      </c>
      <c r="CU40" s="13">
        <v>495</v>
      </c>
      <c r="CV40" s="13">
        <v>464</v>
      </c>
      <c r="CW40" s="13">
        <v>31</v>
      </c>
      <c r="CX40" s="13">
        <v>58</v>
      </c>
      <c r="CY40" s="14">
        <v>51</v>
      </c>
      <c r="CZ40" s="14">
        <v>7</v>
      </c>
      <c r="DA40" s="13">
        <v>437</v>
      </c>
      <c r="DB40" s="14">
        <v>413</v>
      </c>
      <c r="DC40" s="14">
        <v>24</v>
      </c>
      <c r="DD40" s="13">
        <v>0</v>
      </c>
      <c r="DE40" s="14">
        <v>0</v>
      </c>
      <c r="DF40" s="14">
        <v>0</v>
      </c>
      <c r="DG40" s="17">
        <v>37813</v>
      </c>
      <c r="DH40" s="17">
        <v>25695</v>
      </c>
      <c r="DI40" s="17">
        <v>4263</v>
      </c>
      <c r="DJ40" s="17">
        <v>12118</v>
      </c>
      <c r="DK40" s="18">
        <v>1517</v>
      </c>
      <c r="DL40" s="18">
        <v>1033</v>
      </c>
      <c r="DM40" s="37"/>
    </row>
    <row r="41" spans="1:117" ht="15.75" x14ac:dyDescent="0.2">
      <c r="A41" s="19" t="s">
        <v>108</v>
      </c>
      <c r="B41" s="13">
        <v>6584</v>
      </c>
      <c r="C41" s="14">
        <v>0</v>
      </c>
      <c r="D41" s="14">
        <v>4598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1986</v>
      </c>
      <c r="M41" s="14">
        <v>0</v>
      </c>
      <c r="N41" s="14">
        <v>0</v>
      </c>
      <c r="O41" s="13">
        <v>4772</v>
      </c>
      <c r="P41" s="14">
        <v>0</v>
      </c>
      <c r="Q41" s="14">
        <v>4772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3">
        <v>205</v>
      </c>
      <c r="Y41" s="13">
        <v>205</v>
      </c>
      <c r="Z41" s="14">
        <v>205</v>
      </c>
      <c r="AA41" s="14">
        <v>0</v>
      </c>
      <c r="AB41" s="13">
        <v>0</v>
      </c>
      <c r="AC41" s="14">
        <v>0</v>
      </c>
      <c r="AD41" s="14">
        <v>0</v>
      </c>
      <c r="AE41" s="13">
        <v>0</v>
      </c>
      <c r="AF41" s="14">
        <v>0</v>
      </c>
      <c r="AG41" s="14">
        <v>0</v>
      </c>
      <c r="AH41" s="14">
        <v>0</v>
      </c>
      <c r="AI41" s="13">
        <v>0</v>
      </c>
      <c r="AJ41" s="14">
        <v>0</v>
      </c>
      <c r="AK41" s="14">
        <v>0</v>
      </c>
      <c r="AL41" s="13">
        <v>770</v>
      </c>
      <c r="AM41" s="14">
        <v>747</v>
      </c>
      <c r="AN41" s="14">
        <v>23</v>
      </c>
      <c r="AO41" s="13">
        <v>35</v>
      </c>
      <c r="AP41" s="14">
        <v>35</v>
      </c>
      <c r="AQ41" s="14">
        <v>0</v>
      </c>
      <c r="AR41" s="13">
        <v>1585</v>
      </c>
      <c r="AS41" s="14">
        <v>768</v>
      </c>
      <c r="AT41" s="14">
        <v>0</v>
      </c>
      <c r="AU41" s="14">
        <v>0</v>
      </c>
      <c r="AV41" s="14">
        <v>0</v>
      </c>
      <c r="AW41" s="14">
        <v>0</v>
      </c>
      <c r="AX41" s="13">
        <v>0</v>
      </c>
      <c r="AY41" s="14">
        <v>0</v>
      </c>
      <c r="AZ41" s="14">
        <v>0</v>
      </c>
      <c r="BA41" s="13">
        <v>0</v>
      </c>
      <c r="BB41" s="14">
        <v>0</v>
      </c>
      <c r="BC41" s="14">
        <v>0</v>
      </c>
      <c r="BD41" s="13">
        <v>761</v>
      </c>
      <c r="BE41" s="14">
        <v>641</v>
      </c>
      <c r="BF41" s="14">
        <v>120</v>
      </c>
      <c r="BG41" s="13">
        <v>0</v>
      </c>
      <c r="BH41" s="14">
        <v>0</v>
      </c>
      <c r="BI41" s="14">
        <v>0</v>
      </c>
      <c r="BJ41" s="13">
        <v>56</v>
      </c>
      <c r="BK41" s="14">
        <v>56</v>
      </c>
      <c r="BL41" s="14">
        <v>0</v>
      </c>
      <c r="BM41" s="13">
        <v>0</v>
      </c>
      <c r="BN41" s="14">
        <v>0</v>
      </c>
      <c r="BO41" s="14">
        <v>0</v>
      </c>
      <c r="BP41" s="13">
        <v>211</v>
      </c>
      <c r="BQ41" s="13">
        <v>0</v>
      </c>
      <c r="BR41" s="14">
        <v>0</v>
      </c>
      <c r="BS41" s="15">
        <v>0</v>
      </c>
      <c r="BT41" s="15">
        <v>0</v>
      </c>
      <c r="BU41" s="15">
        <v>0</v>
      </c>
      <c r="BV41" s="13">
        <v>0</v>
      </c>
      <c r="BW41" s="15">
        <v>0</v>
      </c>
      <c r="BX41" s="15">
        <v>0</v>
      </c>
      <c r="BY41" s="13">
        <v>0</v>
      </c>
      <c r="BZ41" s="15">
        <v>0</v>
      </c>
      <c r="CA41" s="15">
        <v>0</v>
      </c>
      <c r="CB41" s="13">
        <v>211</v>
      </c>
      <c r="CC41" s="15">
        <v>211</v>
      </c>
      <c r="CD41" s="15">
        <v>0</v>
      </c>
      <c r="CE41" s="13">
        <v>1117</v>
      </c>
      <c r="CF41" s="14">
        <v>1060</v>
      </c>
      <c r="CG41" s="14">
        <v>57</v>
      </c>
      <c r="CH41" s="13">
        <v>954</v>
      </c>
      <c r="CI41" s="14">
        <v>667</v>
      </c>
      <c r="CJ41" s="14">
        <v>287</v>
      </c>
      <c r="CK41" s="13">
        <v>0</v>
      </c>
      <c r="CL41" s="14">
        <v>0</v>
      </c>
      <c r="CM41" s="14">
        <v>0</v>
      </c>
      <c r="CN41" s="13">
        <v>286</v>
      </c>
      <c r="CO41" s="14">
        <v>207</v>
      </c>
      <c r="CP41" s="14">
        <v>79</v>
      </c>
      <c r="CQ41" s="16"/>
      <c r="CR41" s="13">
        <v>559</v>
      </c>
      <c r="CS41" s="14">
        <v>429</v>
      </c>
      <c r="CT41" s="14">
        <v>130</v>
      </c>
      <c r="CU41" s="13">
        <v>114</v>
      </c>
      <c r="CV41" s="13">
        <v>114</v>
      </c>
      <c r="CW41" s="13">
        <v>0</v>
      </c>
      <c r="CX41" s="13">
        <v>0</v>
      </c>
      <c r="CY41" s="14">
        <v>0</v>
      </c>
      <c r="CZ41" s="14">
        <v>0</v>
      </c>
      <c r="DA41" s="13">
        <v>114</v>
      </c>
      <c r="DB41" s="14">
        <v>114</v>
      </c>
      <c r="DC41" s="14">
        <v>0</v>
      </c>
      <c r="DD41" s="13">
        <v>0</v>
      </c>
      <c r="DE41" s="14">
        <v>0</v>
      </c>
      <c r="DF41" s="14">
        <v>0</v>
      </c>
      <c r="DG41" s="17">
        <v>17192</v>
      </c>
      <c r="DH41" s="17">
        <v>11724</v>
      </c>
      <c r="DI41" s="17">
        <v>1871</v>
      </c>
      <c r="DJ41" s="17">
        <v>5468</v>
      </c>
      <c r="DK41" s="18">
        <v>620</v>
      </c>
      <c r="DL41" s="18">
        <v>422</v>
      </c>
      <c r="DM41" s="37"/>
    </row>
    <row r="42" spans="1:117" ht="15.75" x14ac:dyDescent="0.2">
      <c r="A42" s="19" t="s">
        <v>109</v>
      </c>
      <c r="B42" s="13">
        <v>30742</v>
      </c>
      <c r="C42" s="14">
        <v>0</v>
      </c>
      <c r="D42" s="14">
        <v>22572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8170</v>
      </c>
      <c r="M42" s="14">
        <v>0</v>
      </c>
      <c r="N42" s="14">
        <v>0</v>
      </c>
      <c r="O42" s="13">
        <v>17305</v>
      </c>
      <c r="P42" s="14">
        <v>0</v>
      </c>
      <c r="Q42" s="14">
        <v>15048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2257</v>
      </c>
      <c r="X42" s="13">
        <v>90</v>
      </c>
      <c r="Y42" s="13">
        <v>90</v>
      </c>
      <c r="Z42" s="14">
        <v>90</v>
      </c>
      <c r="AA42" s="14">
        <v>0</v>
      </c>
      <c r="AB42" s="13">
        <v>0</v>
      </c>
      <c r="AC42" s="14">
        <v>0</v>
      </c>
      <c r="AD42" s="14">
        <v>0</v>
      </c>
      <c r="AE42" s="13">
        <v>104</v>
      </c>
      <c r="AF42" s="14">
        <v>104</v>
      </c>
      <c r="AG42" s="14">
        <v>0</v>
      </c>
      <c r="AH42" s="14">
        <v>0</v>
      </c>
      <c r="AI42" s="13">
        <v>0</v>
      </c>
      <c r="AJ42" s="14">
        <v>0</v>
      </c>
      <c r="AK42" s="14">
        <v>0</v>
      </c>
      <c r="AL42" s="13">
        <v>149</v>
      </c>
      <c r="AM42" s="14">
        <v>23</v>
      </c>
      <c r="AN42" s="14">
        <v>126</v>
      </c>
      <c r="AO42" s="13">
        <v>104</v>
      </c>
      <c r="AP42" s="14">
        <v>104</v>
      </c>
      <c r="AQ42" s="14">
        <v>0</v>
      </c>
      <c r="AR42" s="13">
        <v>2613</v>
      </c>
      <c r="AS42" s="14">
        <v>2203</v>
      </c>
      <c r="AT42" s="14">
        <v>126</v>
      </c>
      <c r="AU42" s="14">
        <v>0</v>
      </c>
      <c r="AV42" s="14">
        <v>0</v>
      </c>
      <c r="AW42" s="14">
        <v>0</v>
      </c>
      <c r="AX42" s="13">
        <v>0</v>
      </c>
      <c r="AY42" s="14">
        <v>0</v>
      </c>
      <c r="AZ42" s="14">
        <v>0</v>
      </c>
      <c r="BA42" s="13">
        <v>0</v>
      </c>
      <c r="BB42" s="14">
        <v>0</v>
      </c>
      <c r="BC42" s="14">
        <v>0</v>
      </c>
      <c r="BD42" s="13">
        <v>179</v>
      </c>
      <c r="BE42" s="14">
        <v>75</v>
      </c>
      <c r="BF42" s="14">
        <v>104</v>
      </c>
      <c r="BG42" s="13">
        <v>0</v>
      </c>
      <c r="BH42" s="14">
        <v>0</v>
      </c>
      <c r="BI42" s="14">
        <v>0</v>
      </c>
      <c r="BJ42" s="13">
        <v>105</v>
      </c>
      <c r="BK42" s="14">
        <v>105</v>
      </c>
      <c r="BL42" s="14">
        <v>0</v>
      </c>
      <c r="BM42" s="13">
        <v>105</v>
      </c>
      <c r="BN42" s="14">
        <v>105</v>
      </c>
      <c r="BO42" s="14">
        <v>0</v>
      </c>
      <c r="BP42" s="13">
        <v>3200</v>
      </c>
      <c r="BQ42" s="13">
        <v>900</v>
      </c>
      <c r="BR42" s="14">
        <v>800</v>
      </c>
      <c r="BS42" s="15">
        <v>100</v>
      </c>
      <c r="BT42" s="15">
        <v>0</v>
      </c>
      <c r="BU42" s="15">
        <v>800</v>
      </c>
      <c r="BV42" s="13">
        <v>0</v>
      </c>
      <c r="BW42" s="15">
        <v>0</v>
      </c>
      <c r="BX42" s="15">
        <v>0</v>
      </c>
      <c r="BY42" s="13">
        <v>0</v>
      </c>
      <c r="BZ42" s="15">
        <v>0</v>
      </c>
      <c r="CA42" s="15">
        <v>0</v>
      </c>
      <c r="CB42" s="13">
        <v>1500</v>
      </c>
      <c r="CC42" s="15">
        <v>1500</v>
      </c>
      <c r="CD42" s="15">
        <v>0</v>
      </c>
      <c r="CE42" s="13">
        <v>4634</v>
      </c>
      <c r="CF42" s="14">
        <v>4514</v>
      </c>
      <c r="CG42" s="14">
        <v>120</v>
      </c>
      <c r="CH42" s="13">
        <v>936</v>
      </c>
      <c r="CI42" s="14">
        <v>713</v>
      </c>
      <c r="CJ42" s="14">
        <v>223</v>
      </c>
      <c r="CK42" s="13">
        <v>0</v>
      </c>
      <c r="CL42" s="14">
        <v>0</v>
      </c>
      <c r="CM42" s="14">
        <v>0</v>
      </c>
      <c r="CN42" s="13">
        <v>595</v>
      </c>
      <c r="CO42" s="14">
        <v>342</v>
      </c>
      <c r="CP42" s="14">
        <v>253</v>
      </c>
      <c r="CQ42" s="16"/>
      <c r="CR42" s="13">
        <v>1445</v>
      </c>
      <c r="CS42" s="14">
        <v>545</v>
      </c>
      <c r="CT42" s="14">
        <v>900</v>
      </c>
      <c r="CU42" s="13">
        <v>3683</v>
      </c>
      <c r="CV42" s="13">
        <v>2506</v>
      </c>
      <c r="CW42" s="13">
        <v>1177</v>
      </c>
      <c r="CX42" s="13">
        <v>280</v>
      </c>
      <c r="CY42" s="14">
        <v>280</v>
      </c>
      <c r="CZ42" s="14">
        <v>0</v>
      </c>
      <c r="DA42" s="13">
        <v>1830</v>
      </c>
      <c r="DB42" s="14">
        <v>1204</v>
      </c>
      <c r="DC42" s="14">
        <v>626</v>
      </c>
      <c r="DD42" s="13">
        <v>1573</v>
      </c>
      <c r="DE42" s="14">
        <v>1022</v>
      </c>
      <c r="DF42" s="14">
        <v>551</v>
      </c>
      <c r="DG42" s="17">
        <v>65705</v>
      </c>
      <c r="DH42" s="17">
        <v>45271</v>
      </c>
      <c r="DI42" s="17">
        <v>4883</v>
      </c>
      <c r="DJ42" s="17">
        <v>20434</v>
      </c>
      <c r="DK42" s="18">
        <v>1720</v>
      </c>
      <c r="DL42" s="18">
        <v>1172</v>
      </c>
      <c r="DM42" s="37"/>
    </row>
    <row r="43" spans="1:117" ht="15.75" x14ac:dyDescent="0.2">
      <c r="A43" s="19" t="s">
        <v>110</v>
      </c>
      <c r="B43" s="13">
        <v>2686</v>
      </c>
      <c r="C43" s="14">
        <v>0</v>
      </c>
      <c r="D43" s="14">
        <v>2232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454</v>
      </c>
      <c r="M43" s="14">
        <v>0</v>
      </c>
      <c r="N43" s="14">
        <v>0</v>
      </c>
      <c r="O43" s="13">
        <v>3672</v>
      </c>
      <c r="P43" s="14">
        <v>0</v>
      </c>
      <c r="Q43" s="14">
        <v>3484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188</v>
      </c>
      <c r="X43" s="13">
        <v>270</v>
      </c>
      <c r="Y43" s="13">
        <v>270</v>
      </c>
      <c r="Z43" s="14">
        <v>270</v>
      </c>
      <c r="AA43" s="14">
        <v>0</v>
      </c>
      <c r="AB43" s="13">
        <v>0</v>
      </c>
      <c r="AC43" s="14">
        <v>0</v>
      </c>
      <c r="AD43" s="14">
        <v>0</v>
      </c>
      <c r="AE43" s="13">
        <v>601</v>
      </c>
      <c r="AF43" s="14">
        <v>601</v>
      </c>
      <c r="AG43" s="14">
        <v>0</v>
      </c>
      <c r="AH43" s="14">
        <v>0</v>
      </c>
      <c r="AI43" s="13">
        <v>0</v>
      </c>
      <c r="AJ43" s="14">
        <v>0</v>
      </c>
      <c r="AK43" s="14">
        <v>0</v>
      </c>
      <c r="AL43" s="13">
        <v>1343</v>
      </c>
      <c r="AM43" s="14">
        <v>1064</v>
      </c>
      <c r="AN43" s="14">
        <v>279</v>
      </c>
      <c r="AO43" s="13">
        <v>0</v>
      </c>
      <c r="AP43" s="14">
        <v>0</v>
      </c>
      <c r="AQ43" s="14">
        <v>0</v>
      </c>
      <c r="AR43" s="13">
        <v>1566</v>
      </c>
      <c r="AS43" s="14">
        <v>821</v>
      </c>
      <c r="AT43" s="14">
        <v>270</v>
      </c>
      <c r="AU43" s="14">
        <v>0</v>
      </c>
      <c r="AV43" s="14">
        <v>0</v>
      </c>
      <c r="AW43" s="14">
        <v>0</v>
      </c>
      <c r="AX43" s="13">
        <v>0</v>
      </c>
      <c r="AY43" s="14">
        <v>0</v>
      </c>
      <c r="AZ43" s="14">
        <v>0</v>
      </c>
      <c r="BA43" s="13">
        <v>0</v>
      </c>
      <c r="BB43" s="14">
        <v>0</v>
      </c>
      <c r="BC43" s="14">
        <v>0</v>
      </c>
      <c r="BD43" s="13">
        <v>291</v>
      </c>
      <c r="BE43" s="14">
        <v>140</v>
      </c>
      <c r="BF43" s="14">
        <v>151</v>
      </c>
      <c r="BG43" s="13">
        <v>0</v>
      </c>
      <c r="BH43" s="14">
        <v>0</v>
      </c>
      <c r="BI43" s="14">
        <v>0</v>
      </c>
      <c r="BJ43" s="13">
        <v>184</v>
      </c>
      <c r="BK43" s="14">
        <v>184</v>
      </c>
      <c r="BL43" s="14">
        <v>0</v>
      </c>
      <c r="BM43" s="13">
        <v>0</v>
      </c>
      <c r="BN43" s="14">
        <v>0</v>
      </c>
      <c r="BO43" s="14">
        <v>0</v>
      </c>
      <c r="BP43" s="13">
        <v>2254</v>
      </c>
      <c r="BQ43" s="13">
        <v>0</v>
      </c>
      <c r="BR43" s="14">
        <v>0</v>
      </c>
      <c r="BS43" s="15">
        <v>0</v>
      </c>
      <c r="BT43" s="15">
        <v>805</v>
      </c>
      <c r="BU43" s="15">
        <v>1044</v>
      </c>
      <c r="BV43" s="13">
        <v>405</v>
      </c>
      <c r="BW43" s="15">
        <v>405</v>
      </c>
      <c r="BX43" s="15">
        <v>0</v>
      </c>
      <c r="BY43" s="13">
        <v>0</v>
      </c>
      <c r="BZ43" s="15">
        <v>0</v>
      </c>
      <c r="CA43" s="15">
        <v>0</v>
      </c>
      <c r="CB43" s="13">
        <v>0</v>
      </c>
      <c r="CC43" s="15">
        <v>0</v>
      </c>
      <c r="CD43" s="15">
        <v>0</v>
      </c>
      <c r="CE43" s="13">
        <v>2065</v>
      </c>
      <c r="CF43" s="14">
        <v>2054</v>
      </c>
      <c r="CG43" s="14">
        <v>11</v>
      </c>
      <c r="CH43" s="13">
        <v>801</v>
      </c>
      <c r="CI43" s="14">
        <v>446</v>
      </c>
      <c r="CJ43" s="14">
        <v>355</v>
      </c>
      <c r="CK43" s="13">
        <v>0</v>
      </c>
      <c r="CL43" s="14">
        <v>0</v>
      </c>
      <c r="CM43" s="14">
        <v>0</v>
      </c>
      <c r="CN43" s="13">
        <v>864</v>
      </c>
      <c r="CO43" s="14">
        <v>540</v>
      </c>
      <c r="CP43" s="14">
        <v>324</v>
      </c>
      <c r="CQ43" s="16"/>
      <c r="CR43" s="13">
        <v>606</v>
      </c>
      <c r="CS43" s="14">
        <v>411</v>
      </c>
      <c r="CT43" s="14">
        <v>195</v>
      </c>
      <c r="CU43" s="13">
        <v>0</v>
      </c>
      <c r="CV43" s="13">
        <v>0</v>
      </c>
      <c r="CW43" s="13">
        <v>0</v>
      </c>
      <c r="CX43" s="13">
        <v>0</v>
      </c>
      <c r="CY43" s="14">
        <v>0</v>
      </c>
      <c r="CZ43" s="14">
        <v>0</v>
      </c>
      <c r="DA43" s="13">
        <v>0</v>
      </c>
      <c r="DB43" s="14">
        <v>0</v>
      </c>
      <c r="DC43" s="14">
        <v>0</v>
      </c>
      <c r="DD43" s="13">
        <v>0</v>
      </c>
      <c r="DE43" s="14">
        <v>0</v>
      </c>
      <c r="DF43" s="14">
        <v>0</v>
      </c>
      <c r="DG43" s="17">
        <v>16728</v>
      </c>
      <c r="DH43" s="17">
        <v>10666</v>
      </c>
      <c r="DI43" s="17">
        <v>849</v>
      </c>
      <c r="DJ43" s="17">
        <v>6062</v>
      </c>
      <c r="DK43" s="18">
        <v>323</v>
      </c>
      <c r="DL43" s="18">
        <v>220</v>
      </c>
      <c r="DM43" s="37"/>
    </row>
    <row r="44" spans="1:117" ht="15.75" x14ac:dyDescent="0.2">
      <c r="A44" s="19" t="s">
        <v>111</v>
      </c>
      <c r="B44" s="13">
        <v>3787</v>
      </c>
      <c r="C44" s="14">
        <v>0</v>
      </c>
      <c r="D44" s="14">
        <v>3787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3">
        <v>3789</v>
      </c>
      <c r="P44" s="14">
        <v>0</v>
      </c>
      <c r="Q44" s="14">
        <v>3789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3">
        <v>0</v>
      </c>
      <c r="Y44" s="13">
        <v>0</v>
      </c>
      <c r="Z44" s="14">
        <v>0</v>
      </c>
      <c r="AA44" s="14">
        <v>0</v>
      </c>
      <c r="AB44" s="13">
        <v>0</v>
      </c>
      <c r="AC44" s="14">
        <v>0</v>
      </c>
      <c r="AD44" s="14">
        <v>0</v>
      </c>
      <c r="AE44" s="13">
        <v>820</v>
      </c>
      <c r="AF44" s="14">
        <v>820</v>
      </c>
      <c r="AG44" s="14">
        <v>0</v>
      </c>
      <c r="AH44" s="14">
        <v>0</v>
      </c>
      <c r="AI44" s="13">
        <v>0</v>
      </c>
      <c r="AJ44" s="14">
        <v>0</v>
      </c>
      <c r="AK44" s="14">
        <v>0</v>
      </c>
      <c r="AL44" s="13">
        <v>820</v>
      </c>
      <c r="AM44" s="14">
        <v>820</v>
      </c>
      <c r="AN44" s="14">
        <v>0</v>
      </c>
      <c r="AO44" s="13">
        <v>0</v>
      </c>
      <c r="AP44" s="14">
        <v>0</v>
      </c>
      <c r="AQ44" s="14">
        <v>0</v>
      </c>
      <c r="AR44" s="13">
        <v>1199</v>
      </c>
      <c r="AS44" s="14">
        <v>820</v>
      </c>
      <c r="AT44" s="14">
        <v>0</v>
      </c>
      <c r="AU44" s="14">
        <v>0</v>
      </c>
      <c r="AV44" s="14">
        <v>0</v>
      </c>
      <c r="AW44" s="14">
        <v>0</v>
      </c>
      <c r="AX44" s="13">
        <v>0</v>
      </c>
      <c r="AY44" s="14">
        <v>0</v>
      </c>
      <c r="AZ44" s="14">
        <v>0</v>
      </c>
      <c r="BA44" s="13">
        <v>0</v>
      </c>
      <c r="BB44" s="14">
        <v>0</v>
      </c>
      <c r="BC44" s="14">
        <v>0</v>
      </c>
      <c r="BD44" s="13">
        <v>0</v>
      </c>
      <c r="BE44" s="14">
        <v>0</v>
      </c>
      <c r="BF44" s="14">
        <v>0</v>
      </c>
      <c r="BG44" s="13">
        <v>0</v>
      </c>
      <c r="BH44" s="14">
        <v>0</v>
      </c>
      <c r="BI44" s="14">
        <v>0</v>
      </c>
      <c r="BJ44" s="13">
        <v>379</v>
      </c>
      <c r="BK44" s="14">
        <v>379</v>
      </c>
      <c r="BL44" s="14">
        <v>0</v>
      </c>
      <c r="BM44" s="13">
        <v>0</v>
      </c>
      <c r="BN44" s="14">
        <v>0</v>
      </c>
      <c r="BO44" s="14">
        <v>0</v>
      </c>
      <c r="BP44" s="13">
        <v>2320</v>
      </c>
      <c r="BQ44" s="13">
        <v>1700</v>
      </c>
      <c r="BR44" s="14">
        <v>1570</v>
      </c>
      <c r="BS44" s="15">
        <v>130</v>
      </c>
      <c r="BT44" s="15">
        <v>0</v>
      </c>
      <c r="BU44" s="15">
        <v>0</v>
      </c>
      <c r="BV44" s="13">
        <v>0</v>
      </c>
      <c r="BW44" s="15">
        <v>0</v>
      </c>
      <c r="BX44" s="15">
        <v>0</v>
      </c>
      <c r="BY44" s="13">
        <v>0</v>
      </c>
      <c r="BZ44" s="15">
        <v>0</v>
      </c>
      <c r="CA44" s="15">
        <v>0</v>
      </c>
      <c r="CB44" s="13">
        <v>620</v>
      </c>
      <c r="CC44" s="15">
        <v>600</v>
      </c>
      <c r="CD44" s="15">
        <v>20</v>
      </c>
      <c r="CE44" s="13">
        <v>1312</v>
      </c>
      <c r="CF44" s="14">
        <v>1287</v>
      </c>
      <c r="CG44" s="14">
        <v>25</v>
      </c>
      <c r="CH44" s="13">
        <v>0</v>
      </c>
      <c r="CI44" s="14">
        <v>0</v>
      </c>
      <c r="CJ44" s="14">
        <v>0</v>
      </c>
      <c r="CK44" s="13">
        <v>0</v>
      </c>
      <c r="CL44" s="14">
        <v>0</v>
      </c>
      <c r="CM44" s="14">
        <v>0</v>
      </c>
      <c r="CN44" s="13">
        <v>833</v>
      </c>
      <c r="CO44" s="14">
        <v>757</v>
      </c>
      <c r="CP44" s="14">
        <v>76</v>
      </c>
      <c r="CQ44" s="16"/>
      <c r="CR44" s="13">
        <v>253</v>
      </c>
      <c r="CS44" s="14">
        <v>177</v>
      </c>
      <c r="CT44" s="14">
        <v>76</v>
      </c>
      <c r="CU44" s="13">
        <v>2941</v>
      </c>
      <c r="CV44" s="13">
        <v>1048</v>
      </c>
      <c r="CW44" s="13">
        <v>1893</v>
      </c>
      <c r="CX44" s="13">
        <v>0</v>
      </c>
      <c r="CY44" s="14">
        <v>0</v>
      </c>
      <c r="CZ44" s="14">
        <v>0</v>
      </c>
      <c r="DA44" s="13">
        <v>2941</v>
      </c>
      <c r="DB44" s="14">
        <v>1048</v>
      </c>
      <c r="DC44" s="14">
        <v>1893</v>
      </c>
      <c r="DD44" s="13">
        <v>0</v>
      </c>
      <c r="DE44" s="14">
        <v>0</v>
      </c>
      <c r="DF44" s="14">
        <v>0</v>
      </c>
      <c r="DG44" s="17">
        <v>18074</v>
      </c>
      <c r="DH44" s="17">
        <v>12065</v>
      </c>
      <c r="DI44" s="17">
        <v>2447</v>
      </c>
      <c r="DJ44" s="17">
        <v>6009</v>
      </c>
      <c r="DK44" s="18">
        <v>841</v>
      </c>
      <c r="DL44" s="18">
        <v>573</v>
      </c>
      <c r="DM44" s="37"/>
    </row>
    <row r="45" spans="1:117" ht="15.75" x14ac:dyDescent="0.2">
      <c r="A45" s="19" t="s">
        <v>112</v>
      </c>
      <c r="B45" s="13">
        <v>13782</v>
      </c>
      <c r="C45" s="14">
        <v>0</v>
      </c>
      <c r="D45" s="14">
        <v>11662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2120</v>
      </c>
      <c r="M45" s="14">
        <v>0</v>
      </c>
      <c r="N45" s="14">
        <v>0</v>
      </c>
      <c r="O45" s="13">
        <v>6893</v>
      </c>
      <c r="P45" s="14">
        <v>0</v>
      </c>
      <c r="Q45" s="14">
        <v>6363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530</v>
      </c>
      <c r="X45" s="13">
        <v>757</v>
      </c>
      <c r="Y45" s="13">
        <v>757</v>
      </c>
      <c r="Z45" s="14">
        <v>757</v>
      </c>
      <c r="AA45" s="14">
        <v>0</v>
      </c>
      <c r="AB45" s="13">
        <v>0</v>
      </c>
      <c r="AC45" s="14">
        <v>0</v>
      </c>
      <c r="AD45" s="14">
        <v>0</v>
      </c>
      <c r="AE45" s="13">
        <v>454</v>
      </c>
      <c r="AF45" s="14">
        <v>454</v>
      </c>
      <c r="AG45" s="14">
        <v>0</v>
      </c>
      <c r="AH45" s="14">
        <v>0</v>
      </c>
      <c r="AI45" s="13">
        <v>0</v>
      </c>
      <c r="AJ45" s="14">
        <v>0</v>
      </c>
      <c r="AK45" s="14">
        <v>0</v>
      </c>
      <c r="AL45" s="13">
        <v>1515</v>
      </c>
      <c r="AM45" s="14">
        <v>1515</v>
      </c>
      <c r="AN45" s="14">
        <v>0</v>
      </c>
      <c r="AO45" s="13">
        <v>0</v>
      </c>
      <c r="AP45" s="14">
        <v>0</v>
      </c>
      <c r="AQ45" s="14">
        <v>0</v>
      </c>
      <c r="AR45" s="13">
        <v>2877</v>
      </c>
      <c r="AS45" s="14">
        <v>1818</v>
      </c>
      <c r="AT45" s="14">
        <v>454</v>
      </c>
      <c r="AU45" s="14">
        <v>0</v>
      </c>
      <c r="AV45" s="14">
        <v>0</v>
      </c>
      <c r="AW45" s="14">
        <v>0</v>
      </c>
      <c r="AX45" s="13">
        <v>0</v>
      </c>
      <c r="AY45" s="14">
        <v>0</v>
      </c>
      <c r="AZ45" s="14">
        <v>0</v>
      </c>
      <c r="BA45" s="13">
        <v>0</v>
      </c>
      <c r="BB45" s="14">
        <v>0</v>
      </c>
      <c r="BC45" s="14">
        <v>0</v>
      </c>
      <c r="BD45" s="13">
        <v>151</v>
      </c>
      <c r="BE45" s="14">
        <v>151</v>
      </c>
      <c r="BF45" s="14">
        <v>0</v>
      </c>
      <c r="BG45" s="13">
        <v>0</v>
      </c>
      <c r="BH45" s="14">
        <v>0</v>
      </c>
      <c r="BI45" s="14">
        <v>0</v>
      </c>
      <c r="BJ45" s="13">
        <v>454</v>
      </c>
      <c r="BK45" s="14">
        <v>454</v>
      </c>
      <c r="BL45" s="14">
        <v>0</v>
      </c>
      <c r="BM45" s="13">
        <v>0</v>
      </c>
      <c r="BN45" s="14">
        <v>0</v>
      </c>
      <c r="BO45" s="14">
        <v>0</v>
      </c>
      <c r="BP45" s="13">
        <v>5750</v>
      </c>
      <c r="BQ45" s="13">
        <v>2420</v>
      </c>
      <c r="BR45" s="14">
        <v>2420</v>
      </c>
      <c r="BS45" s="15">
        <v>0</v>
      </c>
      <c r="BT45" s="15">
        <v>0</v>
      </c>
      <c r="BU45" s="15">
        <v>0</v>
      </c>
      <c r="BV45" s="13">
        <v>0</v>
      </c>
      <c r="BW45" s="15">
        <v>0</v>
      </c>
      <c r="BX45" s="15">
        <v>0</v>
      </c>
      <c r="BY45" s="13">
        <v>0</v>
      </c>
      <c r="BZ45" s="15">
        <v>0</v>
      </c>
      <c r="CA45" s="15">
        <v>0</v>
      </c>
      <c r="CB45" s="13">
        <v>3330</v>
      </c>
      <c r="CC45" s="15">
        <v>3330</v>
      </c>
      <c r="CD45" s="15">
        <v>0</v>
      </c>
      <c r="CE45" s="13">
        <v>2272</v>
      </c>
      <c r="CF45" s="14">
        <v>2272</v>
      </c>
      <c r="CG45" s="14">
        <v>0</v>
      </c>
      <c r="CH45" s="13">
        <v>136</v>
      </c>
      <c r="CI45" s="14">
        <v>91</v>
      </c>
      <c r="CJ45" s="14">
        <v>45</v>
      </c>
      <c r="CK45" s="13">
        <v>0</v>
      </c>
      <c r="CL45" s="14">
        <v>0</v>
      </c>
      <c r="CM45" s="14">
        <v>0</v>
      </c>
      <c r="CN45" s="13">
        <v>1817</v>
      </c>
      <c r="CO45" s="14">
        <v>1363</v>
      </c>
      <c r="CP45" s="14">
        <v>454</v>
      </c>
      <c r="CQ45" s="16"/>
      <c r="CR45" s="13">
        <v>1054</v>
      </c>
      <c r="CS45" s="14">
        <v>860</v>
      </c>
      <c r="CT45" s="14">
        <v>194</v>
      </c>
      <c r="CU45" s="13">
        <v>8254</v>
      </c>
      <c r="CV45" s="13">
        <v>5452</v>
      </c>
      <c r="CW45" s="13">
        <v>2802</v>
      </c>
      <c r="CX45" s="13">
        <v>681</v>
      </c>
      <c r="CY45" s="14">
        <v>454</v>
      </c>
      <c r="CZ45" s="14">
        <v>227</v>
      </c>
      <c r="DA45" s="13">
        <v>7573</v>
      </c>
      <c r="DB45" s="14">
        <v>4998</v>
      </c>
      <c r="DC45" s="14">
        <v>2575</v>
      </c>
      <c r="DD45" s="13">
        <v>0</v>
      </c>
      <c r="DE45" s="14">
        <v>0</v>
      </c>
      <c r="DF45" s="14">
        <v>0</v>
      </c>
      <c r="DG45" s="17">
        <v>45561</v>
      </c>
      <c r="DH45" s="17">
        <v>34719</v>
      </c>
      <c r="DI45" s="17">
        <v>2853</v>
      </c>
      <c r="DJ45" s="17">
        <v>10842</v>
      </c>
      <c r="DK45" s="18">
        <v>1000</v>
      </c>
      <c r="DL45" s="18">
        <v>681</v>
      </c>
      <c r="DM45" s="37"/>
    </row>
    <row r="46" spans="1:117" ht="15.75" x14ac:dyDescent="0.2">
      <c r="A46" s="19" t="s">
        <v>113</v>
      </c>
      <c r="B46" s="13">
        <v>4735</v>
      </c>
      <c r="C46" s="14">
        <v>0</v>
      </c>
      <c r="D46" s="14">
        <v>3438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1297</v>
      </c>
      <c r="M46" s="14">
        <v>0</v>
      </c>
      <c r="N46" s="14">
        <v>0</v>
      </c>
      <c r="O46" s="13">
        <v>2802</v>
      </c>
      <c r="P46" s="14">
        <v>0</v>
      </c>
      <c r="Q46" s="14">
        <v>2802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3">
        <v>0</v>
      </c>
      <c r="Y46" s="13">
        <v>0</v>
      </c>
      <c r="Z46" s="14">
        <v>0</v>
      </c>
      <c r="AA46" s="14">
        <v>0</v>
      </c>
      <c r="AB46" s="13">
        <v>0</v>
      </c>
      <c r="AC46" s="14">
        <v>0</v>
      </c>
      <c r="AD46" s="14">
        <v>0</v>
      </c>
      <c r="AE46" s="13">
        <v>168</v>
      </c>
      <c r="AF46" s="14">
        <v>168</v>
      </c>
      <c r="AG46" s="14">
        <v>0</v>
      </c>
      <c r="AH46" s="14">
        <v>0</v>
      </c>
      <c r="AI46" s="13">
        <v>0</v>
      </c>
      <c r="AJ46" s="14">
        <v>0</v>
      </c>
      <c r="AK46" s="14">
        <v>0</v>
      </c>
      <c r="AL46" s="13">
        <v>169</v>
      </c>
      <c r="AM46" s="14">
        <v>115</v>
      </c>
      <c r="AN46" s="14">
        <v>54</v>
      </c>
      <c r="AO46" s="13">
        <v>65</v>
      </c>
      <c r="AP46" s="14">
        <v>54</v>
      </c>
      <c r="AQ46" s="14">
        <v>11</v>
      </c>
      <c r="AR46" s="13">
        <v>1196</v>
      </c>
      <c r="AS46" s="14">
        <v>238</v>
      </c>
      <c r="AT46" s="14">
        <v>0</v>
      </c>
      <c r="AU46" s="14">
        <v>0</v>
      </c>
      <c r="AV46" s="14">
        <v>0</v>
      </c>
      <c r="AW46" s="14">
        <v>0</v>
      </c>
      <c r="AX46" s="13">
        <v>0</v>
      </c>
      <c r="AY46" s="14">
        <v>0</v>
      </c>
      <c r="AZ46" s="14">
        <v>0</v>
      </c>
      <c r="BA46" s="13">
        <v>0</v>
      </c>
      <c r="BB46" s="14">
        <v>0</v>
      </c>
      <c r="BC46" s="14">
        <v>0</v>
      </c>
      <c r="BD46" s="13">
        <v>0</v>
      </c>
      <c r="BE46" s="14">
        <v>0</v>
      </c>
      <c r="BF46" s="14">
        <v>0</v>
      </c>
      <c r="BG46" s="13">
        <v>0</v>
      </c>
      <c r="BH46" s="14">
        <v>0</v>
      </c>
      <c r="BI46" s="14">
        <v>0</v>
      </c>
      <c r="BJ46" s="13">
        <v>958</v>
      </c>
      <c r="BK46" s="14">
        <v>958</v>
      </c>
      <c r="BL46" s="14">
        <v>0</v>
      </c>
      <c r="BM46" s="13">
        <v>0</v>
      </c>
      <c r="BN46" s="14">
        <v>0</v>
      </c>
      <c r="BO46" s="14">
        <v>0</v>
      </c>
      <c r="BP46" s="13">
        <v>1193</v>
      </c>
      <c r="BQ46" s="13">
        <v>165</v>
      </c>
      <c r="BR46" s="14">
        <v>165</v>
      </c>
      <c r="BS46" s="15">
        <v>0</v>
      </c>
      <c r="BT46" s="15">
        <v>0</v>
      </c>
      <c r="BU46" s="15">
        <v>0</v>
      </c>
      <c r="BV46" s="13">
        <v>0</v>
      </c>
      <c r="BW46" s="15">
        <v>0</v>
      </c>
      <c r="BX46" s="15">
        <v>0</v>
      </c>
      <c r="BY46" s="13">
        <v>0</v>
      </c>
      <c r="BZ46" s="15">
        <v>0</v>
      </c>
      <c r="CA46" s="15">
        <v>0</v>
      </c>
      <c r="CB46" s="13">
        <v>1028</v>
      </c>
      <c r="CC46" s="15">
        <v>993</v>
      </c>
      <c r="CD46" s="15">
        <v>35</v>
      </c>
      <c r="CE46" s="13">
        <v>421</v>
      </c>
      <c r="CF46" s="14">
        <v>419</v>
      </c>
      <c r="CG46" s="14">
        <v>2</v>
      </c>
      <c r="CH46" s="13">
        <v>64</v>
      </c>
      <c r="CI46" s="14">
        <v>54</v>
      </c>
      <c r="CJ46" s="14">
        <v>10</v>
      </c>
      <c r="CK46" s="13">
        <v>0</v>
      </c>
      <c r="CL46" s="14">
        <v>0</v>
      </c>
      <c r="CM46" s="14">
        <v>0</v>
      </c>
      <c r="CN46" s="13">
        <v>64</v>
      </c>
      <c r="CO46" s="14">
        <v>32</v>
      </c>
      <c r="CP46" s="14">
        <v>32</v>
      </c>
      <c r="CQ46" s="16"/>
      <c r="CR46" s="13">
        <v>108</v>
      </c>
      <c r="CS46" s="14">
        <v>54</v>
      </c>
      <c r="CT46" s="14">
        <v>54</v>
      </c>
      <c r="CU46" s="13">
        <v>183</v>
      </c>
      <c r="CV46" s="13">
        <v>168</v>
      </c>
      <c r="CW46" s="13">
        <v>15</v>
      </c>
      <c r="CX46" s="13">
        <v>34</v>
      </c>
      <c r="CY46" s="14">
        <v>30</v>
      </c>
      <c r="CZ46" s="14">
        <v>4</v>
      </c>
      <c r="DA46" s="13">
        <v>149</v>
      </c>
      <c r="DB46" s="14">
        <v>138</v>
      </c>
      <c r="DC46" s="14">
        <v>11</v>
      </c>
      <c r="DD46" s="13">
        <v>0</v>
      </c>
      <c r="DE46" s="14">
        <v>0</v>
      </c>
      <c r="DF46" s="14">
        <v>0</v>
      </c>
      <c r="DG46" s="17">
        <v>11168</v>
      </c>
      <c r="DH46" s="17">
        <v>8153</v>
      </c>
      <c r="DI46" s="17">
        <v>1150</v>
      </c>
      <c r="DJ46" s="17">
        <v>3015</v>
      </c>
      <c r="DK46" s="18">
        <v>380</v>
      </c>
      <c r="DL46" s="18">
        <v>259</v>
      </c>
      <c r="DM46" s="37"/>
    </row>
    <row r="47" spans="1:117" ht="15.75" x14ac:dyDescent="0.2">
      <c r="A47" s="19" t="s">
        <v>114</v>
      </c>
      <c r="B47" s="13">
        <v>10527</v>
      </c>
      <c r="C47" s="14">
        <v>0</v>
      </c>
      <c r="D47" s="14">
        <v>5319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5208</v>
      </c>
      <c r="M47" s="14">
        <v>0</v>
      </c>
      <c r="N47" s="14">
        <v>0</v>
      </c>
      <c r="O47" s="13">
        <v>4329</v>
      </c>
      <c r="P47" s="14">
        <v>0</v>
      </c>
      <c r="Q47" s="14">
        <v>4329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3">
        <v>0</v>
      </c>
      <c r="Y47" s="13">
        <v>0</v>
      </c>
      <c r="Z47" s="14">
        <v>0</v>
      </c>
      <c r="AA47" s="14">
        <v>0</v>
      </c>
      <c r="AB47" s="13">
        <v>0</v>
      </c>
      <c r="AC47" s="14">
        <v>0</v>
      </c>
      <c r="AD47" s="14">
        <v>0</v>
      </c>
      <c r="AE47" s="13">
        <v>0</v>
      </c>
      <c r="AF47" s="14">
        <v>0</v>
      </c>
      <c r="AG47" s="14">
        <v>0</v>
      </c>
      <c r="AH47" s="14">
        <v>0</v>
      </c>
      <c r="AI47" s="13">
        <v>0</v>
      </c>
      <c r="AJ47" s="14">
        <v>0</v>
      </c>
      <c r="AK47" s="14">
        <v>0</v>
      </c>
      <c r="AL47" s="13">
        <v>2275</v>
      </c>
      <c r="AM47" s="14">
        <v>1744</v>
      </c>
      <c r="AN47" s="14">
        <v>531</v>
      </c>
      <c r="AO47" s="13">
        <v>1081</v>
      </c>
      <c r="AP47" s="14">
        <v>1081</v>
      </c>
      <c r="AQ47" s="14">
        <v>0</v>
      </c>
      <c r="AR47" s="13">
        <v>3345</v>
      </c>
      <c r="AS47" s="14">
        <v>2163</v>
      </c>
      <c r="AT47" s="14">
        <v>615</v>
      </c>
      <c r="AU47" s="14">
        <v>0</v>
      </c>
      <c r="AV47" s="14">
        <v>0</v>
      </c>
      <c r="AW47" s="14">
        <v>0</v>
      </c>
      <c r="AX47" s="13">
        <v>0</v>
      </c>
      <c r="AY47" s="14">
        <v>0</v>
      </c>
      <c r="AZ47" s="14">
        <v>0</v>
      </c>
      <c r="BA47" s="13">
        <v>0</v>
      </c>
      <c r="BB47" s="14">
        <v>0</v>
      </c>
      <c r="BC47" s="14">
        <v>0</v>
      </c>
      <c r="BD47" s="13">
        <v>0</v>
      </c>
      <c r="BE47" s="14">
        <v>0</v>
      </c>
      <c r="BF47" s="14">
        <v>0</v>
      </c>
      <c r="BG47" s="13">
        <v>0</v>
      </c>
      <c r="BH47" s="14">
        <v>0</v>
      </c>
      <c r="BI47" s="14">
        <v>0</v>
      </c>
      <c r="BJ47" s="13">
        <v>567</v>
      </c>
      <c r="BK47" s="14">
        <v>534</v>
      </c>
      <c r="BL47" s="14">
        <v>33</v>
      </c>
      <c r="BM47" s="13">
        <v>0</v>
      </c>
      <c r="BN47" s="14">
        <v>0</v>
      </c>
      <c r="BO47" s="14">
        <v>0</v>
      </c>
      <c r="BP47" s="13">
        <v>1474</v>
      </c>
      <c r="BQ47" s="13">
        <v>479</v>
      </c>
      <c r="BR47" s="14">
        <v>309</v>
      </c>
      <c r="BS47" s="15">
        <v>170</v>
      </c>
      <c r="BT47" s="15">
        <v>149</v>
      </c>
      <c r="BU47" s="15">
        <v>229</v>
      </c>
      <c r="BV47" s="13">
        <v>319</v>
      </c>
      <c r="BW47" s="15">
        <v>319</v>
      </c>
      <c r="BX47" s="15">
        <v>0</v>
      </c>
      <c r="BY47" s="13">
        <v>0</v>
      </c>
      <c r="BZ47" s="15">
        <v>0</v>
      </c>
      <c r="CA47" s="15">
        <v>0</v>
      </c>
      <c r="CB47" s="13">
        <v>298</v>
      </c>
      <c r="CC47" s="15">
        <v>298</v>
      </c>
      <c r="CD47" s="15">
        <v>0</v>
      </c>
      <c r="CE47" s="13">
        <v>3052</v>
      </c>
      <c r="CF47" s="14">
        <v>2141</v>
      </c>
      <c r="CG47" s="14">
        <v>911</v>
      </c>
      <c r="CH47" s="13">
        <v>1978</v>
      </c>
      <c r="CI47" s="14">
        <v>1485</v>
      </c>
      <c r="CJ47" s="14">
        <v>493</v>
      </c>
      <c r="CK47" s="13">
        <v>0</v>
      </c>
      <c r="CL47" s="14">
        <v>0</v>
      </c>
      <c r="CM47" s="14">
        <v>0</v>
      </c>
      <c r="CN47" s="13">
        <v>1341</v>
      </c>
      <c r="CO47" s="14">
        <v>843</v>
      </c>
      <c r="CP47" s="14">
        <v>498</v>
      </c>
      <c r="CQ47" s="16"/>
      <c r="CR47" s="13">
        <v>679</v>
      </c>
      <c r="CS47" s="14">
        <v>679</v>
      </c>
      <c r="CT47" s="14">
        <v>0</v>
      </c>
      <c r="CU47" s="13">
        <v>647</v>
      </c>
      <c r="CV47" s="13">
        <v>647</v>
      </c>
      <c r="CW47" s="13">
        <v>0</v>
      </c>
      <c r="CX47" s="13">
        <v>144</v>
      </c>
      <c r="CY47" s="14">
        <v>144</v>
      </c>
      <c r="CZ47" s="14">
        <v>0</v>
      </c>
      <c r="DA47" s="13">
        <v>503</v>
      </c>
      <c r="DB47" s="14">
        <v>503</v>
      </c>
      <c r="DC47" s="14">
        <v>0</v>
      </c>
      <c r="DD47" s="13">
        <v>0</v>
      </c>
      <c r="DE47" s="14">
        <v>0</v>
      </c>
      <c r="DF47" s="14">
        <v>0</v>
      </c>
      <c r="DG47" s="17">
        <v>30728</v>
      </c>
      <c r="DH47" s="17">
        <v>22999</v>
      </c>
      <c r="DI47" s="17">
        <v>1687</v>
      </c>
      <c r="DJ47" s="17">
        <v>7729</v>
      </c>
      <c r="DK47" s="18">
        <v>569</v>
      </c>
      <c r="DL47" s="18">
        <v>388</v>
      </c>
      <c r="DM47" s="37"/>
    </row>
    <row r="48" spans="1:117" ht="15.75" x14ac:dyDescent="0.2">
      <c r="A48" s="19" t="s">
        <v>115</v>
      </c>
      <c r="B48" s="13">
        <v>7606</v>
      </c>
      <c r="C48" s="14">
        <v>0</v>
      </c>
      <c r="D48" s="14">
        <v>6230</v>
      </c>
      <c r="E48" s="14">
        <v>1376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3">
        <v>3530</v>
      </c>
      <c r="P48" s="14">
        <v>0</v>
      </c>
      <c r="Q48" s="14">
        <v>3530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3">
        <v>0</v>
      </c>
      <c r="Y48" s="13">
        <v>0</v>
      </c>
      <c r="Z48" s="14">
        <v>0</v>
      </c>
      <c r="AA48" s="14">
        <v>0</v>
      </c>
      <c r="AB48" s="13">
        <v>0</v>
      </c>
      <c r="AC48" s="14">
        <v>0</v>
      </c>
      <c r="AD48" s="14">
        <v>0</v>
      </c>
      <c r="AE48" s="13">
        <v>1855</v>
      </c>
      <c r="AF48" s="14">
        <v>1855</v>
      </c>
      <c r="AG48" s="14">
        <v>0</v>
      </c>
      <c r="AH48" s="14">
        <v>0</v>
      </c>
      <c r="AI48" s="13">
        <v>0</v>
      </c>
      <c r="AJ48" s="14">
        <v>0</v>
      </c>
      <c r="AK48" s="14">
        <v>0</v>
      </c>
      <c r="AL48" s="13">
        <v>388</v>
      </c>
      <c r="AM48" s="14">
        <v>360</v>
      </c>
      <c r="AN48" s="14">
        <v>28</v>
      </c>
      <c r="AO48" s="13">
        <v>0</v>
      </c>
      <c r="AP48" s="14">
        <v>0</v>
      </c>
      <c r="AQ48" s="14">
        <v>0</v>
      </c>
      <c r="AR48" s="13">
        <v>2229</v>
      </c>
      <c r="AS48" s="14">
        <v>249</v>
      </c>
      <c r="AT48" s="14">
        <v>21</v>
      </c>
      <c r="AU48" s="14">
        <v>0</v>
      </c>
      <c r="AV48" s="14">
        <v>0</v>
      </c>
      <c r="AW48" s="14">
        <v>0</v>
      </c>
      <c r="AX48" s="13">
        <v>0</v>
      </c>
      <c r="AY48" s="14">
        <v>0</v>
      </c>
      <c r="AZ48" s="14">
        <v>0</v>
      </c>
      <c r="BA48" s="13">
        <v>0</v>
      </c>
      <c r="BB48" s="14">
        <v>0</v>
      </c>
      <c r="BC48" s="14">
        <v>0</v>
      </c>
      <c r="BD48" s="13">
        <v>0</v>
      </c>
      <c r="BE48" s="14">
        <v>0</v>
      </c>
      <c r="BF48" s="14">
        <v>0</v>
      </c>
      <c r="BG48" s="13">
        <v>0</v>
      </c>
      <c r="BH48" s="14">
        <v>0</v>
      </c>
      <c r="BI48" s="14">
        <v>0</v>
      </c>
      <c r="BJ48" s="13">
        <v>1959</v>
      </c>
      <c r="BK48" s="14">
        <v>1959</v>
      </c>
      <c r="BL48" s="14">
        <v>0</v>
      </c>
      <c r="BM48" s="13">
        <v>0</v>
      </c>
      <c r="BN48" s="14">
        <v>0</v>
      </c>
      <c r="BO48" s="14">
        <v>0</v>
      </c>
      <c r="BP48" s="13">
        <v>1160</v>
      </c>
      <c r="BQ48" s="13">
        <v>230</v>
      </c>
      <c r="BR48" s="14">
        <v>150</v>
      </c>
      <c r="BS48" s="15">
        <v>80</v>
      </c>
      <c r="BT48" s="15">
        <v>120</v>
      </c>
      <c r="BU48" s="15">
        <v>120</v>
      </c>
      <c r="BV48" s="13">
        <v>0</v>
      </c>
      <c r="BW48" s="15">
        <v>0</v>
      </c>
      <c r="BX48" s="15">
        <v>0</v>
      </c>
      <c r="BY48" s="13">
        <v>0</v>
      </c>
      <c r="BZ48" s="15">
        <v>0</v>
      </c>
      <c r="CA48" s="15">
        <v>0</v>
      </c>
      <c r="CB48" s="13">
        <v>690</v>
      </c>
      <c r="CC48" s="15">
        <v>380</v>
      </c>
      <c r="CD48" s="15">
        <v>310</v>
      </c>
      <c r="CE48" s="13">
        <v>783</v>
      </c>
      <c r="CF48" s="14">
        <v>775</v>
      </c>
      <c r="CG48" s="14">
        <v>8</v>
      </c>
      <c r="CH48" s="13">
        <v>844</v>
      </c>
      <c r="CI48" s="14">
        <v>678</v>
      </c>
      <c r="CJ48" s="14">
        <v>166</v>
      </c>
      <c r="CK48" s="13">
        <v>0</v>
      </c>
      <c r="CL48" s="14">
        <v>0</v>
      </c>
      <c r="CM48" s="14">
        <v>0</v>
      </c>
      <c r="CN48" s="13">
        <v>443</v>
      </c>
      <c r="CO48" s="14">
        <v>415</v>
      </c>
      <c r="CP48" s="14">
        <v>28</v>
      </c>
      <c r="CQ48" s="16"/>
      <c r="CR48" s="13">
        <v>519</v>
      </c>
      <c r="CS48" s="14">
        <v>353</v>
      </c>
      <c r="CT48" s="14">
        <v>166</v>
      </c>
      <c r="CU48" s="13">
        <v>332</v>
      </c>
      <c r="CV48" s="13">
        <v>221</v>
      </c>
      <c r="CW48" s="13">
        <v>111</v>
      </c>
      <c r="CX48" s="13">
        <v>0</v>
      </c>
      <c r="CY48" s="14">
        <v>0</v>
      </c>
      <c r="CZ48" s="14">
        <v>0</v>
      </c>
      <c r="DA48" s="13">
        <v>332</v>
      </c>
      <c r="DB48" s="14">
        <v>221</v>
      </c>
      <c r="DC48" s="14">
        <v>111</v>
      </c>
      <c r="DD48" s="13">
        <v>0</v>
      </c>
      <c r="DE48" s="14">
        <v>0</v>
      </c>
      <c r="DF48" s="14">
        <v>0</v>
      </c>
      <c r="DG48" s="17">
        <v>19689</v>
      </c>
      <c r="DH48" s="17">
        <v>15121</v>
      </c>
      <c r="DI48" s="17">
        <v>2395</v>
      </c>
      <c r="DJ48" s="17">
        <v>4568</v>
      </c>
      <c r="DK48" s="18">
        <v>810</v>
      </c>
      <c r="DL48" s="18">
        <v>552</v>
      </c>
      <c r="DM48" s="37"/>
    </row>
    <row r="49" spans="1:117" ht="31.5" x14ac:dyDescent="0.2">
      <c r="A49" s="19" t="s">
        <v>116</v>
      </c>
      <c r="B49" s="13">
        <v>11374</v>
      </c>
      <c r="C49" s="14">
        <v>487</v>
      </c>
      <c r="D49" s="14">
        <v>9822</v>
      </c>
      <c r="E49" s="14">
        <v>0</v>
      </c>
      <c r="F49" s="14">
        <v>0</v>
      </c>
      <c r="G49" s="14">
        <v>0</v>
      </c>
      <c r="H49" s="14">
        <v>877</v>
      </c>
      <c r="I49" s="14">
        <v>91</v>
      </c>
      <c r="J49" s="14">
        <v>97</v>
      </c>
      <c r="K49" s="14">
        <v>0</v>
      </c>
      <c r="L49" s="14">
        <v>0</v>
      </c>
      <c r="M49" s="14">
        <v>0</v>
      </c>
      <c r="N49" s="14">
        <v>0</v>
      </c>
      <c r="O49" s="13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3">
        <v>2035</v>
      </c>
      <c r="Y49" s="13">
        <v>1938</v>
      </c>
      <c r="Z49" s="14">
        <v>1938</v>
      </c>
      <c r="AA49" s="14">
        <v>0</v>
      </c>
      <c r="AB49" s="13">
        <v>97</v>
      </c>
      <c r="AC49" s="14">
        <v>97</v>
      </c>
      <c r="AD49" s="14">
        <v>0</v>
      </c>
      <c r="AE49" s="13">
        <v>3010</v>
      </c>
      <c r="AF49" s="14">
        <v>3010</v>
      </c>
      <c r="AG49" s="14">
        <v>0</v>
      </c>
      <c r="AH49" s="14">
        <v>0</v>
      </c>
      <c r="AI49" s="13">
        <v>19</v>
      </c>
      <c r="AJ49" s="14">
        <v>19</v>
      </c>
      <c r="AK49" s="14">
        <v>0</v>
      </c>
      <c r="AL49" s="13">
        <v>77</v>
      </c>
      <c r="AM49" s="14">
        <v>77</v>
      </c>
      <c r="AN49" s="14">
        <v>0</v>
      </c>
      <c r="AO49" s="13">
        <v>58</v>
      </c>
      <c r="AP49" s="14">
        <v>58</v>
      </c>
      <c r="AQ49" s="14">
        <v>0</v>
      </c>
      <c r="AR49" s="13">
        <v>2534</v>
      </c>
      <c r="AS49" s="14">
        <v>292</v>
      </c>
      <c r="AT49" s="14">
        <v>0</v>
      </c>
      <c r="AU49" s="14">
        <v>0</v>
      </c>
      <c r="AV49" s="14">
        <v>23</v>
      </c>
      <c r="AW49" s="14">
        <v>23</v>
      </c>
      <c r="AX49" s="13">
        <v>0</v>
      </c>
      <c r="AY49" s="14">
        <v>0</v>
      </c>
      <c r="AZ49" s="14">
        <v>0</v>
      </c>
      <c r="BA49" s="13">
        <v>97</v>
      </c>
      <c r="BB49" s="14">
        <v>97</v>
      </c>
      <c r="BC49" s="14">
        <v>0</v>
      </c>
      <c r="BD49" s="13">
        <v>292</v>
      </c>
      <c r="BE49" s="14">
        <v>292</v>
      </c>
      <c r="BF49" s="14">
        <v>0</v>
      </c>
      <c r="BG49" s="13">
        <v>671</v>
      </c>
      <c r="BH49" s="14">
        <v>671</v>
      </c>
      <c r="BI49" s="14">
        <v>0</v>
      </c>
      <c r="BJ49" s="13">
        <v>1136</v>
      </c>
      <c r="BK49" s="14">
        <v>1136</v>
      </c>
      <c r="BL49" s="14">
        <v>0</v>
      </c>
      <c r="BM49" s="13">
        <v>146</v>
      </c>
      <c r="BN49" s="14">
        <v>146</v>
      </c>
      <c r="BO49" s="14">
        <v>0</v>
      </c>
      <c r="BP49" s="13">
        <v>1123</v>
      </c>
      <c r="BQ49" s="13">
        <v>0</v>
      </c>
      <c r="BR49" s="21">
        <v>0</v>
      </c>
      <c r="BS49" s="20">
        <v>0</v>
      </c>
      <c r="BT49" s="20">
        <v>0</v>
      </c>
      <c r="BU49" s="20">
        <v>0</v>
      </c>
      <c r="BV49" s="13">
        <v>0</v>
      </c>
      <c r="BW49" s="20">
        <v>0</v>
      </c>
      <c r="BX49" s="20">
        <v>0</v>
      </c>
      <c r="BY49" s="13">
        <v>0</v>
      </c>
      <c r="BZ49" s="20">
        <v>0</v>
      </c>
      <c r="CA49" s="20">
        <v>0</v>
      </c>
      <c r="CB49" s="13">
        <v>1123</v>
      </c>
      <c r="CC49" s="20">
        <v>1123</v>
      </c>
      <c r="CD49" s="20">
        <v>0</v>
      </c>
      <c r="CE49" s="13">
        <v>11690</v>
      </c>
      <c r="CF49" s="14">
        <v>11671</v>
      </c>
      <c r="CG49" s="14">
        <v>19</v>
      </c>
      <c r="CH49" s="13">
        <v>1364</v>
      </c>
      <c r="CI49" s="14">
        <v>1364</v>
      </c>
      <c r="CJ49" s="14">
        <v>0</v>
      </c>
      <c r="CK49" s="13">
        <v>0</v>
      </c>
      <c r="CL49" s="14">
        <v>0</v>
      </c>
      <c r="CM49" s="14">
        <v>0</v>
      </c>
      <c r="CN49" s="13">
        <v>100</v>
      </c>
      <c r="CO49" s="14">
        <v>100</v>
      </c>
      <c r="CP49" s="14">
        <v>0</v>
      </c>
      <c r="CQ49" s="16"/>
      <c r="CR49" s="13">
        <v>0</v>
      </c>
      <c r="CS49" s="14">
        <v>0</v>
      </c>
      <c r="CT49" s="14">
        <v>0</v>
      </c>
      <c r="CU49" s="13">
        <v>0</v>
      </c>
      <c r="CV49" s="13">
        <v>0</v>
      </c>
      <c r="CW49" s="13">
        <v>0</v>
      </c>
      <c r="CX49" s="13">
        <v>0</v>
      </c>
      <c r="CY49" s="14">
        <v>0</v>
      </c>
      <c r="CZ49" s="14">
        <v>0</v>
      </c>
      <c r="DA49" s="13">
        <v>0</v>
      </c>
      <c r="DB49" s="14">
        <v>0</v>
      </c>
      <c r="DC49" s="14">
        <v>0</v>
      </c>
      <c r="DD49" s="13">
        <v>0</v>
      </c>
      <c r="DE49" s="14">
        <v>0</v>
      </c>
      <c r="DF49" s="14">
        <v>0</v>
      </c>
      <c r="DG49" s="17">
        <v>33530</v>
      </c>
      <c r="DH49" s="17">
        <v>33511</v>
      </c>
      <c r="DI49" s="17">
        <v>5281</v>
      </c>
      <c r="DJ49" s="17">
        <v>19</v>
      </c>
      <c r="DK49" s="18">
        <v>5000</v>
      </c>
      <c r="DL49" s="18">
        <v>1006</v>
      </c>
      <c r="DM49" s="37"/>
    </row>
    <row r="50" spans="1:117" ht="15.75" x14ac:dyDescent="0.2">
      <c r="A50" s="19" t="s">
        <v>117</v>
      </c>
      <c r="B50" s="13">
        <v>42398</v>
      </c>
      <c r="C50" s="14">
        <v>0</v>
      </c>
      <c r="D50" s="14">
        <v>37610</v>
      </c>
      <c r="E50" s="14">
        <v>0</v>
      </c>
      <c r="F50" s="14">
        <v>0</v>
      </c>
      <c r="G50" s="14">
        <v>0</v>
      </c>
      <c r="H50" s="14">
        <v>584</v>
      </c>
      <c r="I50" s="14">
        <v>1140</v>
      </c>
      <c r="J50" s="14">
        <v>0</v>
      </c>
      <c r="K50" s="14">
        <v>0</v>
      </c>
      <c r="L50" s="14">
        <v>3064</v>
      </c>
      <c r="M50" s="14">
        <v>0</v>
      </c>
      <c r="N50" s="14">
        <v>0</v>
      </c>
      <c r="O50" s="13">
        <v>29217</v>
      </c>
      <c r="P50" s="14">
        <v>0</v>
      </c>
      <c r="Q50" s="14">
        <v>28818</v>
      </c>
      <c r="R50" s="14">
        <v>0</v>
      </c>
      <c r="S50" s="14">
        <v>57</v>
      </c>
      <c r="T50" s="14">
        <v>0</v>
      </c>
      <c r="U50" s="14">
        <v>0</v>
      </c>
      <c r="V50" s="14">
        <v>0</v>
      </c>
      <c r="W50" s="14">
        <v>342</v>
      </c>
      <c r="X50" s="13">
        <v>2902</v>
      </c>
      <c r="Y50" s="13">
        <v>2902</v>
      </c>
      <c r="Z50" s="14">
        <v>2651</v>
      </c>
      <c r="AA50" s="14">
        <v>251</v>
      </c>
      <c r="AB50" s="13">
        <v>0</v>
      </c>
      <c r="AC50" s="14">
        <v>0</v>
      </c>
      <c r="AD50" s="14">
        <v>0</v>
      </c>
      <c r="AE50" s="13">
        <v>3078</v>
      </c>
      <c r="AF50" s="14">
        <v>1710</v>
      </c>
      <c r="AG50" s="14">
        <v>1368</v>
      </c>
      <c r="AH50" s="14">
        <v>0</v>
      </c>
      <c r="AI50" s="13">
        <v>0</v>
      </c>
      <c r="AJ50" s="14">
        <v>0</v>
      </c>
      <c r="AK50" s="14">
        <v>0</v>
      </c>
      <c r="AL50" s="13">
        <v>2022</v>
      </c>
      <c r="AM50" s="14">
        <v>1368</v>
      </c>
      <c r="AN50" s="14">
        <v>654</v>
      </c>
      <c r="AO50" s="13">
        <v>650</v>
      </c>
      <c r="AP50" s="14">
        <v>650</v>
      </c>
      <c r="AQ50" s="14">
        <v>0</v>
      </c>
      <c r="AR50" s="13">
        <v>5585</v>
      </c>
      <c r="AS50" s="14">
        <v>4103</v>
      </c>
      <c r="AT50" s="14">
        <v>456</v>
      </c>
      <c r="AU50" s="14">
        <v>0</v>
      </c>
      <c r="AV50" s="14">
        <v>0</v>
      </c>
      <c r="AW50" s="14">
        <v>0</v>
      </c>
      <c r="AX50" s="13">
        <v>0</v>
      </c>
      <c r="AY50" s="14">
        <v>0</v>
      </c>
      <c r="AZ50" s="14">
        <v>0</v>
      </c>
      <c r="BA50" s="13">
        <v>0</v>
      </c>
      <c r="BB50" s="14">
        <v>0</v>
      </c>
      <c r="BC50" s="14">
        <v>0</v>
      </c>
      <c r="BD50" s="13">
        <v>570</v>
      </c>
      <c r="BE50" s="14">
        <v>228</v>
      </c>
      <c r="BF50" s="14">
        <v>342</v>
      </c>
      <c r="BG50" s="13">
        <v>0</v>
      </c>
      <c r="BH50" s="14">
        <v>0</v>
      </c>
      <c r="BI50" s="14">
        <v>0</v>
      </c>
      <c r="BJ50" s="13">
        <v>456</v>
      </c>
      <c r="BK50" s="14">
        <v>456</v>
      </c>
      <c r="BL50" s="14">
        <v>0</v>
      </c>
      <c r="BM50" s="13">
        <v>2165</v>
      </c>
      <c r="BN50" s="14">
        <v>1937</v>
      </c>
      <c r="BO50" s="14">
        <v>228</v>
      </c>
      <c r="BP50" s="13">
        <v>3610</v>
      </c>
      <c r="BQ50" s="13">
        <v>0</v>
      </c>
      <c r="BR50" s="14">
        <v>0</v>
      </c>
      <c r="BS50" s="15">
        <v>0</v>
      </c>
      <c r="BT50" s="15">
        <v>350</v>
      </c>
      <c r="BU50" s="15">
        <v>1789</v>
      </c>
      <c r="BV50" s="13">
        <v>0</v>
      </c>
      <c r="BW50" s="15">
        <v>0</v>
      </c>
      <c r="BX50" s="15">
        <v>0</v>
      </c>
      <c r="BY50" s="13">
        <v>0</v>
      </c>
      <c r="BZ50" s="15">
        <v>0</v>
      </c>
      <c r="CA50" s="15">
        <v>0</v>
      </c>
      <c r="CB50" s="13">
        <v>1471</v>
      </c>
      <c r="CC50" s="15">
        <v>1230</v>
      </c>
      <c r="CD50" s="15">
        <v>241</v>
      </c>
      <c r="CE50" s="13">
        <v>14720</v>
      </c>
      <c r="CF50" s="14">
        <v>14246</v>
      </c>
      <c r="CG50" s="14">
        <v>474</v>
      </c>
      <c r="CH50" s="13">
        <v>3875</v>
      </c>
      <c r="CI50" s="14">
        <v>2849</v>
      </c>
      <c r="CJ50" s="14">
        <v>1026</v>
      </c>
      <c r="CK50" s="13">
        <v>0</v>
      </c>
      <c r="CL50" s="14">
        <v>0</v>
      </c>
      <c r="CM50" s="14">
        <v>0</v>
      </c>
      <c r="CN50" s="13">
        <v>6804</v>
      </c>
      <c r="CO50" s="14">
        <v>5676</v>
      </c>
      <c r="CP50" s="14">
        <v>1128</v>
      </c>
      <c r="CQ50" s="16"/>
      <c r="CR50" s="13">
        <v>0</v>
      </c>
      <c r="CS50" s="14">
        <v>0</v>
      </c>
      <c r="CT50" s="14">
        <v>0</v>
      </c>
      <c r="CU50" s="13">
        <v>6864</v>
      </c>
      <c r="CV50" s="13">
        <v>5493</v>
      </c>
      <c r="CW50" s="13">
        <v>1371</v>
      </c>
      <c r="CX50" s="13">
        <v>756</v>
      </c>
      <c r="CY50" s="14">
        <v>604</v>
      </c>
      <c r="CZ50" s="14">
        <v>152</v>
      </c>
      <c r="DA50" s="13">
        <v>6108</v>
      </c>
      <c r="DB50" s="14">
        <v>4889</v>
      </c>
      <c r="DC50" s="14">
        <v>1219</v>
      </c>
      <c r="DD50" s="13">
        <v>0</v>
      </c>
      <c r="DE50" s="14">
        <v>0</v>
      </c>
      <c r="DF50" s="14">
        <v>0</v>
      </c>
      <c r="DG50" s="17">
        <v>123890</v>
      </c>
      <c r="DH50" s="17">
        <v>86784</v>
      </c>
      <c r="DI50" s="17">
        <v>9098</v>
      </c>
      <c r="DJ50" s="17">
        <v>37106</v>
      </c>
      <c r="DK50" s="18">
        <v>3143</v>
      </c>
      <c r="DL50" s="18">
        <v>2142</v>
      </c>
      <c r="DM50" s="37"/>
    </row>
    <row r="51" spans="1:117" s="4" customFormat="1" ht="15.75" x14ac:dyDescent="0.2">
      <c r="A51" s="19" t="s">
        <v>118</v>
      </c>
      <c r="B51" s="13">
        <v>33306</v>
      </c>
      <c r="C51" s="14">
        <v>0</v>
      </c>
      <c r="D51" s="14">
        <v>29073</v>
      </c>
      <c r="E51" s="14">
        <v>0</v>
      </c>
      <c r="F51" s="14">
        <v>0</v>
      </c>
      <c r="G51" s="14">
        <v>0</v>
      </c>
      <c r="H51" s="14">
        <v>577</v>
      </c>
      <c r="I51" s="14">
        <v>202</v>
      </c>
      <c r="J51" s="14">
        <v>0</v>
      </c>
      <c r="K51" s="14">
        <v>0</v>
      </c>
      <c r="L51" s="14">
        <v>3444</v>
      </c>
      <c r="M51" s="14">
        <v>10</v>
      </c>
      <c r="N51" s="14">
        <v>0</v>
      </c>
      <c r="O51" s="13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3">
        <v>1216</v>
      </c>
      <c r="Y51" s="13">
        <v>1216</v>
      </c>
      <c r="Z51" s="14">
        <v>1216</v>
      </c>
      <c r="AA51" s="14">
        <v>0</v>
      </c>
      <c r="AB51" s="13">
        <v>0</v>
      </c>
      <c r="AC51" s="14">
        <v>0</v>
      </c>
      <c r="AD51" s="14">
        <v>0</v>
      </c>
      <c r="AE51" s="13">
        <v>1520</v>
      </c>
      <c r="AF51" s="14">
        <v>1520</v>
      </c>
      <c r="AG51" s="14">
        <v>0</v>
      </c>
      <c r="AH51" s="14">
        <v>0</v>
      </c>
      <c r="AI51" s="13">
        <v>0</v>
      </c>
      <c r="AJ51" s="14">
        <v>0</v>
      </c>
      <c r="AK51" s="14">
        <v>0</v>
      </c>
      <c r="AL51" s="13">
        <v>1013</v>
      </c>
      <c r="AM51" s="14">
        <v>1013</v>
      </c>
      <c r="AN51" s="14">
        <v>0</v>
      </c>
      <c r="AO51" s="13">
        <v>912</v>
      </c>
      <c r="AP51" s="14">
        <v>912</v>
      </c>
      <c r="AQ51" s="14">
        <v>0</v>
      </c>
      <c r="AR51" s="13">
        <v>6787</v>
      </c>
      <c r="AS51" s="14">
        <v>2026</v>
      </c>
      <c r="AT51" s="14">
        <v>0</v>
      </c>
      <c r="AU51" s="14">
        <v>0</v>
      </c>
      <c r="AV51" s="14">
        <v>0</v>
      </c>
      <c r="AW51" s="14">
        <v>0</v>
      </c>
      <c r="AX51" s="13">
        <v>0</v>
      </c>
      <c r="AY51" s="14">
        <v>0</v>
      </c>
      <c r="AZ51" s="14">
        <v>0</v>
      </c>
      <c r="BA51" s="13">
        <v>0</v>
      </c>
      <c r="BB51" s="14">
        <v>0</v>
      </c>
      <c r="BC51" s="14">
        <v>0</v>
      </c>
      <c r="BD51" s="13">
        <v>4052</v>
      </c>
      <c r="BE51" s="14">
        <v>4052</v>
      </c>
      <c r="BF51" s="14">
        <v>0</v>
      </c>
      <c r="BG51" s="13">
        <v>0</v>
      </c>
      <c r="BH51" s="14">
        <v>0</v>
      </c>
      <c r="BI51" s="14">
        <v>0</v>
      </c>
      <c r="BJ51" s="13">
        <v>709</v>
      </c>
      <c r="BK51" s="14">
        <v>709</v>
      </c>
      <c r="BL51" s="14">
        <v>0</v>
      </c>
      <c r="BM51" s="13">
        <v>1865</v>
      </c>
      <c r="BN51" s="14">
        <v>1865</v>
      </c>
      <c r="BO51" s="14">
        <v>0</v>
      </c>
      <c r="BP51" s="13">
        <v>0</v>
      </c>
      <c r="BQ51" s="13">
        <v>0</v>
      </c>
      <c r="BR51" s="14">
        <v>0</v>
      </c>
      <c r="BS51" s="14">
        <v>0</v>
      </c>
      <c r="BT51" s="14">
        <v>0</v>
      </c>
      <c r="BU51" s="14">
        <v>0</v>
      </c>
      <c r="BV51" s="13">
        <v>0</v>
      </c>
      <c r="BW51" s="14">
        <v>0</v>
      </c>
      <c r="BX51" s="14">
        <v>0</v>
      </c>
      <c r="BY51" s="13">
        <v>0</v>
      </c>
      <c r="BZ51" s="14">
        <v>0</v>
      </c>
      <c r="CA51" s="14">
        <v>0</v>
      </c>
      <c r="CB51" s="13">
        <v>0</v>
      </c>
      <c r="CC51" s="14">
        <v>0</v>
      </c>
      <c r="CD51" s="14">
        <v>0</v>
      </c>
      <c r="CE51" s="13">
        <v>0</v>
      </c>
      <c r="CF51" s="14">
        <v>0</v>
      </c>
      <c r="CG51" s="14">
        <v>0</v>
      </c>
      <c r="CH51" s="13">
        <v>1003</v>
      </c>
      <c r="CI51" s="14">
        <v>1003</v>
      </c>
      <c r="CJ51" s="14">
        <v>0</v>
      </c>
      <c r="CK51" s="13">
        <v>0</v>
      </c>
      <c r="CL51" s="14">
        <v>0</v>
      </c>
      <c r="CM51" s="14">
        <v>0</v>
      </c>
      <c r="CN51" s="13">
        <v>61</v>
      </c>
      <c r="CO51" s="14">
        <v>61</v>
      </c>
      <c r="CP51" s="14">
        <v>0</v>
      </c>
      <c r="CQ51" s="16"/>
      <c r="CR51" s="13">
        <v>41</v>
      </c>
      <c r="CS51" s="14">
        <v>41</v>
      </c>
      <c r="CT51" s="14">
        <v>0</v>
      </c>
      <c r="CU51" s="13">
        <v>5101</v>
      </c>
      <c r="CV51" s="13">
        <v>5101</v>
      </c>
      <c r="CW51" s="13">
        <v>0</v>
      </c>
      <c r="CX51" s="13">
        <v>0</v>
      </c>
      <c r="CY51" s="14">
        <v>0</v>
      </c>
      <c r="CZ51" s="14">
        <v>0</v>
      </c>
      <c r="DA51" s="13">
        <v>0</v>
      </c>
      <c r="DB51" s="14">
        <v>0</v>
      </c>
      <c r="DC51" s="14">
        <v>0</v>
      </c>
      <c r="DD51" s="13">
        <v>5101</v>
      </c>
      <c r="DE51" s="14">
        <v>5101</v>
      </c>
      <c r="DF51" s="14">
        <v>0</v>
      </c>
      <c r="DG51" s="17">
        <v>52825</v>
      </c>
      <c r="DH51" s="17">
        <v>52825</v>
      </c>
      <c r="DI51" s="17">
        <v>8231</v>
      </c>
      <c r="DJ51" s="17">
        <v>0</v>
      </c>
      <c r="DK51" s="18">
        <v>2314</v>
      </c>
      <c r="DL51" s="18">
        <v>1576</v>
      </c>
      <c r="DM51" s="37"/>
    </row>
    <row r="52" spans="1:117" ht="15.75" x14ac:dyDescent="0.2">
      <c r="A52" s="19" t="s">
        <v>119</v>
      </c>
      <c r="B52" s="13">
        <v>24793</v>
      </c>
      <c r="C52" s="14">
        <v>1301</v>
      </c>
      <c r="D52" s="14">
        <v>20875</v>
      </c>
      <c r="E52" s="14">
        <v>0</v>
      </c>
      <c r="F52" s="14">
        <v>0</v>
      </c>
      <c r="G52" s="14">
        <v>0</v>
      </c>
      <c r="H52" s="14">
        <v>0</v>
      </c>
      <c r="I52" s="14">
        <v>690</v>
      </c>
      <c r="J52" s="14">
        <v>0</v>
      </c>
      <c r="K52" s="14">
        <v>0</v>
      </c>
      <c r="L52" s="14">
        <v>1927</v>
      </c>
      <c r="M52" s="14">
        <v>0</v>
      </c>
      <c r="N52" s="14">
        <v>0</v>
      </c>
      <c r="O52" s="13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3">
        <v>1675</v>
      </c>
      <c r="Y52" s="13">
        <v>1675</v>
      </c>
      <c r="Z52" s="14">
        <v>1675</v>
      </c>
      <c r="AA52" s="14">
        <v>0</v>
      </c>
      <c r="AB52" s="13">
        <v>0</v>
      </c>
      <c r="AC52" s="14">
        <v>0</v>
      </c>
      <c r="AD52" s="14">
        <v>0</v>
      </c>
      <c r="AE52" s="13">
        <v>2228</v>
      </c>
      <c r="AF52" s="14">
        <v>2228</v>
      </c>
      <c r="AG52" s="14">
        <v>0</v>
      </c>
      <c r="AH52" s="14">
        <v>0</v>
      </c>
      <c r="AI52" s="13">
        <v>0</v>
      </c>
      <c r="AJ52" s="14">
        <v>0</v>
      </c>
      <c r="AK52" s="14">
        <v>0</v>
      </c>
      <c r="AL52" s="13">
        <v>3641</v>
      </c>
      <c r="AM52" s="14">
        <v>3641</v>
      </c>
      <c r="AN52" s="14">
        <v>0</v>
      </c>
      <c r="AO52" s="13">
        <v>1576</v>
      </c>
      <c r="AP52" s="14">
        <v>1576</v>
      </c>
      <c r="AQ52" s="14">
        <v>0</v>
      </c>
      <c r="AR52" s="13">
        <v>15805</v>
      </c>
      <c r="AS52" s="14">
        <v>10216</v>
      </c>
      <c r="AT52" s="14">
        <v>0</v>
      </c>
      <c r="AU52" s="14">
        <v>0</v>
      </c>
      <c r="AV52" s="14">
        <v>0</v>
      </c>
      <c r="AW52" s="14">
        <v>0</v>
      </c>
      <c r="AX52" s="13">
        <v>214</v>
      </c>
      <c r="AY52" s="14">
        <v>214</v>
      </c>
      <c r="AZ52" s="14">
        <v>0</v>
      </c>
      <c r="BA52" s="13">
        <v>0</v>
      </c>
      <c r="BB52" s="14">
        <v>0</v>
      </c>
      <c r="BC52" s="14">
        <v>0</v>
      </c>
      <c r="BD52" s="13">
        <v>4415</v>
      </c>
      <c r="BE52" s="14">
        <v>4415</v>
      </c>
      <c r="BF52" s="14">
        <v>0</v>
      </c>
      <c r="BG52" s="13">
        <v>0</v>
      </c>
      <c r="BH52" s="14">
        <v>0</v>
      </c>
      <c r="BI52" s="14">
        <v>0</v>
      </c>
      <c r="BJ52" s="13">
        <v>960</v>
      </c>
      <c r="BK52" s="14">
        <v>960</v>
      </c>
      <c r="BL52" s="14">
        <v>0</v>
      </c>
      <c r="BM52" s="13">
        <v>1418</v>
      </c>
      <c r="BN52" s="14">
        <v>1418</v>
      </c>
      <c r="BO52" s="14">
        <v>0</v>
      </c>
      <c r="BP52" s="13">
        <v>837</v>
      </c>
      <c r="BQ52" s="13">
        <v>0</v>
      </c>
      <c r="BR52" s="14">
        <v>0</v>
      </c>
      <c r="BS52" s="15">
        <v>0</v>
      </c>
      <c r="BT52" s="15">
        <v>0</v>
      </c>
      <c r="BU52" s="15">
        <v>837</v>
      </c>
      <c r="BV52" s="13">
        <v>0</v>
      </c>
      <c r="BW52" s="15">
        <v>0</v>
      </c>
      <c r="BX52" s="15">
        <v>0</v>
      </c>
      <c r="BY52" s="13">
        <v>0</v>
      </c>
      <c r="BZ52" s="15">
        <v>0</v>
      </c>
      <c r="CA52" s="15">
        <v>0</v>
      </c>
      <c r="CB52" s="13">
        <v>0</v>
      </c>
      <c r="CC52" s="15">
        <v>0</v>
      </c>
      <c r="CD52" s="15">
        <v>0</v>
      </c>
      <c r="CE52" s="13">
        <v>6241</v>
      </c>
      <c r="CF52" s="14">
        <v>6241</v>
      </c>
      <c r="CG52" s="14">
        <v>0</v>
      </c>
      <c r="CH52" s="13">
        <v>3974</v>
      </c>
      <c r="CI52" s="14">
        <v>3974</v>
      </c>
      <c r="CJ52" s="14">
        <v>0</v>
      </c>
      <c r="CK52" s="13">
        <v>0</v>
      </c>
      <c r="CL52" s="14">
        <v>0</v>
      </c>
      <c r="CM52" s="14">
        <v>0</v>
      </c>
      <c r="CN52" s="13">
        <v>4109</v>
      </c>
      <c r="CO52" s="14">
        <v>4109</v>
      </c>
      <c r="CP52" s="14">
        <v>0</v>
      </c>
      <c r="CQ52" s="16"/>
      <c r="CR52" s="13">
        <v>0</v>
      </c>
      <c r="CS52" s="14">
        <v>0</v>
      </c>
      <c r="CT52" s="14">
        <v>0</v>
      </c>
      <c r="CU52" s="13">
        <v>0</v>
      </c>
      <c r="CV52" s="13">
        <v>0</v>
      </c>
      <c r="CW52" s="13">
        <v>0</v>
      </c>
      <c r="CX52" s="13">
        <v>0</v>
      </c>
      <c r="CY52" s="14">
        <v>0</v>
      </c>
      <c r="CZ52" s="14">
        <v>0</v>
      </c>
      <c r="DA52" s="13">
        <v>0</v>
      </c>
      <c r="DB52" s="14">
        <v>0</v>
      </c>
      <c r="DC52" s="14">
        <v>0</v>
      </c>
      <c r="DD52" s="13">
        <v>0</v>
      </c>
      <c r="DE52" s="14">
        <v>0</v>
      </c>
      <c r="DF52" s="14">
        <v>0</v>
      </c>
      <c r="DG52" s="17">
        <v>66297</v>
      </c>
      <c r="DH52" s="17">
        <v>66297</v>
      </c>
      <c r="DI52" s="17">
        <v>4427</v>
      </c>
      <c r="DJ52" s="17">
        <v>0</v>
      </c>
      <c r="DK52" s="18">
        <v>1240</v>
      </c>
      <c r="DL52" s="18">
        <v>845</v>
      </c>
      <c r="DM52" s="37"/>
    </row>
    <row r="53" spans="1:117" ht="15.75" x14ac:dyDescent="0.2">
      <c r="A53" s="19" t="s">
        <v>120</v>
      </c>
      <c r="B53" s="13">
        <v>50970</v>
      </c>
      <c r="C53" s="14">
        <v>0</v>
      </c>
      <c r="D53" s="14">
        <v>47550</v>
      </c>
      <c r="E53" s="14">
        <v>0</v>
      </c>
      <c r="F53" s="14">
        <v>0</v>
      </c>
      <c r="G53" s="14">
        <v>0</v>
      </c>
      <c r="H53" s="14">
        <v>536</v>
      </c>
      <c r="I53" s="14">
        <v>2884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3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3">
        <v>5415</v>
      </c>
      <c r="Y53" s="13">
        <v>3388</v>
      </c>
      <c r="Z53" s="14">
        <v>3388</v>
      </c>
      <c r="AA53" s="14">
        <v>0</v>
      </c>
      <c r="AB53" s="13">
        <v>2027</v>
      </c>
      <c r="AC53" s="14">
        <v>2027</v>
      </c>
      <c r="AD53" s="14">
        <v>0</v>
      </c>
      <c r="AE53" s="13">
        <v>3909</v>
      </c>
      <c r="AF53" s="14">
        <v>3909</v>
      </c>
      <c r="AG53" s="14">
        <v>0</v>
      </c>
      <c r="AH53" s="14">
        <v>0</v>
      </c>
      <c r="AI53" s="13">
        <v>0</v>
      </c>
      <c r="AJ53" s="14">
        <v>0</v>
      </c>
      <c r="AK53" s="14">
        <v>0</v>
      </c>
      <c r="AL53" s="13">
        <v>6469</v>
      </c>
      <c r="AM53" s="14">
        <v>6469</v>
      </c>
      <c r="AN53" s="14">
        <v>0</v>
      </c>
      <c r="AO53" s="13">
        <v>1413</v>
      </c>
      <c r="AP53" s="14">
        <v>1413</v>
      </c>
      <c r="AQ53" s="14">
        <v>0</v>
      </c>
      <c r="AR53" s="13">
        <v>10227</v>
      </c>
      <c r="AS53" s="14">
        <v>4360</v>
      </c>
      <c r="AT53" s="14">
        <v>0</v>
      </c>
      <c r="AU53" s="14">
        <v>0</v>
      </c>
      <c r="AV53" s="14">
        <v>753</v>
      </c>
      <c r="AW53" s="14">
        <v>0</v>
      </c>
      <c r="AX53" s="13">
        <v>0</v>
      </c>
      <c r="AY53" s="14">
        <v>0</v>
      </c>
      <c r="AZ53" s="14">
        <v>0</v>
      </c>
      <c r="BA53" s="13">
        <v>0</v>
      </c>
      <c r="BB53" s="14">
        <v>0</v>
      </c>
      <c r="BC53" s="14">
        <v>0</v>
      </c>
      <c r="BD53" s="13">
        <v>2042</v>
      </c>
      <c r="BE53" s="14">
        <v>2042</v>
      </c>
      <c r="BF53" s="14">
        <v>0</v>
      </c>
      <c r="BG53" s="13">
        <v>0</v>
      </c>
      <c r="BH53" s="14">
        <v>0</v>
      </c>
      <c r="BI53" s="14">
        <v>0</v>
      </c>
      <c r="BJ53" s="13">
        <v>3072</v>
      </c>
      <c r="BK53" s="14">
        <v>3072</v>
      </c>
      <c r="BL53" s="14">
        <v>0</v>
      </c>
      <c r="BM53" s="13">
        <v>3996</v>
      </c>
      <c r="BN53" s="14">
        <v>3996</v>
      </c>
      <c r="BO53" s="14">
        <v>0</v>
      </c>
      <c r="BP53" s="13">
        <v>0</v>
      </c>
      <c r="BQ53" s="13">
        <v>0</v>
      </c>
      <c r="BR53" s="14">
        <v>0</v>
      </c>
      <c r="BS53" s="14">
        <v>0</v>
      </c>
      <c r="BT53" s="14">
        <v>0</v>
      </c>
      <c r="BU53" s="14">
        <v>0</v>
      </c>
      <c r="BV53" s="13">
        <v>0</v>
      </c>
      <c r="BW53" s="14">
        <v>0</v>
      </c>
      <c r="BX53" s="14">
        <v>0</v>
      </c>
      <c r="BY53" s="13">
        <v>0</v>
      </c>
      <c r="BZ53" s="14">
        <v>0</v>
      </c>
      <c r="CA53" s="14">
        <v>0</v>
      </c>
      <c r="CB53" s="13">
        <v>0</v>
      </c>
      <c r="CC53" s="14">
        <v>0</v>
      </c>
      <c r="CD53" s="14">
        <v>0</v>
      </c>
      <c r="CE53" s="13">
        <v>0</v>
      </c>
      <c r="CF53" s="14">
        <v>0</v>
      </c>
      <c r="CG53" s="14">
        <v>0</v>
      </c>
      <c r="CH53" s="13">
        <v>3685</v>
      </c>
      <c r="CI53" s="14">
        <v>3685</v>
      </c>
      <c r="CJ53" s="14">
        <v>0</v>
      </c>
      <c r="CK53" s="13">
        <v>0</v>
      </c>
      <c r="CL53" s="14">
        <v>0</v>
      </c>
      <c r="CM53" s="14">
        <v>0</v>
      </c>
      <c r="CN53" s="13">
        <v>4958</v>
      </c>
      <c r="CO53" s="14">
        <v>4958</v>
      </c>
      <c r="CP53" s="14">
        <v>0</v>
      </c>
      <c r="CQ53" s="16"/>
      <c r="CR53" s="13">
        <v>0</v>
      </c>
      <c r="CS53" s="14">
        <v>0</v>
      </c>
      <c r="CT53" s="14">
        <v>0</v>
      </c>
      <c r="CU53" s="13">
        <v>2026</v>
      </c>
      <c r="CV53" s="13">
        <v>2026</v>
      </c>
      <c r="CW53" s="13">
        <v>0</v>
      </c>
      <c r="CX53" s="13">
        <v>0</v>
      </c>
      <c r="CY53" s="14">
        <v>0</v>
      </c>
      <c r="CZ53" s="14">
        <v>0</v>
      </c>
      <c r="DA53" s="13">
        <v>0</v>
      </c>
      <c r="DB53" s="14">
        <v>0</v>
      </c>
      <c r="DC53" s="14">
        <v>0</v>
      </c>
      <c r="DD53" s="13">
        <v>2026</v>
      </c>
      <c r="DE53" s="14">
        <v>2026</v>
      </c>
      <c r="DF53" s="14">
        <v>0</v>
      </c>
      <c r="DG53" s="17">
        <v>93068</v>
      </c>
      <c r="DH53" s="17">
        <v>93068</v>
      </c>
      <c r="DI53" s="17">
        <v>8124</v>
      </c>
      <c r="DJ53" s="17">
        <v>0</v>
      </c>
      <c r="DK53" s="18">
        <v>2268</v>
      </c>
      <c r="DL53" s="18">
        <v>1546</v>
      </c>
      <c r="DM53" s="37"/>
    </row>
    <row r="54" spans="1:117" ht="15.75" x14ac:dyDescent="0.2">
      <c r="A54" s="19" t="s">
        <v>121</v>
      </c>
      <c r="B54" s="13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3">
        <v>71996</v>
      </c>
      <c r="P54" s="14">
        <v>0</v>
      </c>
      <c r="Q54" s="14">
        <v>68353</v>
      </c>
      <c r="R54" s="14">
        <v>374</v>
      </c>
      <c r="S54" s="14">
        <v>2302</v>
      </c>
      <c r="T54" s="14">
        <v>967</v>
      </c>
      <c r="U54" s="14">
        <v>0</v>
      </c>
      <c r="V54" s="14">
        <v>0</v>
      </c>
      <c r="W54" s="14">
        <v>0</v>
      </c>
      <c r="X54" s="13">
        <v>644</v>
      </c>
      <c r="Y54" s="13">
        <v>644</v>
      </c>
      <c r="Z54" s="14">
        <v>0</v>
      </c>
      <c r="AA54" s="14">
        <v>644</v>
      </c>
      <c r="AB54" s="13">
        <v>0</v>
      </c>
      <c r="AC54" s="14">
        <v>0</v>
      </c>
      <c r="AD54" s="14">
        <v>0</v>
      </c>
      <c r="AE54" s="13">
        <v>1843</v>
      </c>
      <c r="AF54" s="14">
        <v>0</v>
      </c>
      <c r="AG54" s="14">
        <v>1843</v>
      </c>
      <c r="AH54" s="14">
        <v>0</v>
      </c>
      <c r="AI54" s="13">
        <v>0</v>
      </c>
      <c r="AJ54" s="14">
        <v>0</v>
      </c>
      <c r="AK54" s="14">
        <v>0</v>
      </c>
      <c r="AL54" s="13">
        <v>1870</v>
      </c>
      <c r="AM54" s="14">
        <v>0</v>
      </c>
      <c r="AN54" s="14">
        <v>1870</v>
      </c>
      <c r="AO54" s="13">
        <v>216</v>
      </c>
      <c r="AP54" s="14">
        <v>0</v>
      </c>
      <c r="AQ54" s="14">
        <v>216</v>
      </c>
      <c r="AR54" s="13">
        <v>2496</v>
      </c>
      <c r="AS54" s="14">
        <v>0</v>
      </c>
      <c r="AT54" s="14">
        <v>1013</v>
      </c>
      <c r="AU54" s="14">
        <v>0</v>
      </c>
      <c r="AV54" s="14">
        <v>0</v>
      </c>
      <c r="AW54" s="14">
        <v>0</v>
      </c>
      <c r="AX54" s="13">
        <v>0</v>
      </c>
      <c r="AY54" s="14">
        <v>0</v>
      </c>
      <c r="AZ54" s="14">
        <v>0</v>
      </c>
      <c r="BA54" s="13">
        <v>0</v>
      </c>
      <c r="BB54" s="14">
        <v>0</v>
      </c>
      <c r="BC54" s="14">
        <v>0</v>
      </c>
      <c r="BD54" s="13">
        <v>1483</v>
      </c>
      <c r="BE54" s="14">
        <v>0</v>
      </c>
      <c r="BF54" s="14">
        <v>1483</v>
      </c>
      <c r="BG54" s="13">
        <v>0</v>
      </c>
      <c r="BH54" s="14">
        <v>0</v>
      </c>
      <c r="BI54" s="14">
        <v>0</v>
      </c>
      <c r="BJ54" s="13">
        <v>0</v>
      </c>
      <c r="BK54" s="14">
        <v>0</v>
      </c>
      <c r="BL54" s="14">
        <v>0</v>
      </c>
      <c r="BM54" s="13">
        <v>539</v>
      </c>
      <c r="BN54" s="14">
        <v>0</v>
      </c>
      <c r="BO54" s="14">
        <v>539</v>
      </c>
      <c r="BP54" s="13">
        <v>0</v>
      </c>
      <c r="BQ54" s="13">
        <v>0</v>
      </c>
      <c r="BR54" s="14">
        <v>0</v>
      </c>
      <c r="BS54" s="14">
        <v>0</v>
      </c>
      <c r="BT54" s="14">
        <v>0</v>
      </c>
      <c r="BU54" s="14">
        <v>0</v>
      </c>
      <c r="BV54" s="13">
        <v>0</v>
      </c>
      <c r="BW54" s="14">
        <v>0</v>
      </c>
      <c r="BX54" s="14">
        <v>0</v>
      </c>
      <c r="BY54" s="13">
        <v>0</v>
      </c>
      <c r="BZ54" s="14">
        <v>0</v>
      </c>
      <c r="CA54" s="14">
        <v>0</v>
      </c>
      <c r="CB54" s="13">
        <v>0</v>
      </c>
      <c r="CC54" s="14">
        <v>0</v>
      </c>
      <c r="CD54" s="14">
        <v>0</v>
      </c>
      <c r="CE54" s="13">
        <v>1403</v>
      </c>
      <c r="CF54" s="14">
        <v>0</v>
      </c>
      <c r="CG54" s="14">
        <v>1403</v>
      </c>
      <c r="CH54" s="13">
        <v>1403</v>
      </c>
      <c r="CI54" s="14">
        <v>0</v>
      </c>
      <c r="CJ54" s="14">
        <v>1403</v>
      </c>
      <c r="CK54" s="13">
        <v>0</v>
      </c>
      <c r="CL54" s="14">
        <v>0</v>
      </c>
      <c r="CM54" s="14">
        <v>0</v>
      </c>
      <c r="CN54" s="13">
        <v>2587</v>
      </c>
      <c r="CO54" s="14">
        <v>0</v>
      </c>
      <c r="CP54" s="14">
        <v>2587</v>
      </c>
      <c r="CQ54" s="16"/>
      <c r="CR54" s="13">
        <v>0</v>
      </c>
      <c r="CS54" s="14">
        <v>0</v>
      </c>
      <c r="CT54" s="14">
        <v>0</v>
      </c>
      <c r="CU54" s="13">
        <v>2806</v>
      </c>
      <c r="CV54" s="13">
        <v>0</v>
      </c>
      <c r="CW54" s="13">
        <v>2806</v>
      </c>
      <c r="CX54" s="13">
        <v>0</v>
      </c>
      <c r="CY54" s="14">
        <v>0</v>
      </c>
      <c r="CZ54" s="14">
        <v>0</v>
      </c>
      <c r="DA54" s="13">
        <v>0</v>
      </c>
      <c r="DB54" s="14">
        <v>0</v>
      </c>
      <c r="DC54" s="14">
        <v>0</v>
      </c>
      <c r="DD54" s="13">
        <v>2806</v>
      </c>
      <c r="DE54" s="14">
        <v>0</v>
      </c>
      <c r="DF54" s="14">
        <v>2806</v>
      </c>
      <c r="DG54" s="17">
        <v>87803</v>
      </c>
      <c r="DH54" s="17">
        <v>0</v>
      </c>
      <c r="DI54" s="17">
        <v>0</v>
      </c>
      <c r="DJ54" s="17">
        <v>87803</v>
      </c>
      <c r="DK54" s="18">
        <v>5000</v>
      </c>
      <c r="DL54" s="18">
        <v>1279</v>
      </c>
      <c r="DM54" s="37"/>
    </row>
    <row r="55" spans="1:117" ht="40.5" customHeight="1" x14ac:dyDescent="0.2">
      <c r="A55" s="19" t="s">
        <v>122</v>
      </c>
      <c r="B55" s="13">
        <v>0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3">
        <v>0</v>
      </c>
      <c r="P55" s="24"/>
      <c r="Q55" s="24"/>
      <c r="R55" s="24"/>
      <c r="S55" s="24"/>
      <c r="T55" s="24"/>
      <c r="U55" s="24"/>
      <c r="V55" s="24"/>
      <c r="W55" s="24"/>
      <c r="X55" s="13">
        <v>0</v>
      </c>
      <c r="Y55" s="13">
        <v>0</v>
      </c>
      <c r="Z55" s="24"/>
      <c r="AA55" s="24"/>
      <c r="AB55" s="13">
        <v>0</v>
      </c>
      <c r="AC55" s="24"/>
      <c r="AD55" s="24"/>
      <c r="AE55" s="13">
        <v>0</v>
      </c>
      <c r="AF55" s="24"/>
      <c r="AG55" s="24"/>
      <c r="AH55" s="24"/>
      <c r="AI55" s="13">
        <v>0</v>
      </c>
      <c r="AJ55" s="24"/>
      <c r="AK55" s="24"/>
      <c r="AL55" s="13">
        <v>0</v>
      </c>
      <c r="AM55" s="24"/>
      <c r="AN55" s="24"/>
      <c r="AO55" s="13">
        <v>0</v>
      </c>
      <c r="AP55" s="24"/>
      <c r="AQ55" s="24"/>
      <c r="AR55" s="13">
        <v>0</v>
      </c>
      <c r="AS55" s="25"/>
      <c r="AT55" s="25"/>
      <c r="AU55" s="25"/>
      <c r="AV55" s="25"/>
      <c r="AW55" s="25"/>
      <c r="AX55" s="13">
        <v>0</v>
      </c>
      <c r="AY55" s="25"/>
      <c r="AZ55" s="25"/>
      <c r="BA55" s="13">
        <v>0</v>
      </c>
      <c r="BB55" s="25"/>
      <c r="BC55" s="25"/>
      <c r="BD55" s="13">
        <v>0</v>
      </c>
      <c r="BE55" s="25"/>
      <c r="BF55" s="25"/>
      <c r="BG55" s="13">
        <v>0</v>
      </c>
      <c r="BH55" s="25"/>
      <c r="BI55" s="25"/>
      <c r="BJ55" s="13">
        <v>0</v>
      </c>
      <c r="BK55" s="25"/>
      <c r="BL55" s="25"/>
      <c r="BM55" s="13">
        <v>0</v>
      </c>
      <c r="BN55" s="24"/>
      <c r="BO55" s="24"/>
      <c r="BP55" s="13">
        <v>15847</v>
      </c>
      <c r="BQ55" s="13">
        <v>4935</v>
      </c>
      <c r="BR55" s="14">
        <v>2810</v>
      </c>
      <c r="BS55" s="15">
        <v>2125</v>
      </c>
      <c r="BT55" s="15">
        <v>2962</v>
      </c>
      <c r="BU55" s="15">
        <v>3900</v>
      </c>
      <c r="BV55" s="13">
        <v>300</v>
      </c>
      <c r="BW55" s="15">
        <v>100</v>
      </c>
      <c r="BX55" s="15">
        <v>200</v>
      </c>
      <c r="BY55" s="13">
        <v>0</v>
      </c>
      <c r="BZ55" s="15">
        <v>0</v>
      </c>
      <c r="CA55" s="15">
        <v>0</v>
      </c>
      <c r="CB55" s="13">
        <v>3750</v>
      </c>
      <c r="CC55" s="15">
        <v>1950</v>
      </c>
      <c r="CD55" s="15">
        <v>1800</v>
      </c>
      <c r="CE55" s="13">
        <v>0</v>
      </c>
      <c r="CF55" s="24"/>
      <c r="CG55" s="24"/>
      <c r="CH55" s="13">
        <v>0</v>
      </c>
      <c r="CI55" s="24"/>
      <c r="CJ55" s="24"/>
      <c r="CK55" s="13">
        <v>0</v>
      </c>
      <c r="CL55" s="24"/>
      <c r="CM55" s="24"/>
      <c r="CN55" s="13">
        <v>0</v>
      </c>
      <c r="CO55" s="24"/>
      <c r="CP55" s="24"/>
      <c r="CQ55" s="26"/>
      <c r="CR55" s="13">
        <v>0</v>
      </c>
      <c r="CS55" s="24"/>
      <c r="CT55" s="24"/>
      <c r="CU55" s="13">
        <v>0</v>
      </c>
      <c r="CV55" s="13">
        <v>0</v>
      </c>
      <c r="CW55" s="13">
        <v>0</v>
      </c>
      <c r="CX55" s="13">
        <v>0</v>
      </c>
      <c r="CY55" s="25"/>
      <c r="CZ55" s="25"/>
      <c r="DA55" s="13">
        <v>0</v>
      </c>
      <c r="DB55" s="25"/>
      <c r="DC55" s="25"/>
      <c r="DD55" s="13">
        <v>0</v>
      </c>
      <c r="DE55" s="25"/>
      <c r="DF55" s="25"/>
      <c r="DG55" s="17">
        <v>15847</v>
      </c>
      <c r="DH55" s="17">
        <v>8760</v>
      </c>
      <c r="DI55" s="17">
        <v>0</v>
      </c>
      <c r="DJ55" s="17">
        <v>7087</v>
      </c>
      <c r="DK55" s="18"/>
      <c r="DL55" s="18"/>
      <c r="DM55" s="37"/>
    </row>
    <row r="56" spans="1:117" ht="31.5" x14ac:dyDescent="0.2">
      <c r="A56" s="19" t="s">
        <v>159</v>
      </c>
      <c r="B56" s="13">
        <v>18836</v>
      </c>
      <c r="C56" s="14">
        <v>348</v>
      </c>
      <c r="D56" s="14">
        <v>16797</v>
      </c>
      <c r="E56" s="14">
        <v>0</v>
      </c>
      <c r="F56" s="14">
        <v>0</v>
      </c>
      <c r="G56" s="14">
        <v>0</v>
      </c>
      <c r="H56" s="14">
        <v>419</v>
      </c>
      <c r="I56" s="14">
        <v>784</v>
      </c>
      <c r="J56" s="14">
        <v>0</v>
      </c>
      <c r="K56" s="14">
        <v>392</v>
      </c>
      <c r="L56" s="14">
        <v>0</v>
      </c>
      <c r="M56" s="14">
        <v>96</v>
      </c>
      <c r="N56" s="14">
        <v>0</v>
      </c>
      <c r="O56" s="13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3">
        <v>1958</v>
      </c>
      <c r="Y56" s="13">
        <v>587</v>
      </c>
      <c r="Z56" s="14">
        <v>587</v>
      </c>
      <c r="AA56" s="14">
        <v>0</v>
      </c>
      <c r="AB56" s="13">
        <v>1371</v>
      </c>
      <c r="AC56" s="14">
        <v>1371</v>
      </c>
      <c r="AD56" s="14">
        <v>0</v>
      </c>
      <c r="AE56" s="13">
        <v>1400</v>
      </c>
      <c r="AF56" s="14">
        <v>1400</v>
      </c>
      <c r="AG56" s="14">
        <v>0</v>
      </c>
      <c r="AH56" s="14">
        <v>0</v>
      </c>
      <c r="AI56" s="13">
        <v>0</v>
      </c>
      <c r="AJ56" s="14">
        <v>0</v>
      </c>
      <c r="AK56" s="14">
        <v>0</v>
      </c>
      <c r="AL56" s="13">
        <v>1642</v>
      </c>
      <c r="AM56" s="14">
        <v>1642</v>
      </c>
      <c r="AN56" s="14">
        <v>0</v>
      </c>
      <c r="AO56" s="13">
        <v>126</v>
      </c>
      <c r="AP56" s="14">
        <v>126</v>
      </c>
      <c r="AQ56" s="14">
        <v>0</v>
      </c>
      <c r="AR56" s="13">
        <v>8569</v>
      </c>
      <c r="AS56" s="14">
        <v>1570</v>
      </c>
      <c r="AT56" s="14">
        <v>0</v>
      </c>
      <c r="AU56" s="14">
        <v>0</v>
      </c>
      <c r="AV56" s="14">
        <v>0</v>
      </c>
      <c r="AW56" s="14">
        <v>0</v>
      </c>
      <c r="AX56" s="13">
        <v>0</v>
      </c>
      <c r="AY56" s="14">
        <v>0</v>
      </c>
      <c r="AZ56" s="14">
        <v>0</v>
      </c>
      <c r="BA56" s="13">
        <v>0</v>
      </c>
      <c r="BB56" s="14">
        <v>0</v>
      </c>
      <c r="BC56" s="14">
        <v>0</v>
      </c>
      <c r="BD56" s="13">
        <v>0</v>
      </c>
      <c r="BE56" s="14">
        <v>0</v>
      </c>
      <c r="BF56" s="14">
        <v>0</v>
      </c>
      <c r="BG56" s="13">
        <v>0</v>
      </c>
      <c r="BH56" s="14">
        <v>0</v>
      </c>
      <c r="BI56" s="14">
        <v>0</v>
      </c>
      <c r="BJ56" s="13">
        <v>6999</v>
      </c>
      <c r="BK56" s="14">
        <v>6999</v>
      </c>
      <c r="BL56" s="14">
        <v>0</v>
      </c>
      <c r="BM56" s="13">
        <v>1120</v>
      </c>
      <c r="BN56" s="14">
        <v>1120</v>
      </c>
      <c r="BO56" s="14">
        <v>0</v>
      </c>
      <c r="BP56" s="13">
        <v>484</v>
      </c>
      <c r="BQ56" s="13">
        <v>0</v>
      </c>
      <c r="BR56" s="21">
        <v>0</v>
      </c>
      <c r="BS56" s="20">
        <v>0</v>
      </c>
      <c r="BT56" s="20">
        <v>0</v>
      </c>
      <c r="BU56" s="20">
        <v>229</v>
      </c>
      <c r="BV56" s="13">
        <v>255</v>
      </c>
      <c r="BW56" s="20">
        <v>255</v>
      </c>
      <c r="BX56" s="20">
        <v>0</v>
      </c>
      <c r="BY56" s="13">
        <v>0</v>
      </c>
      <c r="BZ56" s="20">
        <v>0</v>
      </c>
      <c r="CA56" s="20">
        <v>0</v>
      </c>
      <c r="CB56" s="13">
        <v>0</v>
      </c>
      <c r="CC56" s="20">
        <v>0</v>
      </c>
      <c r="CD56" s="20">
        <v>0</v>
      </c>
      <c r="CE56" s="13">
        <v>4899</v>
      </c>
      <c r="CF56" s="14">
        <v>4899</v>
      </c>
      <c r="CG56" s="14">
        <v>0</v>
      </c>
      <c r="CH56" s="13">
        <v>699</v>
      </c>
      <c r="CI56" s="14">
        <v>699</v>
      </c>
      <c r="CJ56" s="14">
        <v>0</v>
      </c>
      <c r="CK56" s="13">
        <v>0</v>
      </c>
      <c r="CL56" s="14">
        <v>0</v>
      </c>
      <c r="CM56" s="14">
        <v>0</v>
      </c>
      <c r="CN56" s="13">
        <v>281</v>
      </c>
      <c r="CO56" s="14">
        <v>281</v>
      </c>
      <c r="CP56" s="14">
        <v>0</v>
      </c>
      <c r="CQ56" s="16"/>
      <c r="CR56" s="13">
        <v>0</v>
      </c>
      <c r="CS56" s="14">
        <v>0</v>
      </c>
      <c r="CT56" s="14">
        <v>0</v>
      </c>
      <c r="CU56" s="13">
        <v>0</v>
      </c>
      <c r="CV56" s="13">
        <v>0</v>
      </c>
      <c r="CW56" s="13">
        <v>0</v>
      </c>
      <c r="CX56" s="13">
        <v>0</v>
      </c>
      <c r="CY56" s="14">
        <v>0</v>
      </c>
      <c r="CZ56" s="14">
        <v>0</v>
      </c>
      <c r="DA56" s="13">
        <v>0</v>
      </c>
      <c r="DB56" s="14">
        <v>0</v>
      </c>
      <c r="DC56" s="14">
        <v>0</v>
      </c>
      <c r="DD56" s="13">
        <v>0</v>
      </c>
      <c r="DE56" s="14">
        <v>0</v>
      </c>
      <c r="DF56" s="14">
        <v>0</v>
      </c>
      <c r="DG56" s="17">
        <v>40014</v>
      </c>
      <c r="DH56" s="17">
        <v>40014</v>
      </c>
      <c r="DI56" s="17">
        <v>7383</v>
      </c>
      <c r="DJ56" s="17">
        <v>0</v>
      </c>
      <c r="DK56" s="18">
        <v>6000</v>
      </c>
      <c r="DL56" s="18">
        <v>1405</v>
      </c>
      <c r="DM56" s="37"/>
    </row>
    <row r="57" spans="1:117" ht="31.5" x14ac:dyDescent="0.2">
      <c r="A57" s="19" t="s">
        <v>123</v>
      </c>
      <c r="B57" s="13">
        <v>17592</v>
      </c>
      <c r="C57" s="14">
        <v>258</v>
      </c>
      <c r="D57" s="14">
        <v>16752</v>
      </c>
      <c r="E57" s="14">
        <v>0</v>
      </c>
      <c r="F57" s="14">
        <v>0</v>
      </c>
      <c r="G57" s="14">
        <v>0</v>
      </c>
      <c r="H57" s="14">
        <v>203</v>
      </c>
      <c r="I57" s="14">
        <v>379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3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3">
        <v>1460</v>
      </c>
      <c r="Y57" s="13">
        <v>1135</v>
      </c>
      <c r="Z57" s="14">
        <v>1135</v>
      </c>
      <c r="AA57" s="14">
        <v>0</v>
      </c>
      <c r="AB57" s="13">
        <v>325</v>
      </c>
      <c r="AC57" s="14">
        <v>325</v>
      </c>
      <c r="AD57" s="14">
        <v>0</v>
      </c>
      <c r="AE57" s="13">
        <v>258</v>
      </c>
      <c r="AF57" s="14">
        <v>258</v>
      </c>
      <c r="AG57" s="14">
        <v>0</v>
      </c>
      <c r="AH57" s="14">
        <v>0</v>
      </c>
      <c r="AI57" s="13">
        <v>0</v>
      </c>
      <c r="AJ57" s="14">
        <v>0</v>
      </c>
      <c r="AK57" s="14">
        <v>0</v>
      </c>
      <c r="AL57" s="13">
        <v>474</v>
      </c>
      <c r="AM57" s="14">
        <v>474</v>
      </c>
      <c r="AN57" s="14">
        <v>0</v>
      </c>
      <c r="AO57" s="13">
        <v>507</v>
      </c>
      <c r="AP57" s="14">
        <v>507</v>
      </c>
      <c r="AQ57" s="14">
        <v>0</v>
      </c>
      <c r="AR57" s="13">
        <v>7619</v>
      </c>
      <c r="AS57" s="14">
        <v>1560</v>
      </c>
      <c r="AT57" s="14">
        <v>0</v>
      </c>
      <c r="AU57" s="14">
        <v>0</v>
      </c>
      <c r="AV57" s="14">
        <v>0</v>
      </c>
      <c r="AW57" s="14">
        <v>0</v>
      </c>
      <c r="AX57" s="13">
        <v>0</v>
      </c>
      <c r="AY57" s="14">
        <v>0</v>
      </c>
      <c r="AZ57" s="14">
        <v>0</v>
      </c>
      <c r="BA57" s="13">
        <v>0</v>
      </c>
      <c r="BB57" s="14">
        <v>0</v>
      </c>
      <c r="BC57" s="14">
        <v>0</v>
      </c>
      <c r="BD57" s="13">
        <v>4261</v>
      </c>
      <c r="BE57" s="14">
        <v>4158</v>
      </c>
      <c r="BF57" s="14">
        <v>103</v>
      </c>
      <c r="BG57" s="13">
        <v>0</v>
      </c>
      <c r="BH57" s="14">
        <v>0</v>
      </c>
      <c r="BI57" s="14">
        <v>0</v>
      </c>
      <c r="BJ57" s="13">
        <v>1798</v>
      </c>
      <c r="BK57" s="14">
        <v>1798</v>
      </c>
      <c r="BL57" s="14">
        <v>0</v>
      </c>
      <c r="BM57" s="13">
        <v>439</v>
      </c>
      <c r="BN57" s="14">
        <v>439</v>
      </c>
      <c r="BO57" s="14">
        <v>0</v>
      </c>
      <c r="BP57" s="13">
        <v>0</v>
      </c>
      <c r="BQ57" s="13">
        <v>0</v>
      </c>
      <c r="BR57" s="14">
        <v>0</v>
      </c>
      <c r="BS57" s="14">
        <v>0</v>
      </c>
      <c r="BT57" s="14">
        <v>0</v>
      </c>
      <c r="BU57" s="14">
        <v>0</v>
      </c>
      <c r="BV57" s="13">
        <v>0</v>
      </c>
      <c r="BW57" s="14">
        <v>0</v>
      </c>
      <c r="BX57" s="14">
        <v>0</v>
      </c>
      <c r="BY57" s="13">
        <v>0</v>
      </c>
      <c r="BZ57" s="14">
        <v>0</v>
      </c>
      <c r="CA57" s="14">
        <v>0</v>
      </c>
      <c r="CB57" s="13">
        <v>0</v>
      </c>
      <c r="CC57" s="14">
        <v>0</v>
      </c>
      <c r="CD57" s="14">
        <v>0</v>
      </c>
      <c r="CE57" s="13">
        <v>3367</v>
      </c>
      <c r="CF57" s="14">
        <v>3367</v>
      </c>
      <c r="CG57" s="14">
        <v>0</v>
      </c>
      <c r="CH57" s="13">
        <v>878</v>
      </c>
      <c r="CI57" s="14">
        <v>878</v>
      </c>
      <c r="CJ57" s="14">
        <v>0</v>
      </c>
      <c r="CK57" s="13">
        <v>0</v>
      </c>
      <c r="CL57" s="14">
        <v>0</v>
      </c>
      <c r="CM57" s="14">
        <v>0</v>
      </c>
      <c r="CN57" s="13">
        <v>1013</v>
      </c>
      <c r="CO57" s="14">
        <v>1013</v>
      </c>
      <c r="CP57" s="14">
        <v>0</v>
      </c>
      <c r="CQ57" s="16"/>
      <c r="CR57" s="13">
        <v>0</v>
      </c>
      <c r="CS57" s="14">
        <v>0</v>
      </c>
      <c r="CT57" s="14">
        <v>0</v>
      </c>
      <c r="CU57" s="13">
        <v>0</v>
      </c>
      <c r="CV57" s="13">
        <v>0</v>
      </c>
      <c r="CW57" s="13">
        <v>0</v>
      </c>
      <c r="CX57" s="13">
        <v>0</v>
      </c>
      <c r="CY57" s="14">
        <v>0</v>
      </c>
      <c r="CZ57" s="14">
        <v>0</v>
      </c>
      <c r="DA57" s="13">
        <v>0</v>
      </c>
      <c r="DB57" s="14">
        <v>0</v>
      </c>
      <c r="DC57" s="14">
        <v>0</v>
      </c>
      <c r="DD57" s="13">
        <v>0</v>
      </c>
      <c r="DE57" s="14">
        <v>0</v>
      </c>
      <c r="DF57" s="14">
        <v>0</v>
      </c>
      <c r="DG57" s="17">
        <v>33607</v>
      </c>
      <c r="DH57" s="17">
        <v>33504</v>
      </c>
      <c r="DI57" s="17">
        <v>7125</v>
      </c>
      <c r="DJ57" s="17">
        <v>103</v>
      </c>
      <c r="DK57" s="18">
        <v>5000</v>
      </c>
      <c r="DL57" s="18">
        <v>1354</v>
      </c>
      <c r="DM57" s="37"/>
    </row>
    <row r="58" spans="1:117" ht="15.75" x14ac:dyDescent="0.2">
      <c r="A58" s="19" t="s">
        <v>124</v>
      </c>
      <c r="B58" s="13">
        <v>21063</v>
      </c>
      <c r="C58" s="14">
        <v>720</v>
      </c>
      <c r="D58" s="14">
        <v>18660</v>
      </c>
      <c r="E58" s="14">
        <v>0</v>
      </c>
      <c r="F58" s="14">
        <v>0</v>
      </c>
      <c r="G58" s="14">
        <v>0</v>
      </c>
      <c r="H58" s="14">
        <v>82</v>
      </c>
      <c r="I58" s="14">
        <v>1601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3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3">
        <v>771</v>
      </c>
      <c r="Y58" s="13">
        <v>695</v>
      </c>
      <c r="Z58" s="14">
        <v>695</v>
      </c>
      <c r="AA58" s="14">
        <v>0</v>
      </c>
      <c r="AB58" s="13">
        <v>76</v>
      </c>
      <c r="AC58" s="14">
        <v>76</v>
      </c>
      <c r="AD58" s="14">
        <v>0</v>
      </c>
      <c r="AE58" s="13">
        <v>474</v>
      </c>
      <c r="AF58" s="14">
        <v>474</v>
      </c>
      <c r="AG58" s="14">
        <v>0</v>
      </c>
      <c r="AH58" s="14">
        <v>0</v>
      </c>
      <c r="AI58" s="13">
        <v>0</v>
      </c>
      <c r="AJ58" s="14">
        <v>0</v>
      </c>
      <c r="AK58" s="14">
        <v>0</v>
      </c>
      <c r="AL58" s="13">
        <v>2605</v>
      </c>
      <c r="AM58" s="14">
        <v>2605</v>
      </c>
      <c r="AN58" s="14">
        <v>0</v>
      </c>
      <c r="AO58" s="13">
        <v>1101</v>
      </c>
      <c r="AP58" s="14">
        <v>1101</v>
      </c>
      <c r="AQ58" s="14">
        <v>0</v>
      </c>
      <c r="AR58" s="13">
        <v>9660</v>
      </c>
      <c r="AS58" s="14">
        <v>0</v>
      </c>
      <c r="AT58" s="14">
        <v>0</v>
      </c>
      <c r="AU58" s="14">
        <v>0</v>
      </c>
      <c r="AV58" s="14">
        <v>120</v>
      </c>
      <c r="AW58" s="14">
        <v>0</v>
      </c>
      <c r="AX58" s="13">
        <v>5254</v>
      </c>
      <c r="AY58" s="14">
        <v>5254</v>
      </c>
      <c r="AZ58" s="14">
        <v>0</v>
      </c>
      <c r="BA58" s="13">
        <v>236</v>
      </c>
      <c r="BB58" s="14">
        <v>236</v>
      </c>
      <c r="BC58" s="14">
        <v>0</v>
      </c>
      <c r="BD58" s="13">
        <v>877</v>
      </c>
      <c r="BE58" s="14">
        <v>877</v>
      </c>
      <c r="BF58" s="14">
        <v>0</v>
      </c>
      <c r="BG58" s="13">
        <v>0</v>
      </c>
      <c r="BH58" s="14">
        <v>0</v>
      </c>
      <c r="BI58" s="14">
        <v>0</v>
      </c>
      <c r="BJ58" s="13">
        <v>3173</v>
      </c>
      <c r="BK58" s="14">
        <v>3173</v>
      </c>
      <c r="BL58" s="14">
        <v>0</v>
      </c>
      <c r="BM58" s="13">
        <v>1502</v>
      </c>
      <c r="BN58" s="14">
        <v>1502</v>
      </c>
      <c r="BO58" s="14">
        <v>0</v>
      </c>
      <c r="BP58" s="13">
        <v>36</v>
      </c>
      <c r="BQ58" s="13">
        <v>0</v>
      </c>
      <c r="BR58" s="14">
        <v>0</v>
      </c>
      <c r="BS58" s="15">
        <v>0</v>
      </c>
      <c r="BT58" s="15">
        <v>0</v>
      </c>
      <c r="BU58" s="15">
        <v>36</v>
      </c>
      <c r="BV58" s="13">
        <v>0</v>
      </c>
      <c r="BW58" s="15">
        <v>0</v>
      </c>
      <c r="BX58" s="15">
        <v>0</v>
      </c>
      <c r="BY58" s="13">
        <v>0</v>
      </c>
      <c r="BZ58" s="15">
        <v>0</v>
      </c>
      <c r="CA58" s="15">
        <v>0</v>
      </c>
      <c r="CB58" s="13">
        <v>0</v>
      </c>
      <c r="CC58" s="15">
        <v>0</v>
      </c>
      <c r="CD58" s="15">
        <v>0</v>
      </c>
      <c r="CE58" s="13">
        <v>6721</v>
      </c>
      <c r="CF58" s="14">
        <v>6694</v>
      </c>
      <c r="CG58" s="14">
        <v>27</v>
      </c>
      <c r="CH58" s="13">
        <v>2484</v>
      </c>
      <c r="CI58" s="14">
        <v>2484</v>
      </c>
      <c r="CJ58" s="14">
        <v>0</v>
      </c>
      <c r="CK58" s="13">
        <v>0</v>
      </c>
      <c r="CL58" s="14">
        <v>0</v>
      </c>
      <c r="CM58" s="14">
        <v>0</v>
      </c>
      <c r="CN58" s="13">
        <v>527</v>
      </c>
      <c r="CO58" s="14">
        <v>527</v>
      </c>
      <c r="CP58" s="14">
        <v>0</v>
      </c>
      <c r="CQ58" s="16"/>
      <c r="CR58" s="13">
        <v>0</v>
      </c>
      <c r="CS58" s="14">
        <v>0</v>
      </c>
      <c r="CT58" s="14">
        <v>0</v>
      </c>
      <c r="CU58" s="13">
        <v>0</v>
      </c>
      <c r="CV58" s="13">
        <v>0</v>
      </c>
      <c r="CW58" s="13">
        <v>0</v>
      </c>
      <c r="CX58" s="13">
        <v>0</v>
      </c>
      <c r="CY58" s="14">
        <v>0</v>
      </c>
      <c r="CZ58" s="14">
        <v>0</v>
      </c>
      <c r="DA58" s="13">
        <v>0</v>
      </c>
      <c r="DB58" s="14">
        <v>0</v>
      </c>
      <c r="DC58" s="14">
        <v>0</v>
      </c>
      <c r="DD58" s="13">
        <v>0</v>
      </c>
      <c r="DE58" s="14">
        <v>0</v>
      </c>
      <c r="DF58" s="14">
        <v>0</v>
      </c>
      <c r="DG58" s="17">
        <v>46944</v>
      </c>
      <c r="DH58" s="17">
        <v>46917</v>
      </c>
      <c r="DI58" s="17">
        <v>8149</v>
      </c>
      <c r="DJ58" s="17">
        <v>27</v>
      </c>
      <c r="DK58" s="18">
        <v>5125</v>
      </c>
      <c r="DL58" s="18">
        <v>1554</v>
      </c>
      <c r="DM58" s="37"/>
    </row>
    <row r="59" spans="1:117" ht="31.5" x14ac:dyDescent="0.2">
      <c r="A59" s="19" t="s">
        <v>125</v>
      </c>
      <c r="B59" s="13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3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3">
        <v>0</v>
      </c>
      <c r="Y59" s="13">
        <v>0</v>
      </c>
      <c r="Z59" s="14">
        <v>0</v>
      </c>
      <c r="AA59" s="14">
        <v>0</v>
      </c>
      <c r="AB59" s="13">
        <v>0</v>
      </c>
      <c r="AC59" s="14">
        <v>0</v>
      </c>
      <c r="AD59" s="14">
        <v>0</v>
      </c>
      <c r="AE59" s="13">
        <v>0</v>
      </c>
      <c r="AF59" s="14">
        <v>0</v>
      </c>
      <c r="AG59" s="14">
        <v>0</v>
      </c>
      <c r="AH59" s="14">
        <v>0</v>
      </c>
      <c r="AI59" s="13">
        <v>0</v>
      </c>
      <c r="AJ59" s="14">
        <v>0</v>
      </c>
      <c r="AK59" s="14">
        <v>0</v>
      </c>
      <c r="AL59" s="13">
        <v>0</v>
      </c>
      <c r="AM59" s="14">
        <v>0</v>
      </c>
      <c r="AN59" s="14">
        <v>0</v>
      </c>
      <c r="AO59" s="13">
        <v>0</v>
      </c>
      <c r="AP59" s="14">
        <v>0</v>
      </c>
      <c r="AQ59" s="14">
        <v>0</v>
      </c>
      <c r="AR59" s="13">
        <v>6775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3">
        <v>0</v>
      </c>
      <c r="AY59" s="14">
        <v>0</v>
      </c>
      <c r="AZ59" s="14">
        <v>0</v>
      </c>
      <c r="BA59" s="13">
        <v>0</v>
      </c>
      <c r="BB59" s="14">
        <v>0</v>
      </c>
      <c r="BC59" s="14">
        <v>0</v>
      </c>
      <c r="BD59" s="13">
        <v>6775</v>
      </c>
      <c r="BE59" s="14">
        <v>6641</v>
      </c>
      <c r="BF59" s="14">
        <v>134</v>
      </c>
      <c r="BG59" s="13">
        <v>0</v>
      </c>
      <c r="BH59" s="14">
        <v>0</v>
      </c>
      <c r="BI59" s="14">
        <v>0</v>
      </c>
      <c r="BJ59" s="13">
        <v>0</v>
      </c>
      <c r="BK59" s="14">
        <v>0</v>
      </c>
      <c r="BL59" s="14">
        <v>0</v>
      </c>
      <c r="BM59" s="13">
        <v>0</v>
      </c>
      <c r="BN59" s="14">
        <v>0</v>
      </c>
      <c r="BO59" s="14">
        <v>0</v>
      </c>
      <c r="BP59" s="13">
        <v>0</v>
      </c>
      <c r="BQ59" s="13">
        <v>0</v>
      </c>
      <c r="BR59" s="14">
        <v>0</v>
      </c>
      <c r="BS59" s="14">
        <v>0</v>
      </c>
      <c r="BT59" s="14">
        <v>0</v>
      </c>
      <c r="BU59" s="14">
        <v>0</v>
      </c>
      <c r="BV59" s="13">
        <v>0</v>
      </c>
      <c r="BW59" s="14">
        <v>0</v>
      </c>
      <c r="BX59" s="14">
        <v>0</v>
      </c>
      <c r="BY59" s="13">
        <v>0</v>
      </c>
      <c r="BZ59" s="14">
        <v>0</v>
      </c>
      <c r="CA59" s="14">
        <v>0</v>
      </c>
      <c r="CB59" s="13">
        <v>0</v>
      </c>
      <c r="CC59" s="14">
        <v>0</v>
      </c>
      <c r="CD59" s="14">
        <v>0</v>
      </c>
      <c r="CE59" s="13">
        <v>0</v>
      </c>
      <c r="CF59" s="14">
        <v>0</v>
      </c>
      <c r="CG59" s="14">
        <v>0</v>
      </c>
      <c r="CH59" s="13">
        <v>65</v>
      </c>
      <c r="CI59" s="14">
        <v>65</v>
      </c>
      <c r="CJ59" s="14">
        <v>0</v>
      </c>
      <c r="CK59" s="13">
        <v>0</v>
      </c>
      <c r="CL59" s="14">
        <v>0</v>
      </c>
      <c r="CM59" s="14">
        <v>0</v>
      </c>
      <c r="CN59" s="13">
        <v>352</v>
      </c>
      <c r="CO59" s="14">
        <v>342</v>
      </c>
      <c r="CP59" s="14">
        <v>10</v>
      </c>
      <c r="CQ59" s="16"/>
      <c r="CR59" s="13">
        <v>0</v>
      </c>
      <c r="CS59" s="14">
        <v>0</v>
      </c>
      <c r="CT59" s="14">
        <v>0</v>
      </c>
      <c r="CU59" s="13">
        <v>0</v>
      </c>
      <c r="CV59" s="13">
        <v>0</v>
      </c>
      <c r="CW59" s="13">
        <v>0</v>
      </c>
      <c r="CX59" s="13">
        <v>0</v>
      </c>
      <c r="CY59" s="14">
        <v>0</v>
      </c>
      <c r="CZ59" s="14">
        <v>0</v>
      </c>
      <c r="DA59" s="13">
        <v>0</v>
      </c>
      <c r="DB59" s="14">
        <v>0</v>
      </c>
      <c r="DC59" s="14">
        <v>0</v>
      </c>
      <c r="DD59" s="13">
        <v>0</v>
      </c>
      <c r="DE59" s="14">
        <v>0</v>
      </c>
      <c r="DF59" s="14">
        <v>0</v>
      </c>
      <c r="DG59" s="17">
        <v>7192</v>
      </c>
      <c r="DH59" s="17">
        <v>7048</v>
      </c>
      <c r="DI59" s="17">
        <v>0</v>
      </c>
      <c r="DJ59" s="17">
        <v>144</v>
      </c>
      <c r="DK59" s="18"/>
      <c r="DL59" s="18"/>
      <c r="DM59" s="37"/>
    </row>
    <row r="60" spans="1:117" ht="15.75" x14ac:dyDescent="0.2">
      <c r="A60" s="19" t="s">
        <v>126</v>
      </c>
      <c r="B60" s="13">
        <v>20431</v>
      </c>
      <c r="C60" s="14">
        <v>0</v>
      </c>
      <c r="D60" s="14">
        <v>18887</v>
      </c>
      <c r="E60" s="14">
        <v>0</v>
      </c>
      <c r="F60" s="14">
        <v>0</v>
      </c>
      <c r="G60" s="14">
        <v>0</v>
      </c>
      <c r="H60" s="14">
        <v>460</v>
      </c>
      <c r="I60" s="14">
        <v>1084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3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3">
        <v>2843</v>
      </c>
      <c r="Y60" s="13">
        <v>1661</v>
      </c>
      <c r="Z60" s="14">
        <v>1661</v>
      </c>
      <c r="AA60" s="14">
        <v>0</v>
      </c>
      <c r="AB60" s="13">
        <v>1182</v>
      </c>
      <c r="AC60" s="14">
        <v>1182</v>
      </c>
      <c r="AD60" s="14">
        <v>0</v>
      </c>
      <c r="AE60" s="13">
        <v>3097</v>
      </c>
      <c r="AF60" s="14">
        <v>3097</v>
      </c>
      <c r="AG60" s="14">
        <v>0</v>
      </c>
      <c r="AH60" s="14">
        <v>0</v>
      </c>
      <c r="AI60" s="13">
        <v>0</v>
      </c>
      <c r="AJ60" s="14">
        <v>0</v>
      </c>
      <c r="AK60" s="14">
        <v>0</v>
      </c>
      <c r="AL60" s="13">
        <v>1415</v>
      </c>
      <c r="AM60" s="14">
        <v>1415</v>
      </c>
      <c r="AN60" s="14">
        <v>0</v>
      </c>
      <c r="AO60" s="13">
        <v>354</v>
      </c>
      <c r="AP60" s="14">
        <v>354</v>
      </c>
      <c r="AQ60" s="14">
        <v>0</v>
      </c>
      <c r="AR60" s="13">
        <v>2939</v>
      </c>
      <c r="AS60" s="14">
        <v>1061</v>
      </c>
      <c r="AT60" s="14">
        <v>0</v>
      </c>
      <c r="AU60" s="14">
        <v>0</v>
      </c>
      <c r="AV60" s="14">
        <v>0</v>
      </c>
      <c r="AW60" s="14">
        <v>0</v>
      </c>
      <c r="AX60" s="13">
        <v>0</v>
      </c>
      <c r="AY60" s="14">
        <v>0</v>
      </c>
      <c r="AZ60" s="14">
        <v>0</v>
      </c>
      <c r="BA60" s="13">
        <v>0</v>
      </c>
      <c r="BB60" s="14">
        <v>0</v>
      </c>
      <c r="BC60" s="14">
        <v>0</v>
      </c>
      <c r="BD60" s="13">
        <v>18</v>
      </c>
      <c r="BE60" s="14">
        <v>18</v>
      </c>
      <c r="BF60" s="14">
        <v>0</v>
      </c>
      <c r="BG60" s="13">
        <v>0</v>
      </c>
      <c r="BH60" s="14">
        <v>0</v>
      </c>
      <c r="BI60" s="14">
        <v>0</v>
      </c>
      <c r="BJ60" s="13">
        <v>1860</v>
      </c>
      <c r="BK60" s="14">
        <v>1860</v>
      </c>
      <c r="BL60" s="14">
        <v>0</v>
      </c>
      <c r="BM60" s="13">
        <v>531</v>
      </c>
      <c r="BN60" s="14">
        <v>531</v>
      </c>
      <c r="BO60" s="14">
        <v>0</v>
      </c>
      <c r="BP60" s="13">
        <v>0</v>
      </c>
      <c r="BQ60" s="13">
        <v>0</v>
      </c>
      <c r="BR60" s="14">
        <v>0</v>
      </c>
      <c r="BS60" s="14">
        <v>0</v>
      </c>
      <c r="BT60" s="14">
        <v>0</v>
      </c>
      <c r="BU60" s="14">
        <v>0</v>
      </c>
      <c r="BV60" s="13">
        <v>0</v>
      </c>
      <c r="BW60" s="14">
        <v>0</v>
      </c>
      <c r="BX60" s="14">
        <v>0</v>
      </c>
      <c r="BY60" s="13">
        <v>0</v>
      </c>
      <c r="BZ60" s="14">
        <v>0</v>
      </c>
      <c r="CA60" s="14">
        <v>0</v>
      </c>
      <c r="CB60" s="13">
        <v>0</v>
      </c>
      <c r="CC60" s="14">
        <v>0</v>
      </c>
      <c r="CD60" s="14">
        <v>0</v>
      </c>
      <c r="CE60" s="13">
        <v>4549</v>
      </c>
      <c r="CF60" s="14">
        <v>4549</v>
      </c>
      <c r="CG60" s="14">
        <v>0</v>
      </c>
      <c r="CH60" s="13">
        <v>1079</v>
      </c>
      <c r="CI60" s="14">
        <v>1079</v>
      </c>
      <c r="CJ60" s="14">
        <v>0</v>
      </c>
      <c r="CK60" s="13">
        <v>0</v>
      </c>
      <c r="CL60" s="14">
        <v>0</v>
      </c>
      <c r="CM60" s="14">
        <v>0</v>
      </c>
      <c r="CN60" s="13">
        <v>1266</v>
      </c>
      <c r="CO60" s="14">
        <v>1266</v>
      </c>
      <c r="CP60" s="14">
        <v>0</v>
      </c>
      <c r="CQ60" s="16"/>
      <c r="CR60" s="13">
        <v>0</v>
      </c>
      <c r="CS60" s="14">
        <v>0</v>
      </c>
      <c r="CT60" s="14">
        <v>0</v>
      </c>
      <c r="CU60" s="13">
        <v>0</v>
      </c>
      <c r="CV60" s="13">
        <v>0</v>
      </c>
      <c r="CW60" s="13">
        <v>0</v>
      </c>
      <c r="CX60" s="13">
        <v>0</v>
      </c>
      <c r="CY60" s="14">
        <v>0</v>
      </c>
      <c r="CZ60" s="14">
        <v>0</v>
      </c>
      <c r="DA60" s="13">
        <v>0</v>
      </c>
      <c r="DB60" s="14">
        <v>0</v>
      </c>
      <c r="DC60" s="14">
        <v>0</v>
      </c>
      <c r="DD60" s="13">
        <v>0</v>
      </c>
      <c r="DE60" s="14">
        <v>0</v>
      </c>
      <c r="DF60" s="14">
        <v>0</v>
      </c>
      <c r="DG60" s="17">
        <v>38504</v>
      </c>
      <c r="DH60" s="17">
        <v>38504</v>
      </c>
      <c r="DI60" s="17">
        <v>4456</v>
      </c>
      <c r="DJ60" s="17">
        <v>0</v>
      </c>
      <c r="DK60" s="18">
        <v>5000</v>
      </c>
      <c r="DL60" s="18">
        <v>849</v>
      </c>
      <c r="DM60" s="37"/>
    </row>
    <row r="61" spans="1:117" ht="15.75" x14ac:dyDescent="0.2">
      <c r="A61" s="19" t="s">
        <v>127</v>
      </c>
      <c r="B61" s="13">
        <v>15362</v>
      </c>
      <c r="C61" s="14">
        <v>50</v>
      </c>
      <c r="D61" s="14">
        <v>15005</v>
      </c>
      <c r="E61" s="14">
        <v>0</v>
      </c>
      <c r="F61" s="14">
        <v>0</v>
      </c>
      <c r="G61" s="14">
        <v>0</v>
      </c>
      <c r="H61" s="14">
        <v>0</v>
      </c>
      <c r="I61" s="14">
        <v>307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3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3">
        <v>1917</v>
      </c>
      <c r="Y61" s="13">
        <v>1150</v>
      </c>
      <c r="Z61" s="14">
        <v>1150</v>
      </c>
      <c r="AA61" s="14">
        <v>0</v>
      </c>
      <c r="AB61" s="13">
        <v>767</v>
      </c>
      <c r="AC61" s="14">
        <v>767</v>
      </c>
      <c r="AD61" s="14">
        <v>0</v>
      </c>
      <c r="AE61" s="13">
        <v>2300</v>
      </c>
      <c r="AF61" s="14">
        <v>2300</v>
      </c>
      <c r="AG61" s="14">
        <v>0</v>
      </c>
      <c r="AH61" s="14">
        <v>0</v>
      </c>
      <c r="AI61" s="13">
        <v>0</v>
      </c>
      <c r="AJ61" s="14">
        <v>0</v>
      </c>
      <c r="AK61" s="14">
        <v>0</v>
      </c>
      <c r="AL61" s="13">
        <v>1533</v>
      </c>
      <c r="AM61" s="14">
        <v>1533</v>
      </c>
      <c r="AN61" s="14">
        <v>0</v>
      </c>
      <c r="AO61" s="13">
        <v>230</v>
      </c>
      <c r="AP61" s="14">
        <v>230</v>
      </c>
      <c r="AQ61" s="14">
        <v>0</v>
      </c>
      <c r="AR61" s="13">
        <v>4053</v>
      </c>
      <c r="AS61" s="14">
        <v>1533</v>
      </c>
      <c r="AT61" s="14">
        <v>0</v>
      </c>
      <c r="AU61" s="14">
        <v>0</v>
      </c>
      <c r="AV61" s="14">
        <v>0</v>
      </c>
      <c r="AW61" s="14">
        <v>0</v>
      </c>
      <c r="AX61" s="13">
        <v>0</v>
      </c>
      <c r="AY61" s="14">
        <v>0</v>
      </c>
      <c r="AZ61" s="14">
        <v>0</v>
      </c>
      <c r="BA61" s="13">
        <v>0</v>
      </c>
      <c r="BB61" s="14">
        <v>0</v>
      </c>
      <c r="BC61" s="14">
        <v>0</v>
      </c>
      <c r="BD61" s="13">
        <v>834</v>
      </c>
      <c r="BE61" s="14">
        <v>834</v>
      </c>
      <c r="BF61" s="14">
        <v>0</v>
      </c>
      <c r="BG61" s="13">
        <v>0</v>
      </c>
      <c r="BH61" s="14">
        <v>0</v>
      </c>
      <c r="BI61" s="14">
        <v>0</v>
      </c>
      <c r="BJ61" s="13">
        <v>1686</v>
      </c>
      <c r="BK61" s="14">
        <v>1686</v>
      </c>
      <c r="BL61" s="14">
        <v>0</v>
      </c>
      <c r="BM61" s="13">
        <v>558</v>
      </c>
      <c r="BN61" s="14">
        <v>558</v>
      </c>
      <c r="BO61" s="14">
        <v>0</v>
      </c>
      <c r="BP61" s="13">
        <v>0</v>
      </c>
      <c r="BQ61" s="13">
        <v>0</v>
      </c>
      <c r="BR61" s="14">
        <v>0</v>
      </c>
      <c r="BS61" s="15">
        <v>0</v>
      </c>
      <c r="BT61" s="15">
        <v>0</v>
      </c>
      <c r="BU61" s="15">
        <v>0</v>
      </c>
      <c r="BV61" s="13">
        <v>0</v>
      </c>
      <c r="BW61" s="15">
        <v>0</v>
      </c>
      <c r="BX61" s="15">
        <v>0</v>
      </c>
      <c r="BY61" s="13">
        <v>0</v>
      </c>
      <c r="BZ61" s="15">
        <v>0</v>
      </c>
      <c r="CA61" s="15">
        <v>0</v>
      </c>
      <c r="CB61" s="13">
        <v>0</v>
      </c>
      <c r="CC61" s="15">
        <v>0</v>
      </c>
      <c r="CD61" s="15">
        <v>0</v>
      </c>
      <c r="CE61" s="13">
        <v>3833</v>
      </c>
      <c r="CF61" s="14">
        <v>3833</v>
      </c>
      <c r="CG61" s="14">
        <v>0</v>
      </c>
      <c r="CH61" s="13">
        <v>767</v>
      </c>
      <c r="CI61" s="14">
        <v>767</v>
      </c>
      <c r="CJ61" s="14">
        <v>0</v>
      </c>
      <c r="CK61" s="13">
        <v>0</v>
      </c>
      <c r="CL61" s="14">
        <v>0</v>
      </c>
      <c r="CM61" s="14">
        <v>0</v>
      </c>
      <c r="CN61" s="13">
        <v>613</v>
      </c>
      <c r="CO61" s="14">
        <v>613</v>
      </c>
      <c r="CP61" s="14">
        <v>0</v>
      </c>
      <c r="CQ61" s="16"/>
      <c r="CR61" s="13">
        <v>0</v>
      </c>
      <c r="CS61" s="14">
        <v>0</v>
      </c>
      <c r="CT61" s="14">
        <v>0</v>
      </c>
      <c r="CU61" s="13">
        <v>0</v>
      </c>
      <c r="CV61" s="13">
        <v>0</v>
      </c>
      <c r="CW61" s="13">
        <v>0</v>
      </c>
      <c r="CX61" s="13">
        <v>0</v>
      </c>
      <c r="CY61" s="14">
        <v>0</v>
      </c>
      <c r="CZ61" s="14">
        <v>0</v>
      </c>
      <c r="DA61" s="13">
        <v>0</v>
      </c>
      <c r="DB61" s="14">
        <v>0</v>
      </c>
      <c r="DC61" s="14">
        <v>0</v>
      </c>
      <c r="DD61" s="13">
        <v>0</v>
      </c>
      <c r="DE61" s="14">
        <v>0</v>
      </c>
      <c r="DF61" s="14">
        <v>0</v>
      </c>
      <c r="DG61" s="17">
        <v>31166</v>
      </c>
      <c r="DH61" s="17">
        <v>31166</v>
      </c>
      <c r="DI61" s="17">
        <v>6130</v>
      </c>
      <c r="DJ61" s="17">
        <v>0</v>
      </c>
      <c r="DK61" s="18">
        <v>5000</v>
      </c>
      <c r="DL61" s="18">
        <v>1163</v>
      </c>
      <c r="DM61" s="37"/>
    </row>
    <row r="62" spans="1:117" ht="31.5" x14ac:dyDescent="0.2">
      <c r="A62" s="19" t="s">
        <v>128</v>
      </c>
      <c r="B62" s="13">
        <v>15995</v>
      </c>
      <c r="C62" s="14">
        <v>13181</v>
      </c>
      <c r="D62" s="14">
        <v>0</v>
      </c>
      <c r="E62" s="14">
        <v>0</v>
      </c>
      <c r="F62" s="14">
        <v>0</v>
      </c>
      <c r="G62" s="14">
        <v>0</v>
      </c>
      <c r="H62" s="14">
        <v>244</v>
      </c>
      <c r="I62" s="14">
        <v>74</v>
      </c>
      <c r="J62" s="14">
        <v>0</v>
      </c>
      <c r="K62" s="14">
        <v>0</v>
      </c>
      <c r="L62" s="14">
        <v>2202</v>
      </c>
      <c r="M62" s="14">
        <v>294</v>
      </c>
      <c r="N62" s="14">
        <v>0</v>
      </c>
      <c r="O62" s="13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3">
        <v>2408</v>
      </c>
      <c r="Y62" s="13">
        <v>1958</v>
      </c>
      <c r="Z62" s="14">
        <v>1958</v>
      </c>
      <c r="AA62" s="14">
        <v>0</v>
      </c>
      <c r="AB62" s="13">
        <v>450</v>
      </c>
      <c r="AC62" s="14">
        <v>450</v>
      </c>
      <c r="AD62" s="14">
        <v>0</v>
      </c>
      <c r="AE62" s="13">
        <v>5732</v>
      </c>
      <c r="AF62" s="14">
        <v>5732</v>
      </c>
      <c r="AG62" s="14">
        <v>0</v>
      </c>
      <c r="AH62" s="14">
        <v>0</v>
      </c>
      <c r="AI62" s="13">
        <v>0</v>
      </c>
      <c r="AJ62" s="14">
        <v>0</v>
      </c>
      <c r="AK62" s="14">
        <v>0</v>
      </c>
      <c r="AL62" s="13">
        <v>162</v>
      </c>
      <c r="AM62" s="14">
        <v>162</v>
      </c>
      <c r="AN62" s="14">
        <v>0</v>
      </c>
      <c r="AO62" s="13">
        <v>342</v>
      </c>
      <c r="AP62" s="14">
        <v>342</v>
      </c>
      <c r="AQ62" s="14">
        <v>0</v>
      </c>
      <c r="AR62" s="13">
        <v>1885</v>
      </c>
      <c r="AS62" s="14">
        <v>1639</v>
      </c>
      <c r="AT62" s="14">
        <v>0</v>
      </c>
      <c r="AU62" s="14">
        <v>0</v>
      </c>
      <c r="AV62" s="14">
        <v>0</v>
      </c>
      <c r="AW62" s="14">
        <v>0</v>
      </c>
      <c r="AX62" s="13">
        <v>0</v>
      </c>
      <c r="AY62" s="14">
        <v>0</v>
      </c>
      <c r="AZ62" s="14">
        <v>0</v>
      </c>
      <c r="BA62" s="13">
        <v>0</v>
      </c>
      <c r="BB62" s="14">
        <v>0</v>
      </c>
      <c r="BC62" s="14">
        <v>0</v>
      </c>
      <c r="BD62" s="13">
        <v>99</v>
      </c>
      <c r="BE62" s="14">
        <v>99</v>
      </c>
      <c r="BF62" s="14">
        <v>0</v>
      </c>
      <c r="BG62" s="13">
        <v>0</v>
      </c>
      <c r="BH62" s="14">
        <v>0</v>
      </c>
      <c r="BI62" s="14">
        <v>0</v>
      </c>
      <c r="BJ62" s="13">
        <v>147</v>
      </c>
      <c r="BK62" s="14">
        <v>147</v>
      </c>
      <c r="BL62" s="14">
        <v>0</v>
      </c>
      <c r="BM62" s="13">
        <v>99</v>
      </c>
      <c r="BN62" s="14">
        <v>99</v>
      </c>
      <c r="BO62" s="14">
        <v>0</v>
      </c>
      <c r="BP62" s="13">
        <v>603</v>
      </c>
      <c r="BQ62" s="13">
        <v>0</v>
      </c>
      <c r="BR62" s="14">
        <v>0</v>
      </c>
      <c r="BS62" s="15">
        <v>0</v>
      </c>
      <c r="BT62" s="15">
        <v>0</v>
      </c>
      <c r="BU62" s="15">
        <v>0</v>
      </c>
      <c r="BV62" s="13">
        <v>0</v>
      </c>
      <c r="BW62" s="15">
        <v>0</v>
      </c>
      <c r="BX62" s="15">
        <v>0</v>
      </c>
      <c r="BY62" s="13">
        <v>0</v>
      </c>
      <c r="BZ62" s="15">
        <v>0</v>
      </c>
      <c r="CA62" s="15">
        <v>0</v>
      </c>
      <c r="CB62" s="13">
        <v>603</v>
      </c>
      <c r="CC62" s="15">
        <v>603</v>
      </c>
      <c r="CD62" s="15">
        <v>0</v>
      </c>
      <c r="CE62" s="13">
        <v>4160</v>
      </c>
      <c r="CF62" s="14">
        <v>4160</v>
      </c>
      <c r="CG62" s="14">
        <v>0</v>
      </c>
      <c r="CH62" s="13">
        <v>4126</v>
      </c>
      <c r="CI62" s="14">
        <v>4126</v>
      </c>
      <c r="CJ62" s="14">
        <v>0</v>
      </c>
      <c r="CK62" s="13">
        <v>0</v>
      </c>
      <c r="CL62" s="14">
        <v>0</v>
      </c>
      <c r="CM62" s="14">
        <v>0</v>
      </c>
      <c r="CN62" s="13">
        <v>1584</v>
      </c>
      <c r="CO62" s="14">
        <v>1584</v>
      </c>
      <c r="CP62" s="14">
        <v>0</v>
      </c>
      <c r="CQ62" s="16"/>
      <c r="CR62" s="13">
        <v>0</v>
      </c>
      <c r="CS62" s="14">
        <v>0</v>
      </c>
      <c r="CT62" s="14">
        <v>0</v>
      </c>
      <c r="CU62" s="13">
        <v>0</v>
      </c>
      <c r="CV62" s="13">
        <v>0</v>
      </c>
      <c r="CW62" s="13">
        <v>0</v>
      </c>
      <c r="CX62" s="13">
        <v>0</v>
      </c>
      <c r="CY62" s="14">
        <v>0</v>
      </c>
      <c r="CZ62" s="14">
        <v>0</v>
      </c>
      <c r="DA62" s="13">
        <v>0</v>
      </c>
      <c r="DB62" s="14">
        <v>0</v>
      </c>
      <c r="DC62" s="14">
        <v>0</v>
      </c>
      <c r="DD62" s="13">
        <v>0</v>
      </c>
      <c r="DE62" s="14">
        <v>0</v>
      </c>
      <c r="DF62" s="14">
        <v>0</v>
      </c>
      <c r="DG62" s="17">
        <v>37096</v>
      </c>
      <c r="DH62" s="17">
        <v>37096</v>
      </c>
      <c r="DI62" s="17">
        <v>6704</v>
      </c>
      <c r="DJ62" s="17">
        <v>0</v>
      </c>
      <c r="DK62" s="18">
        <v>1874</v>
      </c>
      <c r="DL62" s="18">
        <v>1277</v>
      </c>
      <c r="DM62" s="37"/>
    </row>
    <row r="63" spans="1:117" ht="15.75" x14ac:dyDescent="0.2">
      <c r="A63" s="19" t="s">
        <v>129</v>
      </c>
      <c r="B63" s="13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3">
        <v>13772</v>
      </c>
      <c r="P63" s="14">
        <v>0</v>
      </c>
      <c r="Q63" s="14">
        <v>12643</v>
      </c>
      <c r="R63" s="14">
        <v>0</v>
      </c>
      <c r="S63" s="14">
        <v>586</v>
      </c>
      <c r="T63" s="14">
        <v>543</v>
      </c>
      <c r="U63" s="14">
        <v>0</v>
      </c>
      <c r="V63" s="14">
        <v>0</v>
      </c>
      <c r="W63" s="14">
        <v>0</v>
      </c>
      <c r="X63" s="13">
        <v>435</v>
      </c>
      <c r="Y63" s="13">
        <v>435</v>
      </c>
      <c r="Z63" s="14">
        <v>0</v>
      </c>
      <c r="AA63" s="14">
        <v>435</v>
      </c>
      <c r="AB63" s="13">
        <v>0</v>
      </c>
      <c r="AC63" s="14">
        <v>0</v>
      </c>
      <c r="AD63" s="14">
        <v>0</v>
      </c>
      <c r="AE63" s="13">
        <v>226</v>
      </c>
      <c r="AF63" s="14">
        <v>0</v>
      </c>
      <c r="AG63" s="14">
        <v>226</v>
      </c>
      <c r="AH63" s="14">
        <v>0</v>
      </c>
      <c r="AI63" s="13">
        <v>188</v>
      </c>
      <c r="AJ63" s="14">
        <v>0</v>
      </c>
      <c r="AK63" s="14">
        <v>188</v>
      </c>
      <c r="AL63" s="13">
        <v>349</v>
      </c>
      <c r="AM63" s="14">
        <v>0</v>
      </c>
      <c r="AN63" s="14">
        <v>349</v>
      </c>
      <c r="AO63" s="13">
        <v>355</v>
      </c>
      <c r="AP63" s="14">
        <v>0</v>
      </c>
      <c r="AQ63" s="14">
        <v>355</v>
      </c>
      <c r="AR63" s="13">
        <v>985</v>
      </c>
      <c r="AS63" s="14">
        <v>0</v>
      </c>
      <c r="AT63" s="14">
        <v>535</v>
      </c>
      <c r="AU63" s="14">
        <v>0</v>
      </c>
      <c r="AV63" s="14">
        <v>0</v>
      </c>
      <c r="AW63" s="14">
        <v>0</v>
      </c>
      <c r="AX63" s="13">
        <v>0</v>
      </c>
      <c r="AY63" s="14">
        <v>0</v>
      </c>
      <c r="AZ63" s="14">
        <v>0</v>
      </c>
      <c r="BA63" s="13">
        <v>0</v>
      </c>
      <c r="BB63" s="14">
        <v>0</v>
      </c>
      <c r="BC63" s="14">
        <v>0</v>
      </c>
      <c r="BD63" s="13">
        <v>450</v>
      </c>
      <c r="BE63" s="14">
        <v>0</v>
      </c>
      <c r="BF63" s="14">
        <v>450</v>
      </c>
      <c r="BG63" s="13">
        <v>0</v>
      </c>
      <c r="BH63" s="14">
        <v>0</v>
      </c>
      <c r="BI63" s="14">
        <v>0</v>
      </c>
      <c r="BJ63" s="13">
        <v>0</v>
      </c>
      <c r="BK63" s="14">
        <v>0</v>
      </c>
      <c r="BL63" s="14">
        <v>0</v>
      </c>
      <c r="BM63" s="13">
        <v>111</v>
      </c>
      <c r="BN63" s="14">
        <v>0</v>
      </c>
      <c r="BO63" s="14">
        <v>111</v>
      </c>
      <c r="BP63" s="13">
        <v>0</v>
      </c>
      <c r="BQ63" s="13">
        <v>0</v>
      </c>
      <c r="BR63" s="14">
        <v>0</v>
      </c>
      <c r="BS63" s="15">
        <v>0</v>
      </c>
      <c r="BT63" s="15">
        <v>0</v>
      </c>
      <c r="BU63" s="15">
        <v>0</v>
      </c>
      <c r="BV63" s="13">
        <v>0</v>
      </c>
      <c r="BW63" s="15">
        <v>0</v>
      </c>
      <c r="BX63" s="15">
        <v>0</v>
      </c>
      <c r="BY63" s="13">
        <v>0</v>
      </c>
      <c r="BZ63" s="15">
        <v>0</v>
      </c>
      <c r="CA63" s="15">
        <v>0</v>
      </c>
      <c r="CB63" s="13">
        <v>0</v>
      </c>
      <c r="CC63" s="15">
        <v>0</v>
      </c>
      <c r="CD63" s="15">
        <v>0</v>
      </c>
      <c r="CE63" s="13">
        <v>525</v>
      </c>
      <c r="CF63" s="14">
        <v>0</v>
      </c>
      <c r="CG63" s="14">
        <v>525</v>
      </c>
      <c r="CH63" s="13">
        <v>1283</v>
      </c>
      <c r="CI63" s="14">
        <v>0</v>
      </c>
      <c r="CJ63" s="14">
        <v>1283</v>
      </c>
      <c r="CK63" s="13">
        <v>0</v>
      </c>
      <c r="CL63" s="14">
        <v>0</v>
      </c>
      <c r="CM63" s="14">
        <v>0</v>
      </c>
      <c r="CN63" s="13">
        <v>512</v>
      </c>
      <c r="CO63" s="14">
        <v>0</v>
      </c>
      <c r="CP63" s="14">
        <v>512</v>
      </c>
      <c r="CQ63" s="16"/>
      <c r="CR63" s="13">
        <v>0</v>
      </c>
      <c r="CS63" s="14">
        <v>0</v>
      </c>
      <c r="CT63" s="14">
        <v>0</v>
      </c>
      <c r="CU63" s="13">
        <v>0</v>
      </c>
      <c r="CV63" s="13">
        <v>0</v>
      </c>
      <c r="CW63" s="13">
        <v>0</v>
      </c>
      <c r="CX63" s="13">
        <v>0</v>
      </c>
      <c r="CY63" s="14">
        <v>0</v>
      </c>
      <c r="CZ63" s="14">
        <v>0</v>
      </c>
      <c r="DA63" s="13">
        <v>0</v>
      </c>
      <c r="DB63" s="14">
        <v>0</v>
      </c>
      <c r="DC63" s="14">
        <v>0</v>
      </c>
      <c r="DD63" s="13">
        <v>0</v>
      </c>
      <c r="DE63" s="14">
        <v>0</v>
      </c>
      <c r="DF63" s="14">
        <v>0</v>
      </c>
      <c r="DG63" s="17">
        <v>18741</v>
      </c>
      <c r="DH63" s="17">
        <v>0</v>
      </c>
      <c r="DI63" s="17">
        <v>0</v>
      </c>
      <c r="DJ63" s="17">
        <v>18741</v>
      </c>
      <c r="DK63" s="18">
        <v>921</v>
      </c>
      <c r="DL63" s="18">
        <v>627</v>
      </c>
      <c r="DM63" s="37"/>
    </row>
    <row r="64" spans="1:117" ht="31.5" x14ac:dyDescent="0.2">
      <c r="A64" s="19" t="s">
        <v>130</v>
      </c>
      <c r="B64" s="13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3">
        <v>49073</v>
      </c>
      <c r="P64" s="14">
        <v>2004</v>
      </c>
      <c r="Q64" s="14">
        <v>45524</v>
      </c>
      <c r="R64" s="14">
        <v>515</v>
      </c>
      <c r="S64" s="14">
        <v>515</v>
      </c>
      <c r="T64" s="14">
        <v>515</v>
      </c>
      <c r="U64" s="14">
        <v>0</v>
      </c>
      <c r="V64" s="14">
        <v>0</v>
      </c>
      <c r="W64" s="14">
        <v>0</v>
      </c>
      <c r="X64" s="13">
        <v>904</v>
      </c>
      <c r="Y64" s="13">
        <v>904</v>
      </c>
      <c r="Z64" s="14">
        <v>0</v>
      </c>
      <c r="AA64" s="14">
        <v>904</v>
      </c>
      <c r="AB64" s="13">
        <v>0</v>
      </c>
      <c r="AC64" s="14">
        <v>0</v>
      </c>
      <c r="AD64" s="14">
        <v>0</v>
      </c>
      <c r="AE64" s="13">
        <v>1550</v>
      </c>
      <c r="AF64" s="14">
        <v>0</v>
      </c>
      <c r="AG64" s="14">
        <v>1550</v>
      </c>
      <c r="AH64" s="14">
        <v>0</v>
      </c>
      <c r="AI64" s="13">
        <v>9</v>
      </c>
      <c r="AJ64" s="14">
        <v>0</v>
      </c>
      <c r="AK64" s="14">
        <v>9</v>
      </c>
      <c r="AL64" s="13">
        <v>1292</v>
      </c>
      <c r="AM64" s="14">
        <v>0</v>
      </c>
      <c r="AN64" s="14">
        <v>1292</v>
      </c>
      <c r="AO64" s="13">
        <v>183</v>
      </c>
      <c r="AP64" s="14">
        <v>0</v>
      </c>
      <c r="AQ64" s="14">
        <v>183</v>
      </c>
      <c r="AR64" s="13">
        <v>2584</v>
      </c>
      <c r="AS64" s="14">
        <v>0</v>
      </c>
      <c r="AT64" s="14">
        <v>1292</v>
      </c>
      <c r="AU64" s="14">
        <v>0</v>
      </c>
      <c r="AV64" s="14">
        <v>0</v>
      </c>
      <c r="AW64" s="14">
        <v>0</v>
      </c>
      <c r="AX64" s="13">
        <v>0</v>
      </c>
      <c r="AY64" s="14">
        <v>0</v>
      </c>
      <c r="AZ64" s="14">
        <v>0</v>
      </c>
      <c r="BA64" s="13">
        <v>0</v>
      </c>
      <c r="BB64" s="14">
        <v>0</v>
      </c>
      <c r="BC64" s="14">
        <v>0</v>
      </c>
      <c r="BD64" s="13">
        <v>1292</v>
      </c>
      <c r="BE64" s="14">
        <v>0</v>
      </c>
      <c r="BF64" s="14">
        <v>1292</v>
      </c>
      <c r="BG64" s="13">
        <v>0</v>
      </c>
      <c r="BH64" s="14">
        <v>0</v>
      </c>
      <c r="BI64" s="14">
        <v>0</v>
      </c>
      <c r="BJ64" s="13">
        <v>0</v>
      </c>
      <c r="BK64" s="14">
        <v>0</v>
      </c>
      <c r="BL64" s="14">
        <v>0</v>
      </c>
      <c r="BM64" s="13">
        <v>431</v>
      </c>
      <c r="BN64" s="14">
        <v>0</v>
      </c>
      <c r="BO64" s="14">
        <v>431</v>
      </c>
      <c r="BP64" s="13">
        <v>0</v>
      </c>
      <c r="BQ64" s="13">
        <v>0</v>
      </c>
      <c r="BR64" s="14">
        <v>0</v>
      </c>
      <c r="BS64" s="15">
        <v>0</v>
      </c>
      <c r="BT64" s="15">
        <v>0</v>
      </c>
      <c r="BU64" s="15">
        <v>0</v>
      </c>
      <c r="BV64" s="13">
        <v>0</v>
      </c>
      <c r="BW64" s="15">
        <v>0</v>
      </c>
      <c r="BX64" s="15">
        <v>0</v>
      </c>
      <c r="BY64" s="13">
        <v>0</v>
      </c>
      <c r="BZ64" s="15">
        <v>0</v>
      </c>
      <c r="CA64" s="15">
        <v>0</v>
      </c>
      <c r="CB64" s="13">
        <v>0</v>
      </c>
      <c r="CC64" s="15">
        <v>0</v>
      </c>
      <c r="CD64" s="15">
        <v>0</v>
      </c>
      <c r="CE64" s="13">
        <v>1389</v>
      </c>
      <c r="CF64" s="14">
        <v>0</v>
      </c>
      <c r="CG64" s="14">
        <v>1389</v>
      </c>
      <c r="CH64" s="13">
        <v>2580</v>
      </c>
      <c r="CI64" s="14">
        <v>0</v>
      </c>
      <c r="CJ64" s="14">
        <v>2580</v>
      </c>
      <c r="CK64" s="13">
        <v>0</v>
      </c>
      <c r="CL64" s="14">
        <v>0</v>
      </c>
      <c r="CM64" s="14">
        <v>0</v>
      </c>
      <c r="CN64" s="13">
        <v>1292</v>
      </c>
      <c r="CO64" s="14">
        <v>0</v>
      </c>
      <c r="CP64" s="14">
        <v>1292</v>
      </c>
      <c r="CQ64" s="16"/>
      <c r="CR64" s="13">
        <v>0</v>
      </c>
      <c r="CS64" s="14">
        <v>0</v>
      </c>
      <c r="CT64" s="14">
        <v>0</v>
      </c>
      <c r="CU64" s="13">
        <v>0</v>
      </c>
      <c r="CV64" s="13">
        <v>0</v>
      </c>
      <c r="CW64" s="13">
        <v>0</v>
      </c>
      <c r="CX64" s="13">
        <v>0</v>
      </c>
      <c r="CY64" s="14">
        <v>0</v>
      </c>
      <c r="CZ64" s="14">
        <v>0</v>
      </c>
      <c r="DA64" s="13">
        <v>0</v>
      </c>
      <c r="DB64" s="14">
        <v>0</v>
      </c>
      <c r="DC64" s="14">
        <v>0</v>
      </c>
      <c r="DD64" s="13">
        <v>0</v>
      </c>
      <c r="DE64" s="14">
        <v>0</v>
      </c>
      <c r="DF64" s="14">
        <v>0</v>
      </c>
      <c r="DG64" s="17">
        <v>61287</v>
      </c>
      <c r="DH64" s="17">
        <v>0</v>
      </c>
      <c r="DI64" s="17">
        <v>0</v>
      </c>
      <c r="DJ64" s="17">
        <v>61287</v>
      </c>
      <c r="DK64" s="18">
        <v>5000</v>
      </c>
      <c r="DL64" s="18">
        <v>1317</v>
      </c>
      <c r="DM64" s="37"/>
    </row>
    <row r="65" spans="1:117" ht="15.75" x14ac:dyDescent="0.2">
      <c r="A65" s="19" t="s">
        <v>131</v>
      </c>
      <c r="B65" s="13">
        <v>61989</v>
      </c>
      <c r="C65" s="14">
        <v>11191</v>
      </c>
      <c r="D65" s="14">
        <v>41355</v>
      </c>
      <c r="E65" s="14">
        <v>0</v>
      </c>
      <c r="F65" s="14">
        <v>0</v>
      </c>
      <c r="G65" s="14">
        <v>0</v>
      </c>
      <c r="H65" s="14">
        <v>3397</v>
      </c>
      <c r="I65" s="14">
        <v>3988</v>
      </c>
      <c r="J65" s="14">
        <v>0</v>
      </c>
      <c r="K65" s="14">
        <v>1255</v>
      </c>
      <c r="L65" s="14">
        <v>14</v>
      </c>
      <c r="M65" s="14">
        <v>789</v>
      </c>
      <c r="N65" s="14">
        <v>0</v>
      </c>
      <c r="O65" s="13">
        <v>22577</v>
      </c>
      <c r="P65" s="14">
        <v>2642</v>
      </c>
      <c r="Q65" s="14">
        <v>17724</v>
      </c>
      <c r="R65" s="14">
        <v>738</v>
      </c>
      <c r="S65" s="14">
        <v>1326</v>
      </c>
      <c r="T65" s="14">
        <v>147</v>
      </c>
      <c r="U65" s="14">
        <v>0</v>
      </c>
      <c r="V65" s="14">
        <v>0</v>
      </c>
      <c r="W65" s="14">
        <v>0</v>
      </c>
      <c r="X65" s="13">
        <v>6203</v>
      </c>
      <c r="Y65" s="13">
        <v>4845</v>
      </c>
      <c r="Z65" s="14">
        <v>3530</v>
      </c>
      <c r="AA65" s="14">
        <v>1315</v>
      </c>
      <c r="AB65" s="13">
        <v>1358</v>
      </c>
      <c r="AC65" s="14">
        <v>1279</v>
      </c>
      <c r="AD65" s="14">
        <v>79</v>
      </c>
      <c r="AE65" s="13">
        <v>6694</v>
      </c>
      <c r="AF65" s="14">
        <v>6339</v>
      </c>
      <c r="AG65" s="14">
        <v>355</v>
      </c>
      <c r="AH65" s="14">
        <v>0</v>
      </c>
      <c r="AI65" s="13">
        <v>0</v>
      </c>
      <c r="AJ65" s="14">
        <v>0</v>
      </c>
      <c r="AK65" s="14">
        <v>0</v>
      </c>
      <c r="AL65" s="13">
        <v>5280</v>
      </c>
      <c r="AM65" s="14">
        <v>4919</v>
      </c>
      <c r="AN65" s="14">
        <v>361</v>
      </c>
      <c r="AO65" s="13">
        <v>638</v>
      </c>
      <c r="AP65" s="14">
        <v>236</v>
      </c>
      <c r="AQ65" s="14">
        <v>402</v>
      </c>
      <c r="AR65" s="13">
        <v>12010</v>
      </c>
      <c r="AS65" s="14">
        <v>4637</v>
      </c>
      <c r="AT65" s="14">
        <v>325</v>
      </c>
      <c r="AU65" s="14">
        <v>0</v>
      </c>
      <c r="AV65" s="14">
        <v>208</v>
      </c>
      <c r="AW65" s="14">
        <v>0</v>
      </c>
      <c r="AX65" s="13">
        <v>0</v>
      </c>
      <c r="AY65" s="14">
        <v>0</v>
      </c>
      <c r="AZ65" s="14">
        <v>0</v>
      </c>
      <c r="BA65" s="13">
        <v>44</v>
      </c>
      <c r="BB65" s="14">
        <v>44</v>
      </c>
      <c r="BC65" s="14">
        <v>0</v>
      </c>
      <c r="BD65" s="13">
        <v>5290</v>
      </c>
      <c r="BE65" s="14">
        <v>3193</v>
      </c>
      <c r="BF65" s="14">
        <v>2097</v>
      </c>
      <c r="BG65" s="13">
        <v>0</v>
      </c>
      <c r="BH65" s="14">
        <v>0</v>
      </c>
      <c r="BI65" s="14">
        <v>0</v>
      </c>
      <c r="BJ65" s="13">
        <v>1506</v>
      </c>
      <c r="BK65" s="14">
        <v>1506</v>
      </c>
      <c r="BL65" s="14">
        <v>0</v>
      </c>
      <c r="BM65" s="13">
        <v>2578</v>
      </c>
      <c r="BN65" s="14">
        <v>2351</v>
      </c>
      <c r="BO65" s="14">
        <v>227</v>
      </c>
      <c r="BP65" s="13">
        <v>1278</v>
      </c>
      <c r="BQ65" s="13">
        <v>0</v>
      </c>
      <c r="BR65" s="14">
        <v>0</v>
      </c>
      <c r="BS65" s="15">
        <v>0</v>
      </c>
      <c r="BT65" s="15">
        <v>426</v>
      </c>
      <c r="BU65" s="15">
        <v>0</v>
      </c>
      <c r="BV65" s="13">
        <v>0</v>
      </c>
      <c r="BW65" s="15">
        <v>0</v>
      </c>
      <c r="BX65" s="15">
        <v>0</v>
      </c>
      <c r="BY65" s="13">
        <v>0</v>
      </c>
      <c r="BZ65" s="15">
        <v>0</v>
      </c>
      <c r="CA65" s="15">
        <v>0</v>
      </c>
      <c r="CB65" s="13">
        <v>852</v>
      </c>
      <c r="CC65" s="15">
        <v>0</v>
      </c>
      <c r="CD65" s="15">
        <v>852</v>
      </c>
      <c r="CE65" s="13">
        <v>12885</v>
      </c>
      <c r="CF65" s="14">
        <v>11302</v>
      </c>
      <c r="CG65" s="14">
        <v>1583</v>
      </c>
      <c r="CH65" s="13">
        <v>3270</v>
      </c>
      <c r="CI65" s="14">
        <v>2520</v>
      </c>
      <c r="CJ65" s="14">
        <v>750</v>
      </c>
      <c r="CK65" s="13">
        <v>0</v>
      </c>
      <c r="CL65" s="14">
        <v>0</v>
      </c>
      <c r="CM65" s="14">
        <v>0</v>
      </c>
      <c r="CN65" s="13">
        <v>5964</v>
      </c>
      <c r="CO65" s="14">
        <v>4488</v>
      </c>
      <c r="CP65" s="14">
        <v>1476</v>
      </c>
      <c r="CQ65" s="16"/>
      <c r="CR65" s="13">
        <v>0</v>
      </c>
      <c r="CS65" s="14">
        <v>0</v>
      </c>
      <c r="CT65" s="14">
        <v>0</v>
      </c>
      <c r="CU65" s="13">
        <v>0</v>
      </c>
      <c r="CV65" s="13">
        <v>0</v>
      </c>
      <c r="CW65" s="13">
        <v>0</v>
      </c>
      <c r="CX65" s="13">
        <v>0</v>
      </c>
      <c r="CY65" s="14">
        <v>0</v>
      </c>
      <c r="CZ65" s="14">
        <v>0</v>
      </c>
      <c r="DA65" s="13">
        <v>0</v>
      </c>
      <c r="DB65" s="14">
        <v>0</v>
      </c>
      <c r="DC65" s="14">
        <v>0</v>
      </c>
      <c r="DD65" s="13">
        <v>0</v>
      </c>
      <c r="DE65" s="14">
        <v>0</v>
      </c>
      <c r="DF65" s="14">
        <v>0</v>
      </c>
      <c r="DG65" s="17">
        <v>141366</v>
      </c>
      <c r="DH65" s="17">
        <v>108541</v>
      </c>
      <c r="DI65" s="17">
        <v>16569</v>
      </c>
      <c r="DJ65" s="17">
        <v>32825</v>
      </c>
      <c r="DK65" s="18">
        <v>4948</v>
      </c>
      <c r="DL65" s="18">
        <v>3372</v>
      </c>
      <c r="DM65" s="37"/>
    </row>
    <row r="66" spans="1:117" ht="15.75" x14ac:dyDescent="0.2">
      <c r="A66" s="19" t="s">
        <v>132</v>
      </c>
      <c r="B66" s="13">
        <v>36029</v>
      </c>
      <c r="C66" s="14">
        <v>3916</v>
      </c>
      <c r="D66" s="14">
        <v>27366</v>
      </c>
      <c r="E66" s="14">
        <v>0</v>
      </c>
      <c r="F66" s="14">
        <v>0</v>
      </c>
      <c r="G66" s="14">
        <v>0</v>
      </c>
      <c r="H66" s="14">
        <v>1327</v>
      </c>
      <c r="I66" s="14">
        <v>3068</v>
      </c>
      <c r="J66" s="14">
        <v>0</v>
      </c>
      <c r="K66" s="14">
        <v>0</v>
      </c>
      <c r="L66" s="14">
        <v>0</v>
      </c>
      <c r="M66" s="14">
        <v>352</v>
      </c>
      <c r="N66" s="14">
        <v>0</v>
      </c>
      <c r="O66" s="13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3">
        <v>4343</v>
      </c>
      <c r="Y66" s="13">
        <v>2530</v>
      </c>
      <c r="Z66" s="14">
        <v>2530</v>
      </c>
      <c r="AA66" s="14">
        <v>0</v>
      </c>
      <c r="AB66" s="13">
        <v>1813</v>
      </c>
      <c r="AC66" s="14">
        <v>1813</v>
      </c>
      <c r="AD66" s="14">
        <v>0</v>
      </c>
      <c r="AE66" s="13">
        <v>2568</v>
      </c>
      <c r="AF66" s="14">
        <v>2568</v>
      </c>
      <c r="AG66" s="14">
        <v>0</v>
      </c>
      <c r="AH66" s="14">
        <v>0</v>
      </c>
      <c r="AI66" s="13">
        <v>40</v>
      </c>
      <c r="AJ66" s="14">
        <v>40</v>
      </c>
      <c r="AK66" s="14">
        <v>0</v>
      </c>
      <c r="AL66" s="13">
        <v>3378</v>
      </c>
      <c r="AM66" s="14">
        <v>3378</v>
      </c>
      <c r="AN66" s="14">
        <v>0</v>
      </c>
      <c r="AO66" s="13">
        <v>201</v>
      </c>
      <c r="AP66" s="14">
        <v>201</v>
      </c>
      <c r="AQ66" s="14">
        <v>0</v>
      </c>
      <c r="AR66" s="13">
        <v>16119</v>
      </c>
      <c r="AS66" s="14">
        <v>4399</v>
      </c>
      <c r="AT66" s="14">
        <v>0</v>
      </c>
      <c r="AU66" s="14">
        <v>0</v>
      </c>
      <c r="AV66" s="14">
        <v>0</v>
      </c>
      <c r="AW66" s="14">
        <v>0</v>
      </c>
      <c r="AX66" s="13">
        <v>4356</v>
      </c>
      <c r="AY66" s="14">
        <v>4356</v>
      </c>
      <c r="AZ66" s="14">
        <v>0</v>
      </c>
      <c r="BA66" s="13">
        <v>0</v>
      </c>
      <c r="BB66" s="14">
        <v>0</v>
      </c>
      <c r="BC66" s="14">
        <v>0</v>
      </c>
      <c r="BD66" s="13">
        <v>3653</v>
      </c>
      <c r="BE66" s="14">
        <v>3640</v>
      </c>
      <c r="BF66" s="14">
        <v>13</v>
      </c>
      <c r="BG66" s="13">
        <v>0</v>
      </c>
      <c r="BH66" s="14">
        <v>0</v>
      </c>
      <c r="BI66" s="14">
        <v>0</v>
      </c>
      <c r="BJ66" s="13">
        <v>3711</v>
      </c>
      <c r="BK66" s="14">
        <v>3711</v>
      </c>
      <c r="BL66" s="14">
        <v>0</v>
      </c>
      <c r="BM66" s="13">
        <v>4425</v>
      </c>
      <c r="BN66" s="14">
        <v>4425</v>
      </c>
      <c r="BO66" s="14">
        <v>0</v>
      </c>
      <c r="BP66" s="13">
        <v>0</v>
      </c>
      <c r="BQ66" s="13">
        <v>0</v>
      </c>
      <c r="BR66" s="14">
        <v>0</v>
      </c>
      <c r="BS66" s="15">
        <v>0</v>
      </c>
      <c r="BT66" s="15">
        <v>0</v>
      </c>
      <c r="BU66" s="15">
        <v>0</v>
      </c>
      <c r="BV66" s="13">
        <v>0</v>
      </c>
      <c r="BW66" s="15">
        <v>0</v>
      </c>
      <c r="BX66" s="15">
        <v>0</v>
      </c>
      <c r="BY66" s="13">
        <v>0</v>
      </c>
      <c r="BZ66" s="15">
        <v>0</v>
      </c>
      <c r="CA66" s="15">
        <v>0</v>
      </c>
      <c r="CB66" s="13">
        <v>0</v>
      </c>
      <c r="CC66" s="15">
        <v>0</v>
      </c>
      <c r="CD66" s="15">
        <v>0</v>
      </c>
      <c r="CE66" s="13">
        <v>11924</v>
      </c>
      <c r="CF66" s="14">
        <v>11881</v>
      </c>
      <c r="CG66" s="14">
        <v>43</v>
      </c>
      <c r="CH66" s="13">
        <v>4224</v>
      </c>
      <c r="CI66" s="14">
        <v>4224</v>
      </c>
      <c r="CJ66" s="14">
        <v>0</v>
      </c>
      <c r="CK66" s="13">
        <v>0</v>
      </c>
      <c r="CL66" s="14">
        <v>0</v>
      </c>
      <c r="CM66" s="14">
        <v>0</v>
      </c>
      <c r="CN66" s="13">
        <v>3396</v>
      </c>
      <c r="CO66" s="14">
        <v>3396</v>
      </c>
      <c r="CP66" s="14">
        <v>0</v>
      </c>
      <c r="CQ66" s="16"/>
      <c r="CR66" s="13">
        <v>0</v>
      </c>
      <c r="CS66" s="14">
        <v>0</v>
      </c>
      <c r="CT66" s="14">
        <v>0</v>
      </c>
      <c r="CU66" s="13">
        <v>0</v>
      </c>
      <c r="CV66" s="13">
        <v>0</v>
      </c>
      <c r="CW66" s="13">
        <v>0</v>
      </c>
      <c r="CX66" s="13">
        <v>0</v>
      </c>
      <c r="CY66" s="14">
        <v>0</v>
      </c>
      <c r="CZ66" s="14">
        <v>0</v>
      </c>
      <c r="DA66" s="13">
        <v>0</v>
      </c>
      <c r="DB66" s="14">
        <v>0</v>
      </c>
      <c r="DC66" s="14">
        <v>0</v>
      </c>
      <c r="DD66" s="13">
        <v>0</v>
      </c>
      <c r="DE66" s="14">
        <v>0</v>
      </c>
      <c r="DF66" s="14">
        <v>0</v>
      </c>
      <c r="DG66" s="17">
        <v>86647</v>
      </c>
      <c r="DH66" s="17">
        <v>86591</v>
      </c>
      <c r="DI66" s="17">
        <v>16746</v>
      </c>
      <c r="DJ66" s="17">
        <v>56</v>
      </c>
      <c r="DK66" s="18">
        <v>4689</v>
      </c>
      <c r="DL66" s="18">
        <v>3195</v>
      </c>
      <c r="DM66" s="37"/>
    </row>
    <row r="67" spans="1:117" ht="15.75" x14ac:dyDescent="0.2">
      <c r="A67" s="19" t="s">
        <v>133</v>
      </c>
      <c r="B67" s="13">
        <v>40164</v>
      </c>
      <c r="C67" s="14">
        <v>0</v>
      </c>
      <c r="D67" s="14">
        <v>37433</v>
      </c>
      <c r="E67" s="14">
        <v>0</v>
      </c>
      <c r="F67" s="14">
        <v>0</v>
      </c>
      <c r="G67" s="14">
        <v>0</v>
      </c>
      <c r="H67" s="14">
        <v>535</v>
      </c>
      <c r="I67" s="14">
        <v>14</v>
      </c>
      <c r="J67" s="14">
        <v>0</v>
      </c>
      <c r="K67" s="14">
        <v>0</v>
      </c>
      <c r="L67" s="14">
        <v>2139</v>
      </c>
      <c r="M67" s="14">
        <v>43</v>
      </c>
      <c r="N67" s="14">
        <v>0</v>
      </c>
      <c r="O67" s="13">
        <v>15208</v>
      </c>
      <c r="P67" s="14">
        <v>0</v>
      </c>
      <c r="Q67" s="14">
        <v>14331</v>
      </c>
      <c r="R67" s="14">
        <v>0</v>
      </c>
      <c r="S67" s="14">
        <v>770</v>
      </c>
      <c r="T67" s="14">
        <v>107</v>
      </c>
      <c r="U67" s="14">
        <v>0</v>
      </c>
      <c r="V67" s="14">
        <v>0</v>
      </c>
      <c r="W67" s="14">
        <v>0</v>
      </c>
      <c r="X67" s="13">
        <v>2471</v>
      </c>
      <c r="Y67" s="13">
        <v>1508</v>
      </c>
      <c r="Z67" s="14">
        <v>1497</v>
      </c>
      <c r="AA67" s="14">
        <v>11</v>
      </c>
      <c r="AB67" s="13">
        <v>963</v>
      </c>
      <c r="AC67" s="14">
        <v>963</v>
      </c>
      <c r="AD67" s="14">
        <v>0</v>
      </c>
      <c r="AE67" s="13">
        <v>1808</v>
      </c>
      <c r="AF67" s="14">
        <v>1551</v>
      </c>
      <c r="AG67" s="14">
        <v>257</v>
      </c>
      <c r="AH67" s="14">
        <v>0</v>
      </c>
      <c r="AI67" s="13">
        <v>0</v>
      </c>
      <c r="AJ67" s="14">
        <v>0</v>
      </c>
      <c r="AK67" s="14">
        <v>0</v>
      </c>
      <c r="AL67" s="13">
        <v>1422</v>
      </c>
      <c r="AM67" s="14">
        <v>1369</v>
      </c>
      <c r="AN67" s="14">
        <v>53</v>
      </c>
      <c r="AO67" s="13">
        <v>374</v>
      </c>
      <c r="AP67" s="14">
        <v>321</v>
      </c>
      <c r="AQ67" s="14">
        <v>53</v>
      </c>
      <c r="AR67" s="13">
        <v>2103</v>
      </c>
      <c r="AS67" s="14">
        <v>1604</v>
      </c>
      <c r="AT67" s="14">
        <v>139</v>
      </c>
      <c r="AU67" s="14">
        <v>0</v>
      </c>
      <c r="AV67" s="14">
        <v>0</v>
      </c>
      <c r="AW67" s="14">
        <v>0</v>
      </c>
      <c r="AX67" s="13">
        <v>0</v>
      </c>
      <c r="AY67" s="14">
        <v>0</v>
      </c>
      <c r="AZ67" s="14">
        <v>0</v>
      </c>
      <c r="BA67" s="13">
        <v>0</v>
      </c>
      <c r="BB67" s="14">
        <v>0</v>
      </c>
      <c r="BC67" s="14">
        <v>0</v>
      </c>
      <c r="BD67" s="13">
        <v>28</v>
      </c>
      <c r="BE67" s="14">
        <v>0</v>
      </c>
      <c r="BF67" s="14">
        <v>28</v>
      </c>
      <c r="BG67" s="13">
        <v>0</v>
      </c>
      <c r="BH67" s="14">
        <v>0</v>
      </c>
      <c r="BI67" s="14">
        <v>0</v>
      </c>
      <c r="BJ67" s="13">
        <v>332</v>
      </c>
      <c r="BK67" s="14">
        <v>332</v>
      </c>
      <c r="BL67" s="14">
        <v>0</v>
      </c>
      <c r="BM67" s="13">
        <v>1294</v>
      </c>
      <c r="BN67" s="14">
        <v>1283</v>
      </c>
      <c r="BO67" s="14">
        <v>11</v>
      </c>
      <c r="BP67" s="13">
        <v>0</v>
      </c>
      <c r="BQ67" s="13">
        <v>0</v>
      </c>
      <c r="BR67" s="14">
        <v>0</v>
      </c>
      <c r="BS67" s="14">
        <v>0</v>
      </c>
      <c r="BT67" s="14">
        <v>0</v>
      </c>
      <c r="BU67" s="14">
        <v>0</v>
      </c>
      <c r="BV67" s="13">
        <v>0</v>
      </c>
      <c r="BW67" s="14">
        <v>0</v>
      </c>
      <c r="BX67" s="14">
        <v>0</v>
      </c>
      <c r="BY67" s="13">
        <v>0</v>
      </c>
      <c r="BZ67" s="14">
        <v>0</v>
      </c>
      <c r="CA67" s="14">
        <v>0</v>
      </c>
      <c r="CB67" s="13">
        <v>0</v>
      </c>
      <c r="CC67" s="14">
        <v>0</v>
      </c>
      <c r="CD67" s="14">
        <v>0</v>
      </c>
      <c r="CE67" s="13">
        <v>4614</v>
      </c>
      <c r="CF67" s="14">
        <v>4064</v>
      </c>
      <c r="CG67" s="14">
        <v>550</v>
      </c>
      <c r="CH67" s="13">
        <v>6246</v>
      </c>
      <c r="CI67" s="14">
        <v>5189</v>
      </c>
      <c r="CJ67" s="14">
        <v>1057</v>
      </c>
      <c r="CK67" s="13">
        <v>0</v>
      </c>
      <c r="CL67" s="14">
        <v>0</v>
      </c>
      <c r="CM67" s="14">
        <v>0</v>
      </c>
      <c r="CN67" s="13">
        <v>3310</v>
      </c>
      <c r="CO67" s="14">
        <v>2460</v>
      </c>
      <c r="CP67" s="14">
        <v>850</v>
      </c>
      <c r="CQ67" s="16"/>
      <c r="CR67" s="13">
        <v>0</v>
      </c>
      <c r="CS67" s="14">
        <v>0</v>
      </c>
      <c r="CT67" s="14">
        <v>0</v>
      </c>
      <c r="CU67" s="13">
        <v>0</v>
      </c>
      <c r="CV67" s="13">
        <v>0</v>
      </c>
      <c r="CW67" s="13">
        <v>0</v>
      </c>
      <c r="CX67" s="13">
        <v>0</v>
      </c>
      <c r="CY67" s="14">
        <v>0</v>
      </c>
      <c r="CZ67" s="14">
        <v>0</v>
      </c>
      <c r="DA67" s="13">
        <v>0</v>
      </c>
      <c r="DB67" s="14">
        <v>0</v>
      </c>
      <c r="DC67" s="14">
        <v>0</v>
      </c>
      <c r="DD67" s="13">
        <v>0</v>
      </c>
      <c r="DE67" s="14">
        <v>0</v>
      </c>
      <c r="DF67" s="14">
        <v>0</v>
      </c>
      <c r="DG67" s="17">
        <v>79014</v>
      </c>
      <c r="DH67" s="17">
        <v>60797</v>
      </c>
      <c r="DI67" s="17">
        <v>8136</v>
      </c>
      <c r="DJ67" s="17">
        <v>18217</v>
      </c>
      <c r="DK67" s="18">
        <v>2771</v>
      </c>
      <c r="DL67" s="18">
        <v>1888</v>
      </c>
      <c r="DM67" s="37"/>
    </row>
    <row r="68" spans="1:117" ht="15.75" x14ac:dyDescent="0.2">
      <c r="A68" s="19" t="s">
        <v>134</v>
      </c>
      <c r="B68" s="13">
        <v>17848</v>
      </c>
      <c r="C68" s="14">
        <v>6148</v>
      </c>
      <c r="D68" s="14">
        <v>10446</v>
      </c>
      <c r="E68" s="14">
        <v>0</v>
      </c>
      <c r="F68" s="14">
        <v>0</v>
      </c>
      <c r="G68" s="14">
        <v>0</v>
      </c>
      <c r="H68" s="14">
        <v>192</v>
      </c>
      <c r="I68" s="14">
        <v>203</v>
      </c>
      <c r="J68" s="14">
        <v>0</v>
      </c>
      <c r="K68" s="14">
        <v>0</v>
      </c>
      <c r="L68" s="14">
        <v>859</v>
      </c>
      <c r="M68" s="14">
        <v>0</v>
      </c>
      <c r="N68" s="14">
        <v>0</v>
      </c>
      <c r="O68" s="13">
        <v>10541</v>
      </c>
      <c r="P68" s="14">
        <v>3377</v>
      </c>
      <c r="Q68" s="14">
        <v>6877</v>
      </c>
      <c r="R68" s="14">
        <v>0</v>
      </c>
      <c r="S68" s="14">
        <v>108</v>
      </c>
      <c r="T68" s="14">
        <v>179</v>
      </c>
      <c r="U68" s="14">
        <v>0</v>
      </c>
      <c r="V68" s="14">
        <v>0</v>
      </c>
      <c r="W68" s="14">
        <v>0</v>
      </c>
      <c r="X68" s="13">
        <v>1108</v>
      </c>
      <c r="Y68" s="13">
        <v>989</v>
      </c>
      <c r="Z68" s="14">
        <v>953</v>
      </c>
      <c r="AA68" s="14">
        <v>36</v>
      </c>
      <c r="AB68" s="13">
        <v>119</v>
      </c>
      <c r="AC68" s="14">
        <v>119</v>
      </c>
      <c r="AD68" s="14">
        <v>0</v>
      </c>
      <c r="AE68" s="13">
        <v>516</v>
      </c>
      <c r="AF68" s="14">
        <v>225</v>
      </c>
      <c r="AG68" s="14">
        <v>291</v>
      </c>
      <c r="AH68" s="14">
        <v>0</v>
      </c>
      <c r="AI68" s="13">
        <v>0</v>
      </c>
      <c r="AJ68" s="14">
        <v>0</v>
      </c>
      <c r="AK68" s="14">
        <v>0</v>
      </c>
      <c r="AL68" s="13">
        <v>1304</v>
      </c>
      <c r="AM68" s="14">
        <v>638</v>
      </c>
      <c r="AN68" s="14">
        <v>666</v>
      </c>
      <c r="AO68" s="13">
        <v>236</v>
      </c>
      <c r="AP68" s="14">
        <v>213</v>
      </c>
      <c r="AQ68" s="14">
        <v>23</v>
      </c>
      <c r="AR68" s="13">
        <v>1264</v>
      </c>
      <c r="AS68" s="14">
        <v>564</v>
      </c>
      <c r="AT68" s="14">
        <v>258</v>
      </c>
      <c r="AU68" s="14">
        <v>0</v>
      </c>
      <c r="AV68" s="14">
        <v>84</v>
      </c>
      <c r="AW68" s="14">
        <v>0</v>
      </c>
      <c r="AX68" s="13">
        <v>0</v>
      </c>
      <c r="AY68" s="14">
        <v>0</v>
      </c>
      <c r="AZ68" s="14">
        <v>0</v>
      </c>
      <c r="BA68" s="13">
        <v>60</v>
      </c>
      <c r="BB68" s="14">
        <v>60</v>
      </c>
      <c r="BC68" s="14">
        <v>0</v>
      </c>
      <c r="BD68" s="13">
        <v>238</v>
      </c>
      <c r="BE68" s="14">
        <v>119</v>
      </c>
      <c r="BF68" s="14">
        <v>119</v>
      </c>
      <c r="BG68" s="13">
        <v>0</v>
      </c>
      <c r="BH68" s="14">
        <v>0</v>
      </c>
      <c r="BI68" s="14">
        <v>0</v>
      </c>
      <c r="BJ68" s="13">
        <v>60</v>
      </c>
      <c r="BK68" s="14">
        <v>60</v>
      </c>
      <c r="BL68" s="14">
        <v>0</v>
      </c>
      <c r="BM68" s="13">
        <v>501</v>
      </c>
      <c r="BN68" s="14">
        <v>492</v>
      </c>
      <c r="BO68" s="14">
        <v>9</v>
      </c>
      <c r="BP68" s="13">
        <v>0</v>
      </c>
      <c r="BQ68" s="13">
        <v>0</v>
      </c>
      <c r="BR68" s="14">
        <v>0</v>
      </c>
      <c r="BS68" s="14">
        <v>0</v>
      </c>
      <c r="BT68" s="14">
        <v>0</v>
      </c>
      <c r="BU68" s="14">
        <v>0</v>
      </c>
      <c r="BV68" s="13">
        <v>0</v>
      </c>
      <c r="BW68" s="14">
        <v>0</v>
      </c>
      <c r="BX68" s="14">
        <v>0</v>
      </c>
      <c r="BY68" s="13">
        <v>0</v>
      </c>
      <c r="BZ68" s="14">
        <v>0</v>
      </c>
      <c r="CA68" s="14">
        <v>0</v>
      </c>
      <c r="CB68" s="13">
        <v>0</v>
      </c>
      <c r="CC68" s="14">
        <v>0</v>
      </c>
      <c r="CD68" s="14">
        <v>0</v>
      </c>
      <c r="CE68" s="13">
        <v>7642</v>
      </c>
      <c r="CF68" s="14">
        <v>7162</v>
      </c>
      <c r="CG68" s="14">
        <v>480</v>
      </c>
      <c r="CH68" s="13">
        <v>2818</v>
      </c>
      <c r="CI68" s="14">
        <v>2135</v>
      </c>
      <c r="CJ68" s="14">
        <v>683</v>
      </c>
      <c r="CK68" s="13">
        <v>0</v>
      </c>
      <c r="CL68" s="14">
        <v>0</v>
      </c>
      <c r="CM68" s="14">
        <v>0</v>
      </c>
      <c r="CN68" s="13">
        <v>690</v>
      </c>
      <c r="CO68" s="14">
        <v>353</v>
      </c>
      <c r="CP68" s="14">
        <v>337</v>
      </c>
      <c r="CQ68" s="16"/>
      <c r="CR68" s="13">
        <v>0</v>
      </c>
      <c r="CS68" s="14">
        <v>0</v>
      </c>
      <c r="CT68" s="14">
        <v>0</v>
      </c>
      <c r="CU68" s="13">
        <v>0</v>
      </c>
      <c r="CV68" s="13">
        <v>0</v>
      </c>
      <c r="CW68" s="13">
        <v>0</v>
      </c>
      <c r="CX68" s="13">
        <v>0</v>
      </c>
      <c r="CY68" s="14">
        <v>0</v>
      </c>
      <c r="CZ68" s="14">
        <v>0</v>
      </c>
      <c r="DA68" s="13">
        <v>0</v>
      </c>
      <c r="DB68" s="14">
        <v>0</v>
      </c>
      <c r="DC68" s="14">
        <v>0</v>
      </c>
      <c r="DD68" s="13">
        <v>0</v>
      </c>
      <c r="DE68" s="14">
        <v>0</v>
      </c>
      <c r="DF68" s="14">
        <v>0</v>
      </c>
      <c r="DG68" s="17">
        <v>44468</v>
      </c>
      <c r="DH68" s="17">
        <v>31025</v>
      </c>
      <c r="DI68" s="17">
        <v>8279</v>
      </c>
      <c r="DJ68" s="17">
        <v>13443</v>
      </c>
      <c r="DK68" s="18">
        <v>2564</v>
      </c>
      <c r="DL68" s="18">
        <v>1747</v>
      </c>
      <c r="DM68" s="37"/>
    </row>
    <row r="69" spans="1:117" ht="15.75" x14ac:dyDescent="0.2">
      <c r="A69" s="19" t="s">
        <v>135</v>
      </c>
      <c r="B69" s="13">
        <v>24938</v>
      </c>
      <c r="C69" s="14">
        <v>0</v>
      </c>
      <c r="D69" s="14">
        <v>22894</v>
      </c>
      <c r="E69" s="14">
        <v>0</v>
      </c>
      <c r="F69" s="14">
        <v>0</v>
      </c>
      <c r="G69" s="14">
        <v>0</v>
      </c>
      <c r="H69" s="14">
        <v>226</v>
      </c>
      <c r="I69" s="14">
        <v>956</v>
      </c>
      <c r="J69" s="14">
        <v>0</v>
      </c>
      <c r="K69" s="14">
        <v>0</v>
      </c>
      <c r="L69" s="14">
        <v>862</v>
      </c>
      <c r="M69" s="14">
        <v>0</v>
      </c>
      <c r="N69" s="14">
        <v>0</v>
      </c>
      <c r="O69" s="13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3">
        <v>1290</v>
      </c>
      <c r="Y69" s="13">
        <v>1290</v>
      </c>
      <c r="Z69" s="14">
        <v>1290</v>
      </c>
      <c r="AA69" s="14">
        <v>0</v>
      </c>
      <c r="AB69" s="13">
        <v>0</v>
      </c>
      <c r="AC69" s="14">
        <v>0</v>
      </c>
      <c r="AD69" s="14">
        <v>0</v>
      </c>
      <c r="AE69" s="13">
        <v>1434</v>
      </c>
      <c r="AF69" s="14">
        <v>1434</v>
      </c>
      <c r="AG69" s="14">
        <v>0</v>
      </c>
      <c r="AH69" s="14">
        <v>0</v>
      </c>
      <c r="AI69" s="13">
        <v>0</v>
      </c>
      <c r="AJ69" s="14">
        <v>0</v>
      </c>
      <c r="AK69" s="14">
        <v>0</v>
      </c>
      <c r="AL69" s="13">
        <v>2586</v>
      </c>
      <c r="AM69" s="14">
        <v>2586</v>
      </c>
      <c r="AN69" s="14">
        <v>0</v>
      </c>
      <c r="AO69" s="13">
        <v>202</v>
      </c>
      <c r="AP69" s="14">
        <v>202</v>
      </c>
      <c r="AQ69" s="14">
        <v>0</v>
      </c>
      <c r="AR69" s="13">
        <v>5322</v>
      </c>
      <c r="AS69" s="14">
        <v>2087</v>
      </c>
      <c r="AT69" s="14">
        <v>0</v>
      </c>
      <c r="AU69" s="14">
        <v>0</v>
      </c>
      <c r="AV69" s="14">
        <v>88</v>
      </c>
      <c r="AW69" s="14">
        <v>0</v>
      </c>
      <c r="AX69" s="13">
        <v>0</v>
      </c>
      <c r="AY69" s="14">
        <v>0</v>
      </c>
      <c r="AZ69" s="14">
        <v>0</v>
      </c>
      <c r="BA69" s="13">
        <v>0</v>
      </c>
      <c r="BB69" s="14">
        <v>0</v>
      </c>
      <c r="BC69" s="14">
        <v>0</v>
      </c>
      <c r="BD69" s="13">
        <v>1713</v>
      </c>
      <c r="BE69" s="14">
        <v>1713</v>
      </c>
      <c r="BF69" s="14">
        <v>0</v>
      </c>
      <c r="BG69" s="13">
        <v>0</v>
      </c>
      <c r="BH69" s="14">
        <v>0</v>
      </c>
      <c r="BI69" s="14">
        <v>0</v>
      </c>
      <c r="BJ69" s="13">
        <v>1434</v>
      </c>
      <c r="BK69" s="14">
        <v>1434</v>
      </c>
      <c r="BL69" s="14">
        <v>0</v>
      </c>
      <c r="BM69" s="13">
        <v>1434</v>
      </c>
      <c r="BN69" s="14">
        <v>1434</v>
      </c>
      <c r="BO69" s="14">
        <v>0</v>
      </c>
      <c r="BP69" s="13">
        <v>0</v>
      </c>
      <c r="BQ69" s="13">
        <v>0</v>
      </c>
      <c r="BR69" s="14">
        <v>0</v>
      </c>
      <c r="BS69" s="14">
        <v>0</v>
      </c>
      <c r="BT69" s="14">
        <v>0</v>
      </c>
      <c r="BU69" s="14">
        <v>0</v>
      </c>
      <c r="BV69" s="13">
        <v>0</v>
      </c>
      <c r="BW69" s="14">
        <v>0</v>
      </c>
      <c r="BX69" s="14">
        <v>0</v>
      </c>
      <c r="BY69" s="13">
        <v>0</v>
      </c>
      <c r="BZ69" s="14">
        <v>0</v>
      </c>
      <c r="CA69" s="14">
        <v>0</v>
      </c>
      <c r="CB69" s="13">
        <v>0</v>
      </c>
      <c r="CC69" s="14">
        <v>0</v>
      </c>
      <c r="CD69" s="14">
        <v>0</v>
      </c>
      <c r="CE69" s="13">
        <v>1724</v>
      </c>
      <c r="CF69" s="14">
        <v>1724</v>
      </c>
      <c r="CG69" s="14">
        <v>0</v>
      </c>
      <c r="CH69" s="13">
        <v>1724</v>
      </c>
      <c r="CI69" s="14">
        <v>1724</v>
      </c>
      <c r="CJ69" s="14">
        <v>0</v>
      </c>
      <c r="CK69" s="13">
        <v>0</v>
      </c>
      <c r="CL69" s="14">
        <v>0</v>
      </c>
      <c r="CM69" s="14">
        <v>0</v>
      </c>
      <c r="CN69" s="13">
        <v>227</v>
      </c>
      <c r="CO69" s="14">
        <v>227</v>
      </c>
      <c r="CP69" s="14">
        <v>0</v>
      </c>
      <c r="CQ69" s="16"/>
      <c r="CR69" s="13">
        <v>0</v>
      </c>
      <c r="CS69" s="14">
        <v>0</v>
      </c>
      <c r="CT69" s="14">
        <v>0</v>
      </c>
      <c r="CU69" s="13">
        <v>0</v>
      </c>
      <c r="CV69" s="13">
        <v>0</v>
      </c>
      <c r="CW69" s="13">
        <v>0</v>
      </c>
      <c r="CX69" s="13">
        <v>0</v>
      </c>
      <c r="CY69" s="14">
        <v>0</v>
      </c>
      <c r="CZ69" s="14">
        <v>0</v>
      </c>
      <c r="DA69" s="13">
        <v>0</v>
      </c>
      <c r="DB69" s="14">
        <v>0</v>
      </c>
      <c r="DC69" s="14">
        <v>0</v>
      </c>
      <c r="DD69" s="13">
        <v>0</v>
      </c>
      <c r="DE69" s="14">
        <v>0</v>
      </c>
      <c r="DF69" s="14">
        <v>0</v>
      </c>
      <c r="DG69" s="17">
        <v>40881</v>
      </c>
      <c r="DH69" s="17">
        <v>40881</v>
      </c>
      <c r="DI69" s="17">
        <v>7323</v>
      </c>
      <c r="DJ69" s="17">
        <v>0</v>
      </c>
      <c r="DK69" s="18">
        <v>2062</v>
      </c>
      <c r="DL69" s="18">
        <v>1405</v>
      </c>
      <c r="DM69" s="37"/>
    </row>
    <row r="70" spans="1:117" ht="31.5" x14ac:dyDescent="0.2">
      <c r="A70" s="19" t="s">
        <v>136</v>
      </c>
      <c r="B70" s="13">
        <v>76169</v>
      </c>
      <c r="C70" s="14">
        <v>12280</v>
      </c>
      <c r="D70" s="14">
        <v>62425</v>
      </c>
      <c r="E70" s="14">
        <v>0</v>
      </c>
      <c r="F70" s="14">
        <v>0</v>
      </c>
      <c r="G70" s="14">
        <v>0</v>
      </c>
      <c r="H70" s="14">
        <v>921</v>
      </c>
      <c r="I70" s="14">
        <v>543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3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3">
        <v>4246</v>
      </c>
      <c r="Y70" s="13">
        <v>2111</v>
      </c>
      <c r="Z70" s="14">
        <v>2111</v>
      </c>
      <c r="AA70" s="14">
        <v>0</v>
      </c>
      <c r="AB70" s="13">
        <v>2135</v>
      </c>
      <c r="AC70" s="14">
        <v>2135</v>
      </c>
      <c r="AD70" s="14">
        <v>0</v>
      </c>
      <c r="AE70" s="13">
        <v>2696</v>
      </c>
      <c r="AF70" s="14">
        <v>2696</v>
      </c>
      <c r="AG70" s="14">
        <v>0</v>
      </c>
      <c r="AH70" s="14">
        <v>0</v>
      </c>
      <c r="AI70" s="13">
        <v>0</v>
      </c>
      <c r="AJ70" s="14">
        <v>0</v>
      </c>
      <c r="AK70" s="14">
        <v>0</v>
      </c>
      <c r="AL70" s="13">
        <v>2024</v>
      </c>
      <c r="AM70" s="14">
        <v>2024</v>
      </c>
      <c r="AN70" s="14">
        <v>0</v>
      </c>
      <c r="AO70" s="13">
        <v>649</v>
      </c>
      <c r="AP70" s="14">
        <v>649</v>
      </c>
      <c r="AQ70" s="14">
        <v>0</v>
      </c>
      <c r="AR70" s="13">
        <v>5518</v>
      </c>
      <c r="AS70" s="14">
        <v>3726</v>
      </c>
      <c r="AT70" s="14">
        <v>0</v>
      </c>
      <c r="AU70" s="14">
        <v>0</v>
      </c>
      <c r="AV70" s="14">
        <v>0</v>
      </c>
      <c r="AW70" s="14">
        <v>0</v>
      </c>
      <c r="AX70" s="13">
        <v>0</v>
      </c>
      <c r="AY70" s="14">
        <v>0</v>
      </c>
      <c r="AZ70" s="14">
        <v>0</v>
      </c>
      <c r="BA70" s="13">
        <v>236</v>
      </c>
      <c r="BB70" s="14">
        <v>236</v>
      </c>
      <c r="BC70" s="14">
        <v>0</v>
      </c>
      <c r="BD70" s="13">
        <v>1439</v>
      </c>
      <c r="BE70" s="14">
        <v>1439</v>
      </c>
      <c r="BF70" s="14">
        <v>0</v>
      </c>
      <c r="BG70" s="13">
        <v>0</v>
      </c>
      <c r="BH70" s="14">
        <v>0</v>
      </c>
      <c r="BI70" s="14">
        <v>0</v>
      </c>
      <c r="BJ70" s="13">
        <v>117</v>
      </c>
      <c r="BK70" s="14">
        <v>117</v>
      </c>
      <c r="BL70" s="14">
        <v>0</v>
      </c>
      <c r="BM70" s="13">
        <v>5067</v>
      </c>
      <c r="BN70" s="14">
        <v>5067</v>
      </c>
      <c r="BO70" s="14">
        <v>0</v>
      </c>
      <c r="BP70" s="13">
        <v>0</v>
      </c>
      <c r="BQ70" s="13">
        <v>0</v>
      </c>
      <c r="BR70" s="14">
        <v>0</v>
      </c>
      <c r="BS70" s="14">
        <v>0</v>
      </c>
      <c r="BT70" s="14">
        <v>0</v>
      </c>
      <c r="BU70" s="14">
        <v>0</v>
      </c>
      <c r="BV70" s="13">
        <v>0</v>
      </c>
      <c r="BW70" s="14">
        <v>0</v>
      </c>
      <c r="BX70" s="14">
        <v>0</v>
      </c>
      <c r="BY70" s="13">
        <v>0</v>
      </c>
      <c r="BZ70" s="14">
        <v>0</v>
      </c>
      <c r="CA70" s="14">
        <v>0</v>
      </c>
      <c r="CB70" s="13">
        <v>0</v>
      </c>
      <c r="CC70" s="14">
        <v>0</v>
      </c>
      <c r="CD70" s="14">
        <v>0</v>
      </c>
      <c r="CE70" s="13">
        <v>12834</v>
      </c>
      <c r="CF70" s="14">
        <v>12834</v>
      </c>
      <c r="CG70" s="14">
        <v>0</v>
      </c>
      <c r="CH70" s="13">
        <v>1390</v>
      </c>
      <c r="CI70" s="14">
        <v>1390</v>
      </c>
      <c r="CJ70" s="14">
        <v>0</v>
      </c>
      <c r="CK70" s="13">
        <v>0</v>
      </c>
      <c r="CL70" s="14">
        <v>0</v>
      </c>
      <c r="CM70" s="14">
        <v>0</v>
      </c>
      <c r="CN70" s="13">
        <v>2863</v>
      </c>
      <c r="CO70" s="14">
        <v>2863</v>
      </c>
      <c r="CP70" s="14">
        <v>0</v>
      </c>
      <c r="CQ70" s="16"/>
      <c r="CR70" s="13">
        <v>0</v>
      </c>
      <c r="CS70" s="14">
        <v>0</v>
      </c>
      <c r="CT70" s="14">
        <v>0</v>
      </c>
      <c r="CU70" s="13">
        <v>0</v>
      </c>
      <c r="CV70" s="13">
        <v>0</v>
      </c>
      <c r="CW70" s="13">
        <v>0</v>
      </c>
      <c r="CX70" s="13">
        <v>0</v>
      </c>
      <c r="CY70" s="14">
        <v>0</v>
      </c>
      <c r="CZ70" s="14">
        <v>0</v>
      </c>
      <c r="DA70" s="13">
        <v>0</v>
      </c>
      <c r="DB70" s="14">
        <v>0</v>
      </c>
      <c r="DC70" s="14">
        <v>0</v>
      </c>
      <c r="DD70" s="13">
        <v>0</v>
      </c>
      <c r="DE70" s="14">
        <v>0</v>
      </c>
      <c r="DF70" s="14">
        <v>0</v>
      </c>
      <c r="DG70" s="17">
        <v>113456</v>
      </c>
      <c r="DH70" s="17">
        <v>113456</v>
      </c>
      <c r="DI70" s="17">
        <v>19476</v>
      </c>
      <c r="DJ70" s="17">
        <v>0</v>
      </c>
      <c r="DK70" s="18">
        <v>5444</v>
      </c>
      <c r="DL70" s="18">
        <v>3741</v>
      </c>
      <c r="DM70" s="37"/>
    </row>
    <row r="71" spans="1:117" ht="31.5" x14ac:dyDescent="0.2">
      <c r="A71" s="19" t="s">
        <v>137</v>
      </c>
      <c r="B71" s="13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3">
        <v>88879</v>
      </c>
      <c r="P71" s="14">
        <v>6331</v>
      </c>
      <c r="Q71" s="14">
        <v>78952</v>
      </c>
      <c r="R71" s="14">
        <v>507</v>
      </c>
      <c r="S71" s="14">
        <v>1418</v>
      </c>
      <c r="T71" s="14">
        <v>1671</v>
      </c>
      <c r="U71" s="14">
        <v>0</v>
      </c>
      <c r="V71" s="14">
        <v>0</v>
      </c>
      <c r="W71" s="14">
        <v>0</v>
      </c>
      <c r="X71" s="13">
        <v>1823</v>
      </c>
      <c r="Y71" s="13">
        <v>1722</v>
      </c>
      <c r="Z71" s="14">
        <v>0</v>
      </c>
      <c r="AA71" s="14">
        <v>1722</v>
      </c>
      <c r="AB71" s="13">
        <v>101</v>
      </c>
      <c r="AC71" s="14">
        <v>0</v>
      </c>
      <c r="AD71" s="14">
        <v>101</v>
      </c>
      <c r="AE71" s="13">
        <v>1216</v>
      </c>
      <c r="AF71" s="14">
        <v>0</v>
      </c>
      <c r="AG71" s="14">
        <v>1216</v>
      </c>
      <c r="AH71" s="14">
        <v>0</v>
      </c>
      <c r="AI71" s="13">
        <v>101</v>
      </c>
      <c r="AJ71" s="14">
        <v>0</v>
      </c>
      <c r="AK71" s="14">
        <v>101</v>
      </c>
      <c r="AL71" s="13">
        <v>1520</v>
      </c>
      <c r="AM71" s="14">
        <v>0</v>
      </c>
      <c r="AN71" s="14">
        <v>1520</v>
      </c>
      <c r="AO71" s="13">
        <v>101</v>
      </c>
      <c r="AP71" s="14">
        <v>0</v>
      </c>
      <c r="AQ71" s="14">
        <v>101</v>
      </c>
      <c r="AR71" s="13">
        <v>2634</v>
      </c>
      <c r="AS71" s="14">
        <v>0</v>
      </c>
      <c r="AT71" s="14">
        <v>1013</v>
      </c>
      <c r="AU71" s="14">
        <v>0</v>
      </c>
      <c r="AV71" s="14">
        <v>0</v>
      </c>
      <c r="AW71" s="14">
        <v>0</v>
      </c>
      <c r="AX71" s="13">
        <v>0</v>
      </c>
      <c r="AY71" s="14">
        <v>0</v>
      </c>
      <c r="AZ71" s="14">
        <v>0</v>
      </c>
      <c r="BA71" s="13">
        <v>0</v>
      </c>
      <c r="BB71" s="14">
        <v>0</v>
      </c>
      <c r="BC71" s="14">
        <v>0</v>
      </c>
      <c r="BD71" s="13">
        <v>1621</v>
      </c>
      <c r="BE71" s="14">
        <v>0</v>
      </c>
      <c r="BF71" s="14">
        <v>1621</v>
      </c>
      <c r="BG71" s="13">
        <v>0</v>
      </c>
      <c r="BH71" s="14">
        <v>0</v>
      </c>
      <c r="BI71" s="14">
        <v>0</v>
      </c>
      <c r="BJ71" s="13">
        <v>0</v>
      </c>
      <c r="BK71" s="14">
        <v>0</v>
      </c>
      <c r="BL71" s="14">
        <v>0</v>
      </c>
      <c r="BM71" s="13">
        <v>101</v>
      </c>
      <c r="BN71" s="14">
        <v>0</v>
      </c>
      <c r="BO71" s="14">
        <v>101</v>
      </c>
      <c r="BP71" s="13">
        <v>200</v>
      </c>
      <c r="BQ71" s="13">
        <v>0</v>
      </c>
      <c r="BR71" s="14">
        <v>0</v>
      </c>
      <c r="BS71" s="15">
        <v>0</v>
      </c>
      <c r="BT71" s="15">
        <v>200</v>
      </c>
      <c r="BU71" s="15">
        <v>0</v>
      </c>
      <c r="BV71" s="13">
        <v>0</v>
      </c>
      <c r="BW71" s="15">
        <v>0</v>
      </c>
      <c r="BX71" s="15">
        <v>0</v>
      </c>
      <c r="BY71" s="13">
        <v>0</v>
      </c>
      <c r="BZ71" s="15">
        <v>0</v>
      </c>
      <c r="CA71" s="15">
        <v>0</v>
      </c>
      <c r="CB71" s="13">
        <v>0</v>
      </c>
      <c r="CC71" s="15">
        <v>0</v>
      </c>
      <c r="CD71" s="15">
        <v>0</v>
      </c>
      <c r="CE71" s="13">
        <v>709</v>
      </c>
      <c r="CF71" s="14">
        <v>0</v>
      </c>
      <c r="CG71" s="14">
        <v>709</v>
      </c>
      <c r="CH71" s="13">
        <v>2229</v>
      </c>
      <c r="CI71" s="14">
        <v>0</v>
      </c>
      <c r="CJ71" s="14">
        <v>2229</v>
      </c>
      <c r="CK71" s="13">
        <v>0</v>
      </c>
      <c r="CL71" s="14">
        <v>0</v>
      </c>
      <c r="CM71" s="14">
        <v>0</v>
      </c>
      <c r="CN71" s="13">
        <v>2647</v>
      </c>
      <c r="CO71" s="14">
        <v>0</v>
      </c>
      <c r="CP71" s="14">
        <v>2647</v>
      </c>
      <c r="CQ71" s="16">
        <v>1800</v>
      </c>
      <c r="CR71" s="13">
        <v>0</v>
      </c>
      <c r="CS71" s="14">
        <v>0</v>
      </c>
      <c r="CT71" s="14">
        <v>0</v>
      </c>
      <c r="CU71" s="13">
        <v>0</v>
      </c>
      <c r="CV71" s="13">
        <v>0</v>
      </c>
      <c r="CW71" s="13">
        <v>0</v>
      </c>
      <c r="CX71" s="13">
        <v>0</v>
      </c>
      <c r="CY71" s="14">
        <v>0</v>
      </c>
      <c r="CZ71" s="14">
        <v>0</v>
      </c>
      <c r="DA71" s="13">
        <v>0</v>
      </c>
      <c r="DB71" s="14">
        <v>0</v>
      </c>
      <c r="DC71" s="14">
        <v>0</v>
      </c>
      <c r="DD71" s="13">
        <v>0</v>
      </c>
      <c r="DE71" s="14">
        <v>0</v>
      </c>
      <c r="DF71" s="14">
        <v>0</v>
      </c>
      <c r="DG71" s="17">
        <v>102160</v>
      </c>
      <c r="DH71" s="17">
        <v>0</v>
      </c>
      <c r="DI71" s="17">
        <v>0</v>
      </c>
      <c r="DJ71" s="17">
        <v>102160</v>
      </c>
      <c r="DK71" s="18">
        <v>1942</v>
      </c>
      <c r="DL71" s="18">
        <v>1323</v>
      </c>
      <c r="DM71" s="37"/>
    </row>
    <row r="72" spans="1:117" ht="15.75" x14ac:dyDescent="0.2">
      <c r="A72" s="19" t="s">
        <v>138</v>
      </c>
      <c r="B72" s="13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3">
        <v>33694</v>
      </c>
      <c r="P72" s="14">
        <v>0</v>
      </c>
      <c r="Q72" s="14">
        <v>33224</v>
      </c>
      <c r="R72" s="14">
        <v>0</v>
      </c>
      <c r="S72" s="14">
        <v>449</v>
      </c>
      <c r="T72" s="14">
        <v>21</v>
      </c>
      <c r="U72" s="14">
        <v>0</v>
      </c>
      <c r="V72" s="14">
        <v>0</v>
      </c>
      <c r="W72" s="14">
        <v>0</v>
      </c>
      <c r="X72" s="13">
        <v>516</v>
      </c>
      <c r="Y72" s="13">
        <v>516</v>
      </c>
      <c r="Z72" s="14">
        <v>0</v>
      </c>
      <c r="AA72" s="14">
        <v>516</v>
      </c>
      <c r="AB72" s="13">
        <v>0</v>
      </c>
      <c r="AC72" s="14">
        <v>0</v>
      </c>
      <c r="AD72" s="14">
        <v>0</v>
      </c>
      <c r="AE72" s="13">
        <v>44</v>
      </c>
      <c r="AF72" s="14">
        <v>0</v>
      </c>
      <c r="AG72" s="14">
        <v>44</v>
      </c>
      <c r="AH72" s="14">
        <v>0</v>
      </c>
      <c r="AI72" s="13">
        <v>0</v>
      </c>
      <c r="AJ72" s="14">
        <v>0</v>
      </c>
      <c r="AK72" s="14">
        <v>0</v>
      </c>
      <c r="AL72" s="13">
        <v>782</v>
      </c>
      <c r="AM72" s="14">
        <v>0</v>
      </c>
      <c r="AN72" s="14">
        <v>782</v>
      </c>
      <c r="AO72" s="13">
        <v>151</v>
      </c>
      <c r="AP72" s="14">
        <v>0</v>
      </c>
      <c r="AQ72" s="14">
        <v>151</v>
      </c>
      <c r="AR72" s="13">
        <v>2164</v>
      </c>
      <c r="AS72" s="14">
        <v>0</v>
      </c>
      <c r="AT72" s="14">
        <v>1862</v>
      </c>
      <c r="AU72" s="14">
        <v>0</v>
      </c>
      <c r="AV72" s="14">
        <v>0</v>
      </c>
      <c r="AW72" s="14">
        <v>0</v>
      </c>
      <c r="AX72" s="13">
        <v>0</v>
      </c>
      <c r="AY72" s="14">
        <v>0</v>
      </c>
      <c r="AZ72" s="14">
        <v>0</v>
      </c>
      <c r="BA72" s="13">
        <v>0</v>
      </c>
      <c r="BB72" s="14">
        <v>0</v>
      </c>
      <c r="BC72" s="14">
        <v>0</v>
      </c>
      <c r="BD72" s="13">
        <v>302</v>
      </c>
      <c r="BE72" s="14">
        <v>0</v>
      </c>
      <c r="BF72" s="14">
        <v>302</v>
      </c>
      <c r="BG72" s="13">
        <v>0</v>
      </c>
      <c r="BH72" s="14">
        <v>0</v>
      </c>
      <c r="BI72" s="14">
        <v>0</v>
      </c>
      <c r="BJ72" s="13">
        <v>0</v>
      </c>
      <c r="BK72" s="14">
        <v>0</v>
      </c>
      <c r="BL72" s="14">
        <v>0</v>
      </c>
      <c r="BM72" s="13">
        <v>107</v>
      </c>
      <c r="BN72" s="14">
        <v>0</v>
      </c>
      <c r="BO72" s="14">
        <v>107</v>
      </c>
      <c r="BP72" s="13">
        <v>0</v>
      </c>
      <c r="BQ72" s="13">
        <v>0</v>
      </c>
      <c r="BR72" s="14">
        <v>0</v>
      </c>
      <c r="BS72" s="14">
        <v>0</v>
      </c>
      <c r="BT72" s="14">
        <v>0</v>
      </c>
      <c r="BU72" s="14">
        <v>0</v>
      </c>
      <c r="BV72" s="13">
        <v>0</v>
      </c>
      <c r="BW72" s="14">
        <v>0</v>
      </c>
      <c r="BX72" s="14">
        <v>0</v>
      </c>
      <c r="BY72" s="13">
        <v>0</v>
      </c>
      <c r="BZ72" s="14">
        <v>0</v>
      </c>
      <c r="CA72" s="14">
        <v>0</v>
      </c>
      <c r="CB72" s="13">
        <v>0</v>
      </c>
      <c r="CC72" s="14">
        <v>0</v>
      </c>
      <c r="CD72" s="14">
        <v>0</v>
      </c>
      <c r="CE72" s="13">
        <v>1618</v>
      </c>
      <c r="CF72" s="14">
        <v>0</v>
      </c>
      <c r="CG72" s="14">
        <v>1618</v>
      </c>
      <c r="CH72" s="13">
        <v>1726</v>
      </c>
      <c r="CI72" s="14">
        <v>0</v>
      </c>
      <c r="CJ72" s="14">
        <v>1726</v>
      </c>
      <c r="CK72" s="13">
        <v>0</v>
      </c>
      <c r="CL72" s="14">
        <v>0</v>
      </c>
      <c r="CM72" s="14">
        <v>0</v>
      </c>
      <c r="CN72" s="13">
        <v>1886</v>
      </c>
      <c r="CO72" s="14">
        <v>0</v>
      </c>
      <c r="CP72" s="14">
        <v>1886</v>
      </c>
      <c r="CQ72" s="16"/>
      <c r="CR72" s="13">
        <v>0</v>
      </c>
      <c r="CS72" s="14">
        <v>0</v>
      </c>
      <c r="CT72" s="14">
        <v>0</v>
      </c>
      <c r="CU72" s="13">
        <v>0</v>
      </c>
      <c r="CV72" s="13">
        <v>0</v>
      </c>
      <c r="CW72" s="13">
        <v>0</v>
      </c>
      <c r="CX72" s="13">
        <v>0</v>
      </c>
      <c r="CY72" s="14">
        <v>0</v>
      </c>
      <c r="CZ72" s="14">
        <v>0</v>
      </c>
      <c r="DA72" s="13">
        <v>0</v>
      </c>
      <c r="DB72" s="14">
        <v>0</v>
      </c>
      <c r="DC72" s="14">
        <v>0</v>
      </c>
      <c r="DD72" s="13">
        <v>0</v>
      </c>
      <c r="DE72" s="14">
        <v>0</v>
      </c>
      <c r="DF72" s="14">
        <v>0</v>
      </c>
      <c r="DG72" s="17">
        <v>42688</v>
      </c>
      <c r="DH72" s="17">
        <v>0</v>
      </c>
      <c r="DI72" s="17">
        <v>0</v>
      </c>
      <c r="DJ72" s="17">
        <v>42688</v>
      </c>
      <c r="DK72" s="18">
        <v>1565</v>
      </c>
      <c r="DL72" s="18">
        <v>1066</v>
      </c>
      <c r="DM72" s="37"/>
    </row>
    <row r="73" spans="1:117" ht="31.5" x14ac:dyDescent="0.2">
      <c r="A73" s="19" t="s">
        <v>139</v>
      </c>
      <c r="B73" s="13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3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3">
        <v>0</v>
      </c>
      <c r="Y73" s="13">
        <v>0</v>
      </c>
      <c r="Z73" s="14">
        <v>0</v>
      </c>
      <c r="AA73" s="14">
        <v>0</v>
      </c>
      <c r="AB73" s="13">
        <v>0</v>
      </c>
      <c r="AC73" s="14">
        <v>0</v>
      </c>
      <c r="AD73" s="14">
        <v>0</v>
      </c>
      <c r="AE73" s="13">
        <v>0</v>
      </c>
      <c r="AF73" s="14">
        <v>0</v>
      </c>
      <c r="AG73" s="14">
        <v>0</v>
      </c>
      <c r="AH73" s="14">
        <v>0</v>
      </c>
      <c r="AI73" s="13">
        <v>0</v>
      </c>
      <c r="AJ73" s="14">
        <v>0</v>
      </c>
      <c r="AK73" s="14">
        <v>0</v>
      </c>
      <c r="AL73" s="13">
        <v>0</v>
      </c>
      <c r="AM73" s="14">
        <v>0</v>
      </c>
      <c r="AN73" s="14">
        <v>0</v>
      </c>
      <c r="AO73" s="13">
        <v>0</v>
      </c>
      <c r="AP73" s="14">
        <v>0</v>
      </c>
      <c r="AQ73" s="14">
        <v>0</v>
      </c>
      <c r="AR73" s="13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3">
        <v>0</v>
      </c>
      <c r="AY73" s="14">
        <v>0</v>
      </c>
      <c r="AZ73" s="14">
        <v>0</v>
      </c>
      <c r="BA73" s="13">
        <v>0</v>
      </c>
      <c r="BB73" s="14">
        <v>0</v>
      </c>
      <c r="BC73" s="14">
        <v>0</v>
      </c>
      <c r="BD73" s="13">
        <v>0</v>
      </c>
      <c r="BE73" s="14">
        <v>0</v>
      </c>
      <c r="BF73" s="14">
        <v>0</v>
      </c>
      <c r="BG73" s="13">
        <v>0</v>
      </c>
      <c r="BH73" s="14">
        <v>0</v>
      </c>
      <c r="BI73" s="14">
        <v>0</v>
      </c>
      <c r="BJ73" s="13">
        <v>0</v>
      </c>
      <c r="BK73" s="14">
        <v>0</v>
      </c>
      <c r="BL73" s="14">
        <v>0</v>
      </c>
      <c r="BM73" s="13">
        <v>0</v>
      </c>
      <c r="BN73" s="14">
        <v>0</v>
      </c>
      <c r="BO73" s="14">
        <v>0</v>
      </c>
      <c r="BP73" s="13">
        <v>31397</v>
      </c>
      <c r="BQ73" s="13">
        <v>7949</v>
      </c>
      <c r="BR73" s="14">
        <v>3372</v>
      </c>
      <c r="BS73" s="14">
        <v>4577</v>
      </c>
      <c r="BT73" s="14">
        <v>5167</v>
      </c>
      <c r="BU73" s="14">
        <v>13581</v>
      </c>
      <c r="BV73" s="13">
        <v>100</v>
      </c>
      <c r="BW73" s="14">
        <v>100</v>
      </c>
      <c r="BX73" s="14">
        <v>0</v>
      </c>
      <c r="BY73" s="13">
        <v>0</v>
      </c>
      <c r="BZ73" s="14">
        <v>0</v>
      </c>
      <c r="CA73" s="14">
        <v>0</v>
      </c>
      <c r="CB73" s="13">
        <v>4600</v>
      </c>
      <c r="CC73" s="14">
        <v>3170</v>
      </c>
      <c r="CD73" s="14">
        <v>1430</v>
      </c>
      <c r="CE73" s="13">
        <v>0</v>
      </c>
      <c r="CF73" s="14">
        <v>0</v>
      </c>
      <c r="CG73" s="14">
        <v>0</v>
      </c>
      <c r="CH73" s="13">
        <v>0</v>
      </c>
      <c r="CI73" s="14">
        <v>0</v>
      </c>
      <c r="CJ73" s="14">
        <v>0</v>
      </c>
      <c r="CK73" s="13">
        <v>0</v>
      </c>
      <c r="CL73" s="14">
        <v>0</v>
      </c>
      <c r="CM73" s="14">
        <v>0</v>
      </c>
      <c r="CN73" s="13">
        <v>0</v>
      </c>
      <c r="CO73" s="14">
        <v>0</v>
      </c>
      <c r="CP73" s="14">
        <v>0</v>
      </c>
      <c r="CQ73" s="16"/>
      <c r="CR73" s="13">
        <v>0</v>
      </c>
      <c r="CS73" s="14">
        <v>0</v>
      </c>
      <c r="CT73" s="14">
        <v>0</v>
      </c>
      <c r="CU73" s="13">
        <v>0</v>
      </c>
      <c r="CV73" s="13">
        <v>0</v>
      </c>
      <c r="CW73" s="13">
        <v>0</v>
      </c>
      <c r="CX73" s="13">
        <v>0</v>
      </c>
      <c r="CY73" s="14">
        <v>0</v>
      </c>
      <c r="CZ73" s="14">
        <v>0</v>
      </c>
      <c r="DA73" s="13">
        <v>0</v>
      </c>
      <c r="DB73" s="14">
        <v>0</v>
      </c>
      <c r="DC73" s="14">
        <v>0</v>
      </c>
      <c r="DD73" s="13">
        <v>0</v>
      </c>
      <c r="DE73" s="14">
        <v>0</v>
      </c>
      <c r="DF73" s="14">
        <v>0</v>
      </c>
      <c r="DG73" s="17">
        <v>31397</v>
      </c>
      <c r="DH73" s="17">
        <v>20223</v>
      </c>
      <c r="DI73" s="17">
        <v>0</v>
      </c>
      <c r="DJ73" s="17">
        <v>11174</v>
      </c>
      <c r="DK73" s="18"/>
      <c r="DL73" s="18"/>
      <c r="DM73" s="37"/>
    </row>
    <row r="74" spans="1:117" ht="31.5" x14ac:dyDescent="0.2">
      <c r="A74" s="19" t="s">
        <v>140</v>
      </c>
      <c r="B74" s="13">
        <v>0</v>
      </c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13">
        <v>0</v>
      </c>
      <c r="P74" s="24"/>
      <c r="Q74" s="24"/>
      <c r="R74" s="24"/>
      <c r="S74" s="24"/>
      <c r="T74" s="24"/>
      <c r="U74" s="24"/>
      <c r="V74" s="24"/>
      <c r="W74" s="24"/>
      <c r="X74" s="13">
        <v>0</v>
      </c>
      <c r="Y74" s="13">
        <v>0</v>
      </c>
      <c r="Z74" s="24"/>
      <c r="AA74" s="24"/>
      <c r="AB74" s="13">
        <v>0</v>
      </c>
      <c r="AC74" s="24"/>
      <c r="AD74" s="24"/>
      <c r="AE74" s="13">
        <v>0</v>
      </c>
      <c r="AF74" s="24"/>
      <c r="AG74" s="24"/>
      <c r="AH74" s="24"/>
      <c r="AI74" s="13">
        <v>0</v>
      </c>
      <c r="AJ74" s="24"/>
      <c r="AK74" s="24"/>
      <c r="AL74" s="13">
        <v>0</v>
      </c>
      <c r="AM74" s="24"/>
      <c r="AN74" s="24"/>
      <c r="AO74" s="13">
        <v>0</v>
      </c>
      <c r="AP74" s="24"/>
      <c r="AQ74" s="24"/>
      <c r="AR74" s="13">
        <v>0</v>
      </c>
      <c r="AS74" s="25"/>
      <c r="AT74" s="25"/>
      <c r="AU74" s="25"/>
      <c r="AV74" s="25"/>
      <c r="AW74" s="25"/>
      <c r="AX74" s="13">
        <v>0</v>
      </c>
      <c r="AY74" s="25"/>
      <c r="AZ74" s="25"/>
      <c r="BA74" s="13">
        <v>0</v>
      </c>
      <c r="BB74" s="25"/>
      <c r="BC74" s="25"/>
      <c r="BD74" s="13">
        <v>0</v>
      </c>
      <c r="BE74" s="25"/>
      <c r="BF74" s="25"/>
      <c r="BG74" s="13">
        <v>0</v>
      </c>
      <c r="BH74" s="25"/>
      <c r="BI74" s="25"/>
      <c r="BJ74" s="13">
        <v>0</v>
      </c>
      <c r="BK74" s="25"/>
      <c r="BL74" s="25"/>
      <c r="BM74" s="13">
        <v>0</v>
      </c>
      <c r="BN74" s="24"/>
      <c r="BO74" s="24"/>
      <c r="BP74" s="13">
        <v>21590</v>
      </c>
      <c r="BQ74" s="13">
        <v>4000</v>
      </c>
      <c r="BR74" s="14">
        <v>1000</v>
      </c>
      <c r="BS74" s="15">
        <v>3000</v>
      </c>
      <c r="BT74" s="15">
        <v>700</v>
      </c>
      <c r="BU74" s="15">
        <v>12240</v>
      </c>
      <c r="BV74" s="13">
        <v>2500</v>
      </c>
      <c r="BW74" s="15">
        <v>2500</v>
      </c>
      <c r="BX74" s="15">
        <v>0</v>
      </c>
      <c r="BY74" s="13">
        <v>0</v>
      </c>
      <c r="BZ74" s="15">
        <v>0</v>
      </c>
      <c r="CA74" s="15">
        <v>0</v>
      </c>
      <c r="CB74" s="13">
        <v>2150</v>
      </c>
      <c r="CC74" s="15">
        <v>2000</v>
      </c>
      <c r="CD74" s="15">
        <v>150</v>
      </c>
      <c r="CE74" s="13">
        <v>0</v>
      </c>
      <c r="CF74" s="24"/>
      <c r="CG74" s="24"/>
      <c r="CH74" s="13">
        <v>0</v>
      </c>
      <c r="CI74" s="24"/>
      <c r="CJ74" s="24"/>
      <c r="CK74" s="13">
        <v>0</v>
      </c>
      <c r="CL74" s="24"/>
      <c r="CM74" s="24"/>
      <c r="CN74" s="13">
        <v>0</v>
      </c>
      <c r="CO74" s="24"/>
      <c r="CP74" s="24"/>
      <c r="CQ74" s="26"/>
      <c r="CR74" s="13">
        <v>0</v>
      </c>
      <c r="CS74" s="24"/>
      <c r="CT74" s="24"/>
      <c r="CU74" s="13">
        <v>0</v>
      </c>
      <c r="CV74" s="13">
        <v>0</v>
      </c>
      <c r="CW74" s="13">
        <v>0</v>
      </c>
      <c r="CX74" s="13">
        <v>0</v>
      </c>
      <c r="CY74" s="25"/>
      <c r="CZ74" s="25"/>
      <c r="DA74" s="13">
        <v>0</v>
      </c>
      <c r="DB74" s="25"/>
      <c r="DC74" s="25"/>
      <c r="DD74" s="13">
        <v>0</v>
      </c>
      <c r="DE74" s="25"/>
      <c r="DF74" s="25"/>
      <c r="DG74" s="17">
        <v>21590</v>
      </c>
      <c r="DH74" s="17">
        <v>17740</v>
      </c>
      <c r="DI74" s="17">
        <v>0</v>
      </c>
      <c r="DJ74" s="17">
        <v>3850</v>
      </c>
      <c r="DK74" s="18"/>
      <c r="DL74" s="18"/>
      <c r="DM74" s="37"/>
    </row>
    <row r="75" spans="1:117" ht="47.25" x14ac:dyDescent="0.2">
      <c r="A75" s="19" t="s">
        <v>160</v>
      </c>
      <c r="B75" s="13">
        <v>0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13">
        <v>0</v>
      </c>
      <c r="P75" s="24"/>
      <c r="Q75" s="24"/>
      <c r="R75" s="24"/>
      <c r="S75" s="24"/>
      <c r="T75" s="24"/>
      <c r="U75" s="24"/>
      <c r="V75" s="24"/>
      <c r="W75" s="24"/>
      <c r="X75" s="13">
        <v>0</v>
      </c>
      <c r="Y75" s="13">
        <v>0</v>
      </c>
      <c r="Z75" s="24"/>
      <c r="AA75" s="24"/>
      <c r="AB75" s="13">
        <v>0</v>
      </c>
      <c r="AC75" s="24"/>
      <c r="AD75" s="24"/>
      <c r="AE75" s="13">
        <v>0</v>
      </c>
      <c r="AF75" s="24"/>
      <c r="AG75" s="24"/>
      <c r="AH75" s="24"/>
      <c r="AI75" s="13">
        <v>0</v>
      </c>
      <c r="AJ75" s="24"/>
      <c r="AK75" s="24"/>
      <c r="AL75" s="13">
        <v>0</v>
      </c>
      <c r="AM75" s="24"/>
      <c r="AN75" s="24"/>
      <c r="AO75" s="13">
        <v>600</v>
      </c>
      <c r="AP75" s="15">
        <v>600</v>
      </c>
      <c r="AQ75" s="24"/>
      <c r="AR75" s="13">
        <v>0</v>
      </c>
      <c r="AS75" s="25"/>
      <c r="AT75" s="25"/>
      <c r="AU75" s="25"/>
      <c r="AV75" s="25"/>
      <c r="AW75" s="25"/>
      <c r="AX75" s="13">
        <v>0</v>
      </c>
      <c r="AY75" s="25"/>
      <c r="AZ75" s="25"/>
      <c r="BA75" s="13">
        <v>0</v>
      </c>
      <c r="BB75" s="25"/>
      <c r="BC75" s="25"/>
      <c r="BD75" s="13">
        <v>0</v>
      </c>
      <c r="BE75" s="25"/>
      <c r="BF75" s="25"/>
      <c r="BG75" s="13">
        <v>0</v>
      </c>
      <c r="BH75" s="25"/>
      <c r="BI75" s="25"/>
      <c r="BJ75" s="13">
        <v>0</v>
      </c>
      <c r="BK75" s="25"/>
      <c r="BL75" s="25"/>
      <c r="BM75" s="13">
        <v>0</v>
      </c>
      <c r="BN75" s="24"/>
      <c r="BO75" s="24"/>
      <c r="BP75" s="13">
        <v>0</v>
      </c>
      <c r="BQ75" s="13">
        <v>0</v>
      </c>
      <c r="BR75" s="25"/>
      <c r="BS75" s="24"/>
      <c r="BT75" s="24"/>
      <c r="BU75" s="24"/>
      <c r="BV75" s="13">
        <v>0</v>
      </c>
      <c r="BW75" s="24"/>
      <c r="BX75" s="24"/>
      <c r="BY75" s="13">
        <v>0</v>
      </c>
      <c r="BZ75" s="24"/>
      <c r="CA75" s="24"/>
      <c r="CB75" s="13">
        <v>0</v>
      </c>
      <c r="CC75" s="24"/>
      <c r="CD75" s="24"/>
      <c r="CE75" s="13">
        <v>0</v>
      </c>
      <c r="CF75" s="24"/>
      <c r="CG75" s="24"/>
      <c r="CH75" s="13">
        <v>0</v>
      </c>
      <c r="CI75" s="24"/>
      <c r="CJ75" s="24"/>
      <c r="CK75" s="13">
        <v>0</v>
      </c>
      <c r="CL75" s="24"/>
      <c r="CM75" s="24"/>
      <c r="CN75" s="13">
        <v>0</v>
      </c>
      <c r="CO75" s="24"/>
      <c r="CP75" s="24"/>
      <c r="CQ75" s="26"/>
      <c r="CR75" s="13">
        <v>0</v>
      </c>
      <c r="CS75" s="24"/>
      <c r="CT75" s="24"/>
      <c r="CU75" s="13">
        <v>0</v>
      </c>
      <c r="CV75" s="13">
        <v>0</v>
      </c>
      <c r="CW75" s="13">
        <v>0</v>
      </c>
      <c r="CX75" s="13">
        <v>0</v>
      </c>
      <c r="CY75" s="25"/>
      <c r="CZ75" s="25"/>
      <c r="DA75" s="13">
        <v>0</v>
      </c>
      <c r="DB75" s="25"/>
      <c r="DC75" s="25"/>
      <c r="DD75" s="13">
        <v>0</v>
      </c>
      <c r="DE75" s="25"/>
      <c r="DF75" s="25"/>
      <c r="DG75" s="17">
        <v>600</v>
      </c>
      <c r="DH75" s="17">
        <v>600</v>
      </c>
      <c r="DI75" s="17">
        <v>0</v>
      </c>
      <c r="DJ75" s="17">
        <v>0</v>
      </c>
      <c r="DK75" s="18">
        <v>6000</v>
      </c>
      <c r="DL75" s="18"/>
      <c r="DM75" s="37"/>
    </row>
    <row r="76" spans="1:117" ht="31.5" x14ac:dyDescent="0.2">
      <c r="A76" s="19" t="s">
        <v>141</v>
      </c>
      <c r="B76" s="13">
        <v>0</v>
      </c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13">
        <v>0</v>
      </c>
      <c r="P76" s="24"/>
      <c r="Q76" s="24"/>
      <c r="R76" s="24"/>
      <c r="S76" s="24"/>
      <c r="T76" s="24"/>
      <c r="U76" s="24"/>
      <c r="V76" s="24"/>
      <c r="W76" s="24"/>
      <c r="X76" s="13">
        <v>0</v>
      </c>
      <c r="Y76" s="13">
        <v>0</v>
      </c>
      <c r="Z76" s="24"/>
      <c r="AA76" s="24"/>
      <c r="AB76" s="13">
        <v>0</v>
      </c>
      <c r="AC76" s="24"/>
      <c r="AD76" s="24"/>
      <c r="AE76" s="13">
        <v>0</v>
      </c>
      <c r="AF76" s="24"/>
      <c r="AG76" s="24"/>
      <c r="AH76" s="24"/>
      <c r="AI76" s="13">
        <v>996</v>
      </c>
      <c r="AJ76" s="15">
        <v>199</v>
      </c>
      <c r="AK76" s="15">
        <v>797</v>
      </c>
      <c r="AL76" s="13">
        <v>0</v>
      </c>
      <c r="AM76" s="24"/>
      <c r="AN76" s="24"/>
      <c r="AO76" s="13">
        <v>0</v>
      </c>
      <c r="AP76" s="24"/>
      <c r="AQ76" s="24"/>
      <c r="AR76" s="13">
        <v>0</v>
      </c>
      <c r="AS76" s="25"/>
      <c r="AT76" s="25"/>
      <c r="AU76" s="25"/>
      <c r="AV76" s="25"/>
      <c r="AW76" s="25"/>
      <c r="AX76" s="13">
        <v>0</v>
      </c>
      <c r="AY76" s="25"/>
      <c r="AZ76" s="25"/>
      <c r="BA76" s="13">
        <v>0</v>
      </c>
      <c r="BB76" s="25"/>
      <c r="BC76" s="25"/>
      <c r="BD76" s="13">
        <v>0</v>
      </c>
      <c r="BE76" s="25"/>
      <c r="BF76" s="25"/>
      <c r="BG76" s="13">
        <v>0</v>
      </c>
      <c r="BH76" s="25"/>
      <c r="BI76" s="25"/>
      <c r="BJ76" s="13">
        <v>0</v>
      </c>
      <c r="BK76" s="25"/>
      <c r="BL76" s="25"/>
      <c r="BM76" s="13">
        <v>0</v>
      </c>
      <c r="BN76" s="24"/>
      <c r="BO76" s="24"/>
      <c r="BP76" s="13">
        <v>0</v>
      </c>
      <c r="BQ76" s="13">
        <v>0</v>
      </c>
      <c r="BR76" s="25"/>
      <c r="BS76" s="24"/>
      <c r="BT76" s="24"/>
      <c r="BU76" s="24"/>
      <c r="BV76" s="13">
        <v>0</v>
      </c>
      <c r="BW76" s="24"/>
      <c r="BX76" s="24"/>
      <c r="BY76" s="13">
        <v>0</v>
      </c>
      <c r="BZ76" s="24"/>
      <c r="CA76" s="24"/>
      <c r="CB76" s="13">
        <v>0</v>
      </c>
      <c r="CC76" s="24"/>
      <c r="CD76" s="24"/>
      <c r="CE76" s="13">
        <v>0</v>
      </c>
      <c r="CF76" s="24"/>
      <c r="CG76" s="24"/>
      <c r="CH76" s="13">
        <v>0</v>
      </c>
      <c r="CI76" s="24"/>
      <c r="CJ76" s="24"/>
      <c r="CK76" s="13">
        <v>0</v>
      </c>
      <c r="CL76" s="24"/>
      <c r="CM76" s="24"/>
      <c r="CN76" s="13">
        <v>0</v>
      </c>
      <c r="CO76" s="24"/>
      <c r="CP76" s="24"/>
      <c r="CQ76" s="26"/>
      <c r="CR76" s="13">
        <v>34530</v>
      </c>
      <c r="CS76" s="24">
        <v>19530</v>
      </c>
      <c r="CT76" s="24">
        <v>15000</v>
      </c>
      <c r="CU76" s="13">
        <v>0</v>
      </c>
      <c r="CV76" s="13">
        <v>0</v>
      </c>
      <c r="CW76" s="13">
        <v>0</v>
      </c>
      <c r="CX76" s="13">
        <v>0</v>
      </c>
      <c r="CY76" s="25"/>
      <c r="CZ76" s="25"/>
      <c r="DA76" s="13">
        <v>0</v>
      </c>
      <c r="DB76" s="25"/>
      <c r="DC76" s="25"/>
      <c r="DD76" s="13">
        <v>0</v>
      </c>
      <c r="DE76" s="25"/>
      <c r="DF76" s="25"/>
      <c r="DG76" s="17">
        <v>35526</v>
      </c>
      <c r="DH76" s="17">
        <v>19729</v>
      </c>
      <c r="DI76" s="17">
        <v>0</v>
      </c>
      <c r="DJ76" s="17">
        <v>15797</v>
      </c>
      <c r="DK76" s="18">
        <v>5000</v>
      </c>
      <c r="DL76" s="18"/>
      <c r="DM76" s="37"/>
    </row>
    <row r="77" spans="1:117" ht="15.75" x14ac:dyDescent="0.2">
      <c r="A77" s="19" t="s">
        <v>142</v>
      </c>
      <c r="B77" s="13">
        <v>0</v>
      </c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13">
        <v>0</v>
      </c>
      <c r="P77" s="24"/>
      <c r="Q77" s="24"/>
      <c r="R77" s="24"/>
      <c r="S77" s="24"/>
      <c r="T77" s="24"/>
      <c r="U77" s="24"/>
      <c r="V77" s="24"/>
      <c r="W77" s="24"/>
      <c r="X77" s="13">
        <v>0</v>
      </c>
      <c r="Y77" s="13">
        <v>0</v>
      </c>
      <c r="Z77" s="24"/>
      <c r="AA77" s="24"/>
      <c r="AB77" s="13">
        <v>0</v>
      </c>
      <c r="AC77" s="24"/>
      <c r="AD77" s="24"/>
      <c r="AE77" s="13">
        <v>0</v>
      </c>
      <c r="AF77" s="24"/>
      <c r="AG77" s="24"/>
      <c r="AH77" s="24"/>
      <c r="AI77" s="13">
        <v>0</v>
      </c>
      <c r="AJ77" s="24"/>
      <c r="AK77" s="24"/>
      <c r="AL77" s="13">
        <v>0</v>
      </c>
      <c r="AM77" s="24"/>
      <c r="AN77" s="24"/>
      <c r="AO77" s="13">
        <v>0</v>
      </c>
      <c r="AP77" s="24"/>
      <c r="AQ77" s="24"/>
      <c r="AR77" s="13">
        <v>0</v>
      </c>
      <c r="AS77" s="25"/>
      <c r="AT77" s="25"/>
      <c r="AU77" s="25"/>
      <c r="AV77" s="25"/>
      <c r="AW77" s="25"/>
      <c r="AX77" s="13">
        <v>0</v>
      </c>
      <c r="AY77" s="25"/>
      <c r="AZ77" s="25"/>
      <c r="BA77" s="13">
        <v>0</v>
      </c>
      <c r="BB77" s="25"/>
      <c r="BC77" s="25"/>
      <c r="BD77" s="13">
        <v>0</v>
      </c>
      <c r="BE77" s="25"/>
      <c r="BF77" s="25"/>
      <c r="BG77" s="13">
        <v>0</v>
      </c>
      <c r="BH77" s="25"/>
      <c r="BI77" s="25"/>
      <c r="BJ77" s="13">
        <v>0</v>
      </c>
      <c r="BK77" s="25"/>
      <c r="BL77" s="25"/>
      <c r="BM77" s="13">
        <v>0</v>
      </c>
      <c r="BN77" s="24"/>
      <c r="BO77" s="24"/>
      <c r="BP77" s="13">
        <v>0</v>
      </c>
      <c r="BQ77" s="13">
        <v>0</v>
      </c>
      <c r="BR77" s="25"/>
      <c r="BS77" s="24"/>
      <c r="BT77" s="24"/>
      <c r="BU77" s="24"/>
      <c r="BV77" s="13">
        <v>0</v>
      </c>
      <c r="BW77" s="24"/>
      <c r="BX77" s="24"/>
      <c r="BY77" s="13">
        <v>0</v>
      </c>
      <c r="BZ77" s="24"/>
      <c r="CA77" s="24"/>
      <c r="CB77" s="13">
        <v>0</v>
      </c>
      <c r="CC77" s="24"/>
      <c r="CD77" s="24"/>
      <c r="CE77" s="13">
        <v>0</v>
      </c>
      <c r="CF77" s="24"/>
      <c r="CG77" s="24"/>
      <c r="CH77" s="13">
        <v>0</v>
      </c>
      <c r="CI77" s="24"/>
      <c r="CJ77" s="24"/>
      <c r="CK77" s="13">
        <v>0</v>
      </c>
      <c r="CL77" s="24"/>
      <c r="CM77" s="24"/>
      <c r="CN77" s="13">
        <v>0</v>
      </c>
      <c r="CO77" s="24"/>
      <c r="CP77" s="24"/>
      <c r="CQ77" s="26"/>
      <c r="CR77" s="13">
        <v>29894</v>
      </c>
      <c r="CS77" s="15">
        <v>24124</v>
      </c>
      <c r="CT77" s="15">
        <v>5770</v>
      </c>
      <c r="CU77" s="13">
        <v>0</v>
      </c>
      <c r="CV77" s="13">
        <v>0</v>
      </c>
      <c r="CW77" s="13">
        <v>0</v>
      </c>
      <c r="CX77" s="13">
        <v>0</v>
      </c>
      <c r="CY77" s="25"/>
      <c r="CZ77" s="25"/>
      <c r="DA77" s="13">
        <v>0</v>
      </c>
      <c r="DB77" s="25"/>
      <c r="DC77" s="25"/>
      <c r="DD77" s="13">
        <v>0</v>
      </c>
      <c r="DE77" s="25"/>
      <c r="DF77" s="25"/>
      <c r="DG77" s="17">
        <v>29894</v>
      </c>
      <c r="DH77" s="17">
        <v>24124</v>
      </c>
      <c r="DI77" s="17">
        <v>0</v>
      </c>
      <c r="DJ77" s="17">
        <v>5770</v>
      </c>
      <c r="DK77" s="18"/>
      <c r="DL77" s="18"/>
      <c r="DM77" s="37"/>
    </row>
    <row r="78" spans="1:117" ht="15.75" x14ac:dyDescent="0.2">
      <c r="A78" s="19" t="s">
        <v>143</v>
      </c>
      <c r="B78" s="13">
        <v>0</v>
      </c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13">
        <v>0</v>
      </c>
      <c r="P78" s="24"/>
      <c r="Q78" s="24"/>
      <c r="R78" s="24"/>
      <c r="S78" s="24"/>
      <c r="T78" s="24"/>
      <c r="U78" s="24"/>
      <c r="V78" s="24"/>
      <c r="W78" s="24"/>
      <c r="X78" s="13">
        <v>0</v>
      </c>
      <c r="Y78" s="13">
        <v>0</v>
      </c>
      <c r="Z78" s="24"/>
      <c r="AA78" s="24"/>
      <c r="AB78" s="13">
        <v>0</v>
      </c>
      <c r="AC78" s="24"/>
      <c r="AD78" s="24"/>
      <c r="AE78" s="13">
        <v>0</v>
      </c>
      <c r="AF78" s="24"/>
      <c r="AG78" s="24"/>
      <c r="AH78" s="24"/>
      <c r="AI78" s="13">
        <v>0</v>
      </c>
      <c r="AJ78" s="24"/>
      <c r="AK78" s="24"/>
      <c r="AL78" s="13">
        <v>0</v>
      </c>
      <c r="AM78" s="24"/>
      <c r="AN78" s="24"/>
      <c r="AO78" s="13">
        <v>0</v>
      </c>
      <c r="AP78" s="24"/>
      <c r="AQ78" s="24"/>
      <c r="AR78" s="13">
        <v>0</v>
      </c>
      <c r="AS78" s="25"/>
      <c r="AT78" s="25"/>
      <c r="AU78" s="25"/>
      <c r="AV78" s="25"/>
      <c r="AW78" s="25"/>
      <c r="AX78" s="13">
        <v>0</v>
      </c>
      <c r="AY78" s="25"/>
      <c r="AZ78" s="25"/>
      <c r="BA78" s="13">
        <v>0</v>
      </c>
      <c r="BB78" s="25"/>
      <c r="BC78" s="25"/>
      <c r="BD78" s="13">
        <v>0</v>
      </c>
      <c r="BE78" s="25"/>
      <c r="BF78" s="25"/>
      <c r="BG78" s="13">
        <v>0</v>
      </c>
      <c r="BH78" s="25"/>
      <c r="BI78" s="25"/>
      <c r="BJ78" s="13">
        <v>0</v>
      </c>
      <c r="BK78" s="25"/>
      <c r="BL78" s="25"/>
      <c r="BM78" s="13">
        <v>0</v>
      </c>
      <c r="BN78" s="24"/>
      <c r="BO78" s="24"/>
      <c r="BP78" s="13">
        <v>0</v>
      </c>
      <c r="BQ78" s="13">
        <v>0</v>
      </c>
      <c r="BR78" s="25"/>
      <c r="BS78" s="24"/>
      <c r="BT78" s="24"/>
      <c r="BU78" s="24"/>
      <c r="BV78" s="13">
        <v>0</v>
      </c>
      <c r="BW78" s="24"/>
      <c r="BX78" s="24"/>
      <c r="BY78" s="13">
        <v>0</v>
      </c>
      <c r="BZ78" s="24"/>
      <c r="CA78" s="24"/>
      <c r="CB78" s="13">
        <v>0</v>
      </c>
      <c r="CC78" s="24"/>
      <c r="CD78" s="24"/>
      <c r="CE78" s="13">
        <v>0</v>
      </c>
      <c r="CF78" s="24"/>
      <c r="CG78" s="24"/>
      <c r="CH78" s="13">
        <v>0</v>
      </c>
      <c r="CI78" s="24"/>
      <c r="CJ78" s="24"/>
      <c r="CK78" s="13">
        <v>0</v>
      </c>
      <c r="CL78" s="24"/>
      <c r="CM78" s="24"/>
      <c r="CN78" s="13">
        <v>0</v>
      </c>
      <c r="CO78" s="24"/>
      <c r="CP78" s="24"/>
      <c r="CQ78" s="26"/>
      <c r="CR78" s="13">
        <v>4000</v>
      </c>
      <c r="CS78" s="15">
        <v>3160</v>
      </c>
      <c r="CT78" s="15">
        <v>840</v>
      </c>
      <c r="CU78" s="13">
        <v>0</v>
      </c>
      <c r="CV78" s="13">
        <v>0</v>
      </c>
      <c r="CW78" s="13">
        <v>0</v>
      </c>
      <c r="CX78" s="13">
        <v>0</v>
      </c>
      <c r="CY78" s="25"/>
      <c r="CZ78" s="25"/>
      <c r="DA78" s="13">
        <v>0</v>
      </c>
      <c r="DB78" s="25"/>
      <c r="DC78" s="25"/>
      <c r="DD78" s="13">
        <v>0</v>
      </c>
      <c r="DE78" s="25"/>
      <c r="DF78" s="25"/>
      <c r="DG78" s="17">
        <v>4000</v>
      </c>
      <c r="DH78" s="17">
        <v>3160</v>
      </c>
      <c r="DI78" s="17">
        <v>0</v>
      </c>
      <c r="DJ78" s="17">
        <v>840</v>
      </c>
      <c r="DK78" s="18"/>
      <c r="DL78" s="18"/>
      <c r="DM78" s="37"/>
    </row>
    <row r="79" spans="1:117" s="4" customFormat="1" ht="15.75" x14ac:dyDescent="0.2">
      <c r="A79" s="19" t="s">
        <v>144</v>
      </c>
      <c r="B79" s="13">
        <v>450</v>
      </c>
      <c r="C79" s="20">
        <v>450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13">
        <v>0</v>
      </c>
      <c r="P79" s="24"/>
      <c r="Q79" s="24"/>
      <c r="R79" s="24"/>
      <c r="S79" s="24"/>
      <c r="T79" s="24"/>
      <c r="U79" s="24"/>
      <c r="V79" s="24"/>
      <c r="W79" s="24"/>
      <c r="X79" s="13">
        <v>0</v>
      </c>
      <c r="Y79" s="13">
        <v>0</v>
      </c>
      <c r="Z79" s="24"/>
      <c r="AA79" s="24"/>
      <c r="AB79" s="13">
        <v>0</v>
      </c>
      <c r="AC79" s="24"/>
      <c r="AD79" s="24"/>
      <c r="AE79" s="13">
        <v>0</v>
      </c>
      <c r="AF79" s="24"/>
      <c r="AG79" s="24"/>
      <c r="AH79" s="24"/>
      <c r="AI79" s="13">
        <v>0</v>
      </c>
      <c r="AJ79" s="24"/>
      <c r="AK79" s="24"/>
      <c r="AL79" s="13">
        <v>0</v>
      </c>
      <c r="AM79" s="24"/>
      <c r="AN79" s="24"/>
      <c r="AO79" s="13">
        <v>0</v>
      </c>
      <c r="AP79" s="24"/>
      <c r="AQ79" s="24"/>
      <c r="AR79" s="13">
        <v>0</v>
      </c>
      <c r="AS79" s="25"/>
      <c r="AT79" s="25"/>
      <c r="AU79" s="25"/>
      <c r="AV79" s="25"/>
      <c r="AW79" s="25"/>
      <c r="AX79" s="13">
        <v>0</v>
      </c>
      <c r="AY79" s="25"/>
      <c r="AZ79" s="25"/>
      <c r="BA79" s="13">
        <v>0</v>
      </c>
      <c r="BB79" s="25"/>
      <c r="BC79" s="25"/>
      <c r="BD79" s="13">
        <v>0</v>
      </c>
      <c r="BE79" s="25"/>
      <c r="BF79" s="25"/>
      <c r="BG79" s="13">
        <v>0</v>
      </c>
      <c r="BH79" s="25"/>
      <c r="BI79" s="25"/>
      <c r="BJ79" s="13">
        <v>0</v>
      </c>
      <c r="BK79" s="25"/>
      <c r="BL79" s="25"/>
      <c r="BM79" s="13">
        <v>761</v>
      </c>
      <c r="BN79" s="20">
        <v>761</v>
      </c>
      <c r="BO79" s="24"/>
      <c r="BP79" s="13">
        <v>0</v>
      </c>
      <c r="BQ79" s="13">
        <v>0</v>
      </c>
      <c r="BR79" s="25"/>
      <c r="BS79" s="24"/>
      <c r="BT79" s="24"/>
      <c r="BU79" s="24"/>
      <c r="BV79" s="13">
        <v>0</v>
      </c>
      <c r="BW79" s="24"/>
      <c r="BX79" s="24"/>
      <c r="BY79" s="13">
        <v>0</v>
      </c>
      <c r="BZ79" s="24"/>
      <c r="CA79" s="24"/>
      <c r="CB79" s="13">
        <v>0</v>
      </c>
      <c r="CC79" s="24"/>
      <c r="CD79" s="24"/>
      <c r="CE79" s="13">
        <v>3915</v>
      </c>
      <c r="CF79" s="20">
        <v>3860</v>
      </c>
      <c r="CG79" s="20">
        <v>55</v>
      </c>
      <c r="CH79" s="13">
        <v>0</v>
      </c>
      <c r="CI79" s="24"/>
      <c r="CJ79" s="24"/>
      <c r="CK79" s="13">
        <v>0</v>
      </c>
      <c r="CL79" s="24"/>
      <c r="CM79" s="24"/>
      <c r="CN79" s="13">
        <v>0</v>
      </c>
      <c r="CO79" s="24"/>
      <c r="CP79" s="24"/>
      <c r="CQ79" s="26"/>
      <c r="CR79" s="13">
        <v>0</v>
      </c>
      <c r="CS79" s="24"/>
      <c r="CT79" s="24"/>
      <c r="CU79" s="13">
        <v>0</v>
      </c>
      <c r="CV79" s="13">
        <v>0</v>
      </c>
      <c r="CW79" s="13">
        <v>0</v>
      </c>
      <c r="CX79" s="13">
        <v>0</v>
      </c>
      <c r="CY79" s="25"/>
      <c r="CZ79" s="25"/>
      <c r="DA79" s="13">
        <v>0</v>
      </c>
      <c r="DB79" s="25"/>
      <c r="DC79" s="25"/>
      <c r="DD79" s="13">
        <v>0</v>
      </c>
      <c r="DE79" s="25"/>
      <c r="DF79" s="25"/>
      <c r="DG79" s="17">
        <v>5126</v>
      </c>
      <c r="DH79" s="17">
        <v>5071</v>
      </c>
      <c r="DI79" s="17">
        <v>0</v>
      </c>
      <c r="DJ79" s="17">
        <v>55</v>
      </c>
      <c r="DK79" s="18"/>
      <c r="DL79" s="18"/>
      <c r="DM79" s="37"/>
    </row>
    <row r="80" spans="1:117" ht="31.5" x14ac:dyDescent="0.2">
      <c r="A80" s="19" t="s">
        <v>145</v>
      </c>
      <c r="B80" s="13">
        <v>4568</v>
      </c>
      <c r="C80" s="15">
        <v>2583</v>
      </c>
      <c r="D80" s="15">
        <v>1108</v>
      </c>
      <c r="E80" s="15">
        <v>0</v>
      </c>
      <c r="F80" s="15">
        <v>0</v>
      </c>
      <c r="G80" s="15">
        <v>0</v>
      </c>
      <c r="H80" s="15">
        <v>80</v>
      </c>
      <c r="I80" s="15">
        <v>299</v>
      </c>
      <c r="J80" s="15">
        <v>0</v>
      </c>
      <c r="K80" s="15">
        <v>0</v>
      </c>
      <c r="L80" s="15">
        <v>0</v>
      </c>
      <c r="M80" s="15">
        <v>498</v>
      </c>
      <c r="N80" s="15">
        <v>0</v>
      </c>
      <c r="O80" s="13">
        <v>996</v>
      </c>
      <c r="P80" s="15">
        <v>0</v>
      </c>
      <c r="Q80" s="15">
        <v>996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3">
        <v>588</v>
      </c>
      <c r="Y80" s="13">
        <v>528</v>
      </c>
      <c r="Z80" s="15">
        <v>528</v>
      </c>
      <c r="AA80" s="15">
        <v>0</v>
      </c>
      <c r="AB80" s="13">
        <v>60</v>
      </c>
      <c r="AC80" s="15">
        <v>60</v>
      </c>
      <c r="AD80" s="15">
        <v>0</v>
      </c>
      <c r="AE80" s="13">
        <v>618</v>
      </c>
      <c r="AF80" s="15">
        <v>618</v>
      </c>
      <c r="AG80" s="15">
        <v>0</v>
      </c>
      <c r="AH80" s="15">
        <v>0</v>
      </c>
      <c r="AI80" s="13">
        <v>0</v>
      </c>
      <c r="AJ80" s="15">
        <v>0</v>
      </c>
      <c r="AK80" s="15">
        <v>0</v>
      </c>
      <c r="AL80" s="13">
        <v>797</v>
      </c>
      <c r="AM80" s="15">
        <v>797</v>
      </c>
      <c r="AN80" s="15">
        <v>0</v>
      </c>
      <c r="AO80" s="13">
        <v>80</v>
      </c>
      <c r="AP80" s="15">
        <v>80</v>
      </c>
      <c r="AQ80" s="15">
        <v>0</v>
      </c>
      <c r="AR80" s="13">
        <v>429</v>
      </c>
      <c r="AS80" s="14">
        <v>149</v>
      </c>
      <c r="AT80" s="14">
        <v>0</v>
      </c>
      <c r="AU80" s="14">
        <v>0</v>
      </c>
      <c r="AV80" s="14">
        <v>0</v>
      </c>
      <c r="AW80" s="14">
        <v>0</v>
      </c>
      <c r="AX80" s="13">
        <v>0</v>
      </c>
      <c r="AY80" s="14">
        <v>0</v>
      </c>
      <c r="AZ80" s="14">
        <v>0</v>
      </c>
      <c r="BA80" s="13">
        <v>0</v>
      </c>
      <c r="BB80" s="14">
        <v>0</v>
      </c>
      <c r="BC80" s="14">
        <v>0</v>
      </c>
      <c r="BD80" s="13">
        <v>80</v>
      </c>
      <c r="BE80" s="14">
        <v>80</v>
      </c>
      <c r="BF80" s="25"/>
      <c r="BG80" s="13">
        <v>0</v>
      </c>
      <c r="BH80" s="25"/>
      <c r="BI80" s="25"/>
      <c r="BJ80" s="13">
        <v>200</v>
      </c>
      <c r="BK80" s="14">
        <v>200</v>
      </c>
      <c r="BL80" s="14">
        <v>0</v>
      </c>
      <c r="BM80" s="13">
        <v>259</v>
      </c>
      <c r="BN80" s="15">
        <v>259</v>
      </c>
      <c r="BO80" s="15">
        <v>0</v>
      </c>
      <c r="BP80" s="13">
        <v>1527</v>
      </c>
      <c r="BQ80" s="13">
        <v>0</v>
      </c>
      <c r="BR80" s="14">
        <v>0</v>
      </c>
      <c r="BS80" s="15">
        <v>0</v>
      </c>
      <c r="BT80" s="15">
        <v>0</v>
      </c>
      <c r="BU80" s="15">
        <v>1507</v>
      </c>
      <c r="BV80" s="13">
        <v>20</v>
      </c>
      <c r="BW80" s="15">
        <v>20</v>
      </c>
      <c r="BX80" s="15">
        <v>0</v>
      </c>
      <c r="BY80" s="13">
        <v>0</v>
      </c>
      <c r="BZ80" s="15">
        <v>0</v>
      </c>
      <c r="CA80" s="15">
        <v>0</v>
      </c>
      <c r="CB80" s="13">
        <v>0</v>
      </c>
      <c r="CC80" s="15">
        <v>0</v>
      </c>
      <c r="CD80" s="15">
        <v>0</v>
      </c>
      <c r="CE80" s="13">
        <v>518</v>
      </c>
      <c r="CF80" s="15">
        <v>518</v>
      </c>
      <c r="CG80" s="15">
        <v>0</v>
      </c>
      <c r="CH80" s="13">
        <v>449</v>
      </c>
      <c r="CI80" s="15">
        <v>449</v>
      </c>
      <c r="CJ80" s="15">
        <v>0</v>
      </c>
      <c r="CK80" s="13">
        <v>0</v>
      </c>
      <c r="CL80" s="15">
        <v>0</v>
      </c>
      <c r="CM80" s="15">
        <v>0</v>
      </c>
      <c r="CN80" s="13">
        <v>385</v>
      </c>
      <c r="CO80" s="15">
        <v>385</v>
      </c>
      <c r="CP80" s="15">
        <v>0</v>
      </c>
      <c r="CQ80" s="22"/>
      <c r="CR80" s="13">
        <v>249</v>
      </c>
      <c r="CS80" s="15">
        <v>249</v>
      </c>
      <c r="CT80" s="24"/>
      <c r="CU80" s="13">
        <v>0</v>
      </c>
      <c r="CV80" s="13">
        <v>0</v>
      </c>
      <c r="CW80" s="13">
        <v>0</v>
      </c>
      <c r="CX80" s="13">
        <v>0</v>
      </c>
      <c r="CY80" s="25"/>
      <c r="CZ80" s="25"/>
      <c r="DA80" s="13">
        <v>0</v>
      </c>
      <c r="DB80" s="25"/>
      <c r="DC80" s="25"/>
      <c r="DD80" s="13">
        <v>0</v>
      </c>
      <c r="DE80" s="25"/>
      <c r="DF80" s="25"/>
      <c r="DG80" s="17">
        <v>11463</v>
      </c>
      <c r="DH80" s="17">
        <v>10467</v>
      </c>
      <c r="DI80" s="17">
        <v>152</v>
      </c>
      <c r="DJ80" s="17">
        <v>996</v>
      </c>
      <c r="DK80" s="18">
        <v>7000</v>
      </c>
      <c r="DL80" s="18">
        <v>2029</v>
      </c>
      <c r="DM80" s="37"/>
    </row>
    <row r="81" spans="1:117" ht="64.5" customHeight="1" x14ac:dyDescent="0.2">
      <c r="A81" s="19" t="s">
        <v>146</v>
      </c>
      <c r="B81" s="13">
        <v>0</v>
      </c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13">
        <v>0</v>
      </c>
      <c r="P81" s="24"/>
      <c r="Q81" s="24"/>
      <c r="R81" s="24"/>
      <c r="S81" s="24"/>
      <c r="T81" s="24"/>
      <c r="U81" s="24"/>
      <c r="V81" s="24"/>
      <c r="W81" s="24"/>
      <c r="X81" s="13">
        <v>0</v>
      </c>
      <c r="Y81" s="13">
        <v>0</v>
      </c>
      <c r="Z81" s="24"/>
      <c r="AA81" s="24"/>
      <c r="AB81" s="13">
        <v>0</v>
      </c>
      <c r="AC81" s="24"/>
      <c r="AD81" s="24"/>
      <c r="AE81" s="13">
        <v>0</v>
      </c>
      <c r="AF81" s="24"/>
      <c r="AG81" s="24"/>
      <c r="AH81" s="24"/>
      <c r="AI81" s="13">
        <v>0</v>
      </c>
      <c r="AJ81" s="24"/>
      <c r="AK81" s="24"/>
      <c r="AL81" s="13">
        <v>0</v>
      </c>
      <c r="AM81" s="24"/>
      <c r="AN81" s="24"/>
      <c r="AO81" s="13">
        <v>0</v>
      </c>
      <c r="AP81" s="24"/>
      <c r="AQ81" s="24"/>
      <c r="AR81" s="13">
        <v>0</v>
      </c>
      <c r="AS81" s="25"/>
      <c r="AT81" s="25"/>
      <c r="AU81" s="25"/>
      <c r="AV81" s="25"/>
      <c r="AW81" s="25"/>
      <c r="AX81" s="13">
        <v>0</v>
      </c>
      <c r="AY81" s="25"/>
      <c r="AZ81" s="25"/>
      <c r="BA81" s="13">
        <v>0</v>
      </c>
      <c r="BB81" s="25"/>
      <c r="BC81" s="25"/>
      <c r="BD81" s="13">
        <v>0</v>
      </c>
      <c r="BE81" s="25"/>
      <c r="BF81" s="25"/>
      <c r="BG81" s="13">
        <v>0</v>
      </c>
      <c r="BH81" s="25"/>
      <c r="BI81" s="25"/>
      <c r="BJ81" s="13">
        <v>0</v>
      </c>
      <c r="BK81" s="25"/>
      <c r="BL81" s="25"/>
      <c r="BM81" s="13">
        <v>0</v>
      </c>
      <c r="BN81" s="24"/>
      <c r="BO81" s="24"/>
      <c r="BP81" s="13">
        <v>2000</v>
      </c>
      <c r="BQ81" s="13">
        <v>727</v>
      </c>
      <c r="BR81" s="14">
        <v>727</v>
      </c>
      <c r="BS81" s="15">
        <v>0</v>
      </c>
      <c r="BT81" s="15">
        <v>311</v>
      </c>
      <c r="BU81" s="15">
        <v>300</v>
      </c>
      <c r="BV81" s="13">
        <v>362</v>
      </c>
      <c r="BW81" s="15">
        <v>220</v>
      </c>
      <c r="BX81" s="15">
        <v>142</v>
      </c>
      <c r="BY81" s="13">
        <v>0</v>
      </c>
      <c r="BZ81" s="15">
        <v>0</v>
      </c>
      <c r="CA81" s="15">
        <v>0</v>
      </c>
      <c r="CB81" s="13">
        <v>300</v>
      </c>
      <c r="CC81" s="15">
        <v>300</v>
      </c>
      <c r="CD81" s="15">
        <v>0</v>
      </c>
      <c r="CE81" s="13">
        <v>0</v>
      </c>
      <c r="CF81" s="24"/>
      <c r="CG81" s="24"/>
      <c r="CH81" s="13">
        <v>0</v>
      </c>
      <c r="CI81" s="24"/>
      <c r="CJ81" s="24"/>
      <c r="CK81" s="13">
        <v>0</v>
      </c>
      <c r="CL81" s="24"/>
      <c r="CM81" s="24"/>
      <c r="CN81" s="13">
        <v>0</v>
      </c>
      <c r="CO81" s="24"/>
      <c r="CP81" s="24"/>
      <c r="CQ81" s="26"/>
      <c r="CR81" s="13">
        <v>0</v>
      </c>
      <c r="CS81" s="24"/>
      <c r="CT81" s="24"/>
      <c r="CU81" s="13">
        <v>0</v>
      </c>
      <c r="CV81" s="13">
        <v>0</v>
      </c>
      <c r="CW81" s="13">
        <v>0</v>
      </c>
      <c r="CX81" s="13">
        <v>0</v>
      </c>
      <c r="CY81" s="25"/>
      <c r="CZ81" s="25"/>
      <c r="DA81" s="13">
        <v>0</v>
      </c>
      <c r="DB81" s="25"/>
      <c r="DC81" s="25"/>
      <c r="DD81" s="13">
        <v>0</v>
      </c>
      <c r="DE81" s="25"/>
      <c r="DF81" s="25"/>
      <c r="DG81" s="17">
        <v>2000</v>
      </c>
      <c r="DH81" s="17">
        <v>1547</v>
      </c>
      <c r="DI81" s="17">
        <v>0</v>
      </c>
      <c r="DJ81" s="17">
        <v>453</v>
      </c>
      <c r="DK81" s="18"/>
      <c r="DL81" s="18"/>
      <c r="DM81" s="37"/>
    </row>
    <row r="82" spans="1:117" ht="45.75" customHeight="1" x14ac:dyDescent="0.2">
      <c r="A82" s="19" t="s">
        <v>147</v>
      </c>
      <c r="B82" s="13">
        <v>100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100</v>
      </c>
      <c r="L82" s="24"/>
      <c r="M82" s="24"/>
      <c r="N82" s="24"/>
      <c r="O82" s="13">
        <v>0</v>
      </c>
      <c r="P82" s="24"/>
      <c r="Q82" s="24"/>
      <c r="R82" s="24"/>
      <c r="S82" s="24"/>
      <c r="T82" s="24"/>
      <c r="U82" s="24"/>
      <c r="V82" s="24"/>
      <c r="W82" s="24"/>
      <c r="X82" s="13">
        <v>0</v>
      </c>
      <c r="Y82" s="13">
        <v>0</v>
      </c>
      <c r="Z82" s="24"/>
      <c r="AA82" s="24"/>
      <c r="AB82" s="13">
        <v>0</v>
      </c>
      <c r="AC82" s="24"/>
      <c r="AD82" s="24"/>
      <c r="AE82" s="13">
        <v>0</v>
      </c>
      <c r="AF82" s="24"/>
      <c r="AG82" s="24"/>
      <c r="AH82" s="24"/>
      <c r="AI82" s="13">
        <v>0</v>
      </c>
      <c r="AJ82" s="24"/>
      <c r="AK82" s="24"/>
      <c r="AL82" s="13">
        <v>0</v>
      </c>
      <c r="AM82" s="24"/>
      <c r="AN82" s="24"/>
      <c r="AO82" s="13">
        <v>0</v>
      </c>
      <c r="AP82" s="24"/>
      <c r="AQ82" s="24"/>
      <c r="AR82" s="13">
        <v>0</v>
      </c>
      <c r="AS82" s="25"/>
      <c r="AT82" s="25"/>
      <c r="AU82" s="25"/>
      <c r="AV82" s="25"/>
      <c r="AW82" s="25"/>
      <c r="AX82" s="13">
        <v>0</v>
      </c>
      <c r="AY82" s="25"/>
      <c r="AZ82" s="25"/>
      <c r="BA82" s="13">
        <v>0</v>
      </c>
      <c r="BB82" s="25"/>
      <c r="BC82" s="25"/>
      <c r="BD82" s="13">
        <v>0</v>
      </c>
      <c r="BE82" s="25"/>
      <c r="BF82" s="25"/>
      <c r="BG82" s="13">
        <v>0</v>
      </c>
      <c r="BH82" s="25"/>
      <c r="BI82" s="25"/>
      <c r="BJ82" s="13">
        <v>0</v>
      </c>
      <c r="BK82" s="25"/>
      <c r="BL82" s="25"/>
      <c r="BM82" s="13">
        <v>0</v>
      </c>
      <c r="BN82" s="24"/>
      <c r="BO82" s="24"/>
      <c r="BP82" s="13">
        <v>0</v>
      </c>
      <c r="BQ82" s="13">
        <v>0</v>
      </c>
      <c r="BR82" s="25"/>
      <c r="BS82" s="24"/>
      <c r="BT82" s="24"/>
      <c r="BU82" s="24"/>
      <c r="BV82" s="13">
        <v>0</v>
      </c>
      <c r="BW82" s="24"/>
      <c r="BX82" s="24"/>
      <c r="BY82" s="13">
        <v>0</v>
      </c>
      <c r="BZ82" s="24"/>
      <c r="CA82" s="24"/>
      <c r="CB82" s="13">
        <v>0</v>
      </c>
      <c r="CC82" s="24"/>
      <c r="CD82" s="24"/>
      <c r="CE82" s="13">
        <v>0</v>
      </c>
      <c r="CF82" s="24"/>
      <c r="CG82" s="24"/>
      <c r="CH82" s="13">
        <v>0</v>
      </c>
      <c r="CI82" s="24"/>
      <c r="CJ82" s="24"/>
      <c r="CK82" s="13">
        <v>0</v>
      </c>
      <c r="CL82" s="24"/>
      <c r="CM82" s="24"/>
      <c r="CN82" s="13">
        <v>0</v>
      </c>
      <c r="CO82" s="24"/>
      <c r="CP82" s="24"/>
      <c r="CQ82" s="26"/>
      <c r="CR82" s="13">
        <v>0</v>
      </c>
      <c r="CS82" s="24"/>
      <c r="CT82" s="24"/>
      <c r="CU82" s="13">
        <v>0</v>
      </c>
      <c r="CV82" s="13">
        <v>0</v>
      </c>
      <c r="CW82" s="13">
        <v>0</v>
      </c>
      <c r="CX82" s="13">
        <v>0</v>
      </c>
      <c r="CY82" s="25"/>
      <c r="CZ82" s="25"/>
      <c r="DA82" s="13">
        <v>0</v>
      </c>
      <c r="DB82" s="25"/>
      <c r="DC82" s="25"/>
      <c r="DD82" s="13">
        <v>0</v>
      </c>
      <c r="DE82" s="25"/>
      <c r="DF82" s="25"/>
      <c r="DG82" s="17">
        <v>100</v>
      </c>
      <c r="DH82" s="17">
        <v>100</v>
      </c>
      <c r="DI82" s="17">
        <v>0</v>
      </c>
      <c r="DJ82" s="17">
        <v>0</v>
      </c>
      <c r="DK82" s="18">
        <v>5000</v>
      </c>
      <c r="DL82" s="18"/>
      <c r="DM82" s="37"/>
    </row>
    <row r="83" spans="1:117" ht="15.75" x14ac:dyDescent="0.2">
      <c r="A83" s="19" t="s">
        <v>148</v>
      </c>
      <c r="B83" s="13">
        <v>18769</v>
      </c>
      <c r="C83" s="15">
        <v>0</v>
      </c>
      <c r="D83" s="15">
        <v>16987</v>
      </c>
      <c r="E83" s="15">
        <v>1782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3">
        <v>2365</v>
      </c>
      <c r="P83" s="15">
        <v>32</v>
      </c>
      <c r="Q83" s="15">
        <v>2333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3">
        <v>130</v>
      </c>
      <c r="Y83" s="13">
        <v>130</v>
      </c>
      <c r="Z83" s="15">
        <v>130</v>
      </c>
      <c r="AA83" s="15">
        <v>0</v>
      </c>
      <c r="AB83" s="13">
        <v>0</v>
      </c>
      <c r="AC83" s="15">
        <v>0</v>
      </c>
      <c r="AD83" s="15">
        <v>0</v>
      </c>
      <c r="AE83" s="13">
        <v>1291</v>
      </c>
      <c r="AF83" s="15">
        <v>1291</v>
      </c>
      <c r="AG83" s="15">
        <v>0</v>
      </c>
      <c r="AH83" s="15">
        <v>0</v>
      </c>
      <c r="AI83" s="13">
        <v>0</v>
      </c>
      <c r="AJ83" s="15">
        <v>0</v>
      </c>
      <c r="AK83" s="15">
        <v>0</v>
      </c>
      <c r="AL83" s="13">
        <v>2527</v>
      </c>
      <c r="AM83" s="15">
        <v>2524</v>
      </c>
      <c r="AN83" s="15">
        <v>3</v>
      </c>
      <c r="AO83" s="13">
        <v>0</v>
      </c>
      <c r="AP83" s="15">
        <v>0</v>
      </c>
      <c r="AQ83" s="15">
        <v>0</v>
      </c>
      <c r="AR83" s="13">
        <v>3322</v>
      </c>
      <c r="AS83" s="14">
        <v>2851</v>
      </c>
      <c r="AT83" s="14">
        <v>0</v>
      </c>
      <c r="AU83" s="14">
        <v>0</v>
      </c>
      <c r="AV83" s="14">
        <v>78</v>
      </c>
      <c r="AW83" s="14">
        <v>0</v>
      </c>
      <c r="AX83" s="13">
        <v>0</v>
      </c>
      <c r="AY83" s="14">
        <v>0</v>
      </c>
      <c r="AZ83" s="14">
        <v>0</v>
      </c>
      <c r="BA83" s="13">
        <v>0</v>
      </c>
      <c r="BB83" s="14">
        <v>0</v>
      </c>
      <c r="BC83" s="14">
        <v>0</v>
      </c>
      <c r="BD83" s="13">
        <v>0</v>
      </c>
      <c r="BE83" s="14">
        <v>0</v>
      </c>
      <c r="BF83" s="14">
        <v>0</v>
      </c>
      <c r="BG83" s="13">
        <v>0</v>
      </c>
      <c r="BH83" s="14">
        <v>0</v>
      </c>
      <c r="BI83" s="14">
        <v>0</v>
      </c>
      <c r="BJ83" s="13">
        <v>393</v>
      </c>
      <c r="BK83" s="14">
        <v>393</v>
      </c>
      <c r="BL83" s="14">
        <v>0</v>
      </c>
      <c r="BM83" s="13">
        <v>1734</v>
      </c>
      <c r="BN83" s="15">
        <v>1734</v>
      </c>
      <c r="BO83" s="15">
        <v>0</v>
      </c>
      <c r="BP83" s="13">
        <v>2031</v>
      </c>
      <c r="BQ83" s="13">
        <v>0</v>
      </c>
      <c r="BR83" s="14">
        <v>0</v>
      </c>
      <c r="BS83" s="15">
        <v>0</v>
      </c>
      <c r="BT83" s="15">
        <v>130</v>
      </c>
      <c r="BU83" s="15">
        <v>216</v>
      </c>
      <c r="BV83" s="13">
        <v>0</v>
      </c>
      <c r="BW83" s="15">
        <v>0</v>
      </c>
      <c r="BX83" s="15">
        <v>0</v>
      </c>
      <c r="BY83" s="13">
        <v>0</v>
      </c>
      <c r="BZ83" s="15">
        <v>0</v>
      </c>
      <c r="CA83" s="15">
        <v>0</v>
      </c>
      <c r="CB83" s="13">
        <v>1685</v>
      </c>
      <c r="CC83" s="15">
        <v>1685</v>
      </c>
      <c r="CD83" s="15">
        <v>0</v>
      </c>
      <c r="CE83" s="13">
        <v>2226</v>
      </c>
      <c r="CF83" s="15">
        <v>2195</v>
      </c>
      <c r="CG83" s="15">
        <v>31</v>
      </c>
      <c r="CH83" s="13">
        <v>938</v>
      </c>
      <c r="CI83" s="15">
        <v>902</v>
      </c>
      <c r="CJ83" s="15">
        <v>36</v>
      </c>
      <c r="CK83" s="13">
        <v>0</v>
      </c>
      <c r="CL83" s="15">
        <v>0</v>
      </c>
      <c r="CM83" s="15">
        <v>0</v>
      </c>
      <c r="CN83" s="13">
        <v>1768</v>
      </c>
      <c r="CO83" s="15">
        <v>1716</v>
      </c>
      <c r="CP83" s="15">
        <v>52</v>
      </c>
      <c r="CQ83" s="22"/>
      <c r="CR83" s="13">
        <v>27</v>
      </c>
      <c r="CS83" s="15">
        <v>14</v>
      </c>
      <c r="CT83" s="15">
        <v>13</v>
      </c>
      <c r="CU83" s="13">
        <v>386</v>
      </c>
      <c r="CV83" s="13">
        <v>386</v>
      </c>
      <c r="CW83" s="13">
        <v>0</v>
      </c>
      <c r="CX83" s="13">
        <v>0</v>
      </c>
      <c r="CY83" s="14">
        <v>0</v>
      </c>
      <c r="CZ83" s="14">
        <v>0</v>
      </c>
      <c r="DA83" s="13">
        <v>0</v>
      </c>
      <c r="DB83" s="14">
        <v>0</v>
      </c>
      <c r="DC83" s="14">
        <v>0</v>
      </c>
      <c r="DD83" s="13">
        <v>386</v>
      </c>
      <c r="DE83" s="14">
        <v>386</v>
      </c>
      <c r="DF83" s="14">
        <v>0</v>
      </c>
      <c r="DG83" s="17">
        <v>37514</v>
      </c>
      <c r="DH83" s="17">
        <v>34884</v>
      </c>
      <c r="DI83" s="17">
        <v>4413</v>
      </c>
      <c r="DJ83" s="17">
        <v>2630</v>
      </c>
      <c r="DK83" s="18">
        <v>1288</v>
      </c>
      <c r="DL83" s="18">
        <v>878</v>
      </c>
      <c r="DM83" s="37"/>
    </row>
    <row r="84" spans="1:117" ht="27" customHeight="1" x14ac:dyDescent="0.2">
      <c r="A84" s="19" t="s">
        <v>149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3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3">
        <v>0</v>
      </c>
      <c r="Y84" s="13">
        <v>0</v>
      </c>
      <c r="Z84" s="15">
        <v>0</v>
      </c>
      <c r="AA84" s="15">
        <v>0</v>
      </c>
      <c r="AB84" s="13">
        <v>0</v>
      </c>
      <c r="AC84" s="15">
        <v>0</v>
      </c>
      <c r="AD84" s="15">
        <v>0</v>
      </c>
      <c r="AE84" s="13">
        <v>0</v>
      </c>
      <c r="AF84" s="15">
        <v>0</v>
      </c>
      <c r="AG84" s="15">
        <v>0</v>
      </c>
      <c r="AH84" s="15">
        <v>0</v>
      </c>
      <c r="AI84" s="13">
        <v>0</v>
      </c>
      <c r="AJ84" s="15">
        <v>0</v>
      </c>
      <c r="AK84" s="15">
        <v>0</v>
      </c>
      <c r="AL84" s="13">
        <v>0</v>
      </c>
      <c r="AM84" s="15">
        <v>0</v>
      </c>
      <c r="AN84" s="15">
        <v>0</v>
      </c>
      <c r="AO84" s="13">
        <v>0</v>
      </c>
      <c r="AP84" s="15">
        <v>0</v>
      </c>
      <c r="AQ84" s="15">
        <v>0</v>
      </c>
      <c r="AR84" s="13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3">
        <v>0</v>
      </c>
      <c r="AY84" s="14">
        <v>0</v>
      </c>
      <c r="AZ84" s="14">
        <v>0</v>
      </c>
      <c r="BA84" s="13">
        <v>0</v>
      </c>
      <c r="BB84" s="14">
        <v>0</v>
      </c>
      <c r="BC84" s="14">
        <v>0</v>
      </c>
      <c r="BD84" s="13">
        <v>0</v>
      </c>
      <c r="BE84" s="14">
        <v>0</v>
      </c>
      <c r="BF84" s="14">
        <v>0</v>
      </c>
      <c r="BG84" s="13">
        <v>0</v>
      </c>
      <c r="BH84" s="14">
        <v>0</v>
      </c>
      <c r="BI84" s="14">
        <v>0</v>
      </c>
      <c r="BJ84" s="13">
        <v>0</v>
      </c>
      <c r="BK84" s="14">
        <v>0</v>
      </c>
      <c r="BL84" s="14">
        <v>0</v>
      </c>
      <c r="BM84" s="13">
        <v>0</v>
      </c>
      <c r="BN84" s="15">
        <v>0</v>
      </c>
      <c r="BO84" s="15">
        <v>0</v>
      </c>
      <c r="BP84" s="13">
        <v>200</v>
      </c>
      <c r="BQ84" s="13">
        <v>200</v>
      </c>
      <c r="BR84" s="27">
        <v>200</v>
      </c>
      <c r="BS84" s="15">
        <v>0</v>
      </c>
      <c r="BT84" s="15">
        <v>0</v>
      </c>
      <c r="BU84" s="15">
        <v>0</v>
      </c>
      <c r="BV84" s="13">
        <v>0</v>
      </c>
      <c r="BW84" s="15">
        <v>0</v>
      </c>
      <c r="BX84" s="15">
        <v>0</v>
      </c>
      <c r="BY84" s="13">
        <v>0</v>
      </c>
      <c r="BZ84" s="15">
        <v>0</v>
      </c>
      <c r="CA84" s="15">
        <v>0</v>
      </c>
      <c r="CB84" s="13">
        <v>0</v>
      </c>
      <c r="CC84" s="15">
        <v>0</v>
      </c>
      <c r="CD84" s="15">
        <v>0</v>
      </c>
      <c r="CE84" s="13">
        <v>0</v>
      </c>
      <c r="CF84" s="15">
        <v>0</v>
      </c>
      <c r="CG84" s="15">
        <v>0</v>
      </c>
      <c r="CH84" s="13">
        <v>0</v>
      </c>
      <c r="CI84" s="15">
        <v>0</v>
      </c>
      <c r="CJ84" s="15">
        <v>0</v>
      </c>
      <c r="CK84" s="13">
        <v>0</v>
      </c>
      <c r="CL84" s="15">
        <v>0</v>
      </c>
      <c r="CM84" s="15">
        <v>0</v>
      </c>
      <c r="CN84" s="13">
        <v>0</v>
      </c>
      <c r="CO84" s="15">
        <v>0</v>
      </c>
      <c r="CP84" s="15">
        <v>0</v>
      </c>
      <c r="CQ84" s="22"/>
      <c r="CR84" s="13">
        <v>0</v>
      </c>
      <c r="CS84" s="15">
        <v>0</v>
      </c>
      <c r="CT84" s="15">
        <v>0</v>
      </c>
      <c r="CU84" s="13">
        <v>0</v>
      </c>
      <c r="CV84" s="13">
        <v>0</v>
      </c>
      <c r="CW84" s="13">
        <v>0</v>
      </c>
      <c r="CX84" s="13">
        <v>0</v>
      </c>
      <c r="CY84" s="14">
        <v>0</v>
      </c>
      <c r="CZ84" s="14">
        <v>0</v>
      </c>
      <c r="DA84" s="13">
        <v>0</v>
      </c>
      <c r="DB84" s="14">
        <v>0</v>
      </c>
      <c r="DC84" s="14">
        <v>0</v>
      </c>
      <c r="DD84" s="13">
        <v>0</v>
      </c>
      <c r="DE84" s="14">
        <v>0</v>
      </c>
      <c r="DF84" s="14">
        <v>0</v>
      </c>
      <c r="DG84" s="17">
        <v>200</v>
      </c>
      <c r="DH84" s="17">
        <v>200</v>
      </c>
      <c r="DI84" s="17">
        <v>0</v>
      </c>
      <c r="DJ84" s="17">
        <v>0</v>
      </c>
      <c r="DK84" s="18"/>
      <c r="DL84" s="18"/>
      <c r="DM84" s="37"/>
    </row>
    <row r="85" spans="1:117" ht="26.25" customHeight="1" x14ac:dyDescent="0.2">
      <c r="A85" s="19" t="s">
        <v>150</v>
      </c>
      <c r="B85" s="13">
        <v>171</v>
      </c>
      <c r="C85" s="15">
        <v>0</v>
      </c>
      <c r="D85" s="15">
        <v>171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3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3">
        <v>30</v>
      </c>
      <c r="Y85" s="13">
        <v>30</v>
      </c>
      <c r="Z85" s="15">
        <v>30</v>
      </c>
      <c r="AA85" s="15">
        <v>0</v>
      </c>
      <c r="AB85" s="13">
        <v>0</v>
      </c>
      <c r="AC85" s="15">
        <v>0</v>
      </c>
      <c r="AD85" s="15">
        <v>0</v>
      </c>
      <c r="AE85" s="13">
        <v>30</v>
      </c>
      <c r="AF85" s="15">
        <v>30</v>
      </c>
      <c r="AG85" s="15">
        <v>0</v>
      </c>
      <c r="AH85" s="15">
        <v>0</v>
      </c>
      <c r="AI85" s="13">
        <v>0</v>
      </c>
      <c r="AJ85" s="15">
        <v>0</v>
      </c>
      <c r="AK85" s="15">
        <v>0</v>
      </c>
      <c r="AL85" s="13">
        <v>45</v>
      </c>
      <c r="AM85" s="15">
        <v>45</v>
      </c>
      <c r="AN85" s="15">
        <v>0</v>
      </c>
      <c r="AO85" s="13">
        <v>2</v>
      </c>
      <c r="AP85" s="15">
        <v>2</v>
      </c>
      <c r="AQ85" s="15">
        <v>0</v>
      </c>
      <c r="AR85" s="13">
        <v>64</v>
      </c>
      <c r="AS85" s="14">
        <v>64</v>
      </c>
      <c r="AT85" s="14">
        <v>0</v>
      </c>
      <c r="AU85" s="14">
        <v>0</v>
      </c>
      <c r="AV85" s="14">
        <v>0</v>
      </c>
      <c r="AW85" s="14">
        <v>0</v>
      </c>
      <c r="AX85" s="13">
        <v>0</v>
      </c>
      <c r="AY85" s="14">
        <v>0</v>
      </c>
      <c r="AZ85" s="14">
        <v>0</v>
      </c>
      <c r="BA85" s="13">
        <v>0</v>
      </c>
      <c r="BB85" s="14">
        <v>0</v>
      </c>
      <c r="BC85" s="14">
        <v>0</v>
      </c>
      <c r="BD85" s="13">
        <v>0</v>
      </c>
      <c r="BE85" s="14">
        <v>0</v>
      </c>
      <c r="BF85" s="14">
        <v>0</v>
      </c>
      <c r="BG85" s="13">
        <v>0</v>
      </c>
      <c r="BH85" s="14">
        <v>0</v>
      </c>
      <c r="BI85" s="14">
        <v>0</v>
      </c>
      <c r="BJ85" s="13">
        <v>0</v>
      </c>
      <c r="BK85" s="14">
        <v>0</v>
      </c>
      <c r="BL85" s="14">
        <v>0</v>
      </c>
      <c r="BM85" s="13">
        <v>31</v>
      </c>
      <c r="BN85" s="15">
        <v>31</v>
      </c>
      <c r="BO85" s="15">
        <v>0</v>
      </c>
      <c r="BP85" s="13">
        <v>50</v>
      </c>
      <c r="BQ85" s="13">
        <v>0</v>
      </c>
      <c r="BR85" s="14">
        <v>0</v>
      </c>
      <c r="BS85" s="15">
        <v>0</v>
      </c>
      <c r="BT85" s="15">
        <v>0</v>
      </c>
      <c r="BU85" s="15">
        <v>50</v>
      </c>
      <c r="BV85" s="13">
        <v>0</v>
      </c>
      <c r="BW85" s="15">
        <v>0</v>
      </c>
      <c r="BX85" s="15">
        <v>0</v>
      </c>
      <c r="BY85" s="13">
        <v>0</v>
      </c>
      <c r="BZ85" s="15">
        <v>0</v>
      </c>
      <c r="CA85" s="15">
        <v>0</v>
      </c>
      <c r="CB85" s="13">
        <v>0</v>
      </c>
      <c r="CC85" s="15">
        <v>0</v>
      </c>
      <c r="CD85" s="15">
        <v>0</v>
      </c>
      <c r="CE85" s="13">
        <v>24</v>
      </c>
      <c r="CF85" s="15">
        <v>24</v>
      </c>
      <c r="CG85" s="15">
        <v>0</v>
      </c>
      <c r="CH85" s="13">
        <v>26</v>
      </c>
      <c r="CI85" s="15">
        <v>26</v>
      </c>
      <c r="CJ85" s="15">
        <v>0</v>
      </c>
      <c r="CK85" s="13">
        <v>0</v>
      </c>
      <c r="CL85" s="15">
        <v>0</v>
      </c>
      <c r="CM85" s="15">
        <v>0</v>
      </c>
      <c r="CN85" s="13">
        <v>34</v>
      </c>
      <c r="CO85" s="15">
        <v>34</v>
      </c>
      <c r="CP85" s="15">
        <v>0</v>
      </c>
      <c r="CQ85" s="22"/>
      <c r="CR85" s="13">
        <v>14</v>
      </c>
      <c r="CS85" s="15">
        <v>14</v>
      </c>
      <c r="CT85" s="15">
        <v>0</v>
      </c>
      <c r="CU85" s="13">
        <v>0</v>
      </c>
      <c r="CV85" s="13">
        <v>0</v>
      </c>
      <c r="CW85" s="13">
        <v>0</v>
      </c>
      <c r="CX85" s="13">
        <v>0</v>
      </c>
      <c r="CY85" s="14">
        <v>0</v>
      </c>
      <c r="CZ85" s="14">
        <v>0</v>
      </c>
      <c r="DA85" s="13">
        <v>0</v>
      </c>
      <c r="DB85" s="14">
        <v>0</v>
      </c>
      <c r="DC85" s="14">
        <v>0</v>
      </c>
      <c r="DD85" s="13">
        <v>0</v>
      </c>
      <c r="DE85" s="14">
        <v>0</v>
      </c>
      <c r="DF85" s="14">
        <v>0</v>
      </c>
      <c r="DG85" s="17">
        <v>521</v>
      </c>
      <c r="DH85" s="17">
        <v>521</v>
      </c>
      <c r="DI85" s="17">
        <v>66</v>
      </c>
      <c r="DJ85" s="17">
        <v>0</v>
      </c>
      <c r="DK85" s="18"/>
      <c r="DL85" s="18"/>
      <c r="DM85" s="37"/>
    </row>
    <row r="86" spans="1:117" ht="121.5" customHeight="1" x14ac:dyDescent="0.2">
      <c r="A86" s="19" t="s">
        <v>151</v>
      </c>
      <c r="B86" s="13">
        <v>326</v>
      </c>
      <c r="C86" s="14">
        <v>326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3">
        <v>262</v>
      </c>
      <c r="P86" s="14">
        <v>262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3">
        <v>0</v>
      </c>
      <c r="Y86" s="13">
        <v>0</v>
      </c>
      <c r="Z86" s="14">
        <v>0</v>
      </c>
      <c r="AA86" s="14">
        <v>0</v>
      </c>
      <c r="AB86" s="13">
        <v>0</v>
      </c>
      <c r="AC86" s="14">
        <v>0</v>
      </c>
      <c r="AD86" s="14">
        <v>0</v>
      </c>
      <c r="AE86" s="13">
        <v>0</v>
      </c>
      <c r="AF86" s="14">
        <v>0</v>
      </c>
      <c r="AG86" s="14">
        <v>0</v>
      </c>
      <c r="AH86" s="14">
        <v>0</v>
      </c>
      <c r="AI86" s="13">
        <v>0</v>
      </c>
      <c r="AJ86" s="14">
        <v>0</v>
      </c>
      <c r="AK86" s="14">
        <v>0</v>
      </c>
      <c r="AL86" s="13">
        <v>32</v>
      </c>
      <c r="AM86" s="14">
        <v>32</v>
      </c>
      <c r="AN86" s="14">
        <v>0</v>
      </c>
      <c r="AO86" s="13">
        <v>0</v>
      </c>
      <c r="AP86" s="14">
        <v>0</v>
      </c>
      <c r="AQ86" s="14">
        <v>0</v>
      </c>
      <c r="AR86" s="13">
        <v>76</v>
      </c>
      <c r="AS86" s="14">
        <v>76</v>
      </c>
      <c r="AT86" s="14">
        <v>0</v>
      </c>
      <c r="AU86" s="14">
        <v>0</v>
      </c>
      <c r="AV86" s="14">
        <v>0</v>
      </c>
      <c r="AW86" s="14">
        <v>0</v>
      </c>
      <c r="AX86" s="13">
        <v>0</v>
      </c>
      <c r="AY86" s="14">
        <v>0</v>
      </c>
      <c r="AZ86" s="14">
        <v>0</v>
      </c>
      <c r="BA86" s="13">
        <v>0</v>
      </c>
      <c r="BB86" s="14">
        <v>0</v>
      </c>
      <c r="BC86" s="14">
        <v>0</v>
      </c>
      <c r="BD86" s="13">
        <v>0</v>
      </c>
      <c r="BE86" s="14">
        <v>0</v>
      </c>
      <c r="BF86" s="14">
        <v>0</v>
      </c>
      <c r="BG86" s="13">
        <v>0</v>
      </c>
      <c r="BH86" s="14">
        <v>0</v>
      </c>
      <c r="BI86" s="14">
        <v>0</v>
      </c>
      <c r="BJ86" s="13">
        <v>0</v>
      </c>
      <c r="BK86" s="14">
        <v>0</v>
      </c>
      <c r="BL86" s="14">
        <v>0</v>
      </c>
      <c r="BM86" s="13">
        <v>0</v>
      </c>
      <c r="BN86" s="14">
        <v>0</v>
      </c>
      <c r="BO86" s="14">
        <v>0</v>
      </c>
      <c r="BP86" s="13">
        <v>0</v>
      </c>
      <c r="BQ86" s="13">
        <v>0</v>
      </c>
      <c r="BR86" s="14"/>
      <c r="BS86" s="14"/>
      <c r="BT86" s="14"/>
      <c r="BU86" s="14"/>
      <c r="BV86" s="13">
        <v>0</v>
      </c>
      <c r="BW86" s="14"/>
      <c r="BX86" s="14"/>
      <c r="BY86" s="13">
        <v>0</v>
      </c>
      <c r="BZ86" s="14"/>
      <c r="CA86" s="14"/>
      <c r="CB86" s="13">
        <v>0</v>
      </c>
      <c r="CC86" s="14"/>
      <c r="CD86" s="14"/>
      <c r="CE86" s="13">
        <v>4</v>
      </c>
      <c r="CF86" s="14">
        <v>4</v>
      </c>
      <c r="CG86" s="14">
        <v>0</v>
      </c>
      <c r="CH86" s="13">
        <v>108</v>
      </c>
      <c r="CI86" s="14">
        <v>108</v>
      </c>
      <c r="CJ86" s="14">
        <v>0</v>
      </c>
      <c r="CK86" s="13">
        <v>0</v>
      </c>
      <c r="CL86" s="14">
        <v>0</v>
      </c>
      <c r="CM86" s="14">
        <v>0</v>
      </c>
      <c r="CN86" s="13">
        <v>4</v>
      </c>
      <c r="CO86" s="14">
        <v>4</v>
      </c>
      <c r="CP86" s="14">
        <v>0</v>
      </c>
      <c r="CQ86" s="16"/>
      <c r="CR86" s="13">
        <v>48</v>
      </c>
      <c r="CS86" s="14">
        <v>48</v>
      </c>
      <c r="CT86" s="14">
        <v>0</v>
      </c>
      <c r="CU86" s="13">
        <v>0</v>
      </c>
      <c r="CV86" s="13">
        <v>0</v>
      </c>
      <c r="CW86" s="13">
        <v>0</v>
      </c>
      <c r="CX86" s="13">
        <v>0</v>
      </c>
      <c r="CY86" s="14">
        <v>0</v>
      </c>
      <c r="CZ86" s="14">
        <v>0</v>
      </c>
      <c r="DA86" s="13">
        <v>0</v>
      </c>
      <c r="DB86" s="14">
        <v>0</v>
      </c>
      <c r="DC86" s="14">
        <v>0</v>
      </c>
      <c r="DD86" s="13">
        <v>0</v>
      </c>
      <c r="DE86" s="14">
        <v>0</v>
      </c>
      <c r="DF86" s="14">
        <v>0</v>
      </c>
      <c r="DG86" s="17">
        <v>860</v>
      </c>
      <c r="DH86" s="17">
        <v>598</v>
      </c>
      <c r="DI86" s="17">
        <v>0</v>
      </c>
      <c r="DJ86" s="17">
        <v>262</v>
      </c>
      <c r="DK86" s="18"/>
      <c r="DL86" s="18"/>
      <c r="DM86" s="37"/>
    </row>
    <row r="87" spans="1:117" ht="31.5" x14ac:dyDescent="0.2">
      <c r="A87" s="19" t="s">
        <v>152</v>
      </c>
      <c r="B87" s="13">
        <v>10389</v>
      </c>
      <c r="C87" s="14">
        <v>4330</v>
      </c>
      <c r="D87" s="14">
        <v>2675</v>
      </c>
      <c r="E87" s="14">
        <v>0</v>
      </c>
      <c r="F87" s="14">
        <v>3235</v>
      </c>
      <c r="G87" s="14">
        <v>0</v>
      </c>
      <c r="H87" s="14">
        <v>0</v>
      </c>
      <c r="I87" s="14">
        <v>149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3">
        <v>2125</v>
      </c>
      <c r="P87" s="14">
        <v>1588</v>
      </c>
      <c r="Q87" s="14">
        <v>537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3">
        <v>270</v>
      </c>
      <c r="Y87" s="13">
        <v>245</v>
      </c>
      <c r="Z87" s="14">
        <v>245</v>
      </c>
      <c r="AA87" s="14">
        <v>0</v>
      </c>
      <c r="AB87" s="13">
        <v>25</v>
      </c>
      <c r="AC87" s="14">
        <v>25</v>
      </c>
      <c r="AD87" s="14">
        <v>0</v>
      </c>
      <c r="AE87" s="13">
        <v>406</v>
      </c>
      <c r="AF87" s="14">
        <v>406</v>
      </c>
      <c r="AG87" s="14">
        <v>0</v>
      </c>
      <c r="AH87" s="14">
        <v>0</v>
      </c>
      <c r="AI87" s="13">
        <v>0</v>
      </c>
      <c r="AJ87" s="14">
        <v>0</v>
      </c>
      <c r="AK87" s="14">
        <v>0</v>
      </c>
      <c r="AL87" s="13">
        <v>711</v>
      </c>
      <c r="AM87" s="14">
        <v>676</v>
      </c>
      <c r="AN87" s="14">
        <v>35</v>
      </c>
      <c r="AO87" s="13">
        <v>61</v>
      </c>
      <c r="AP87" s="14">
        <v>61</v>
      </c>
      <c r="AQ87" s="14">
        <v>0</v>
      </c>
      <c r="AR87" s="13">
        <v>2224</v>
      </c>
      <c r="AS87" s="14">
        <v>1879</v>
      </c>
      <c r="AT87" s="14">
        <v>0</v>
      </c>
      <c r="AU87" s="14">
        <v>0</v>
      </c>
      <c r="AV87" s="14">
        <v>0</v>
      </c>
      <c r="AW87" s="14">
        <v>0</v>
      </c>
      <c r="AX87" s="13">
        <v>0</v>
      </c>
      <c r="AY87" s="14">
        <v>0</v>
      </c>
      <c r="AZ87" s="14">
        <v>0</v>
      </c>
      <c r="BA87" s="13">
        <v>0</v>
      </c>
      <c r="BB87" s="14">
        <v>0</v>
      </c>
      <c r="BC87" s="14">
        <v>0</v>
      </c>
      <c r="BD87" s="13">
        <v>98</v>
      </c>
      <c r="BE87" s="14">
        <v>98</v>
      </c>
      <c r="BF87" s="14">
        <v>0</v>
      </c>
      <c r="BG87" s="13">
        <v>0</v>
      </c>
      <c r="BH87" s="14">
        <v>0</v>
      </c>
      <c r="BI87" s="14">
        <v>0</v>
      </c>
      <c r="BJ87" s="13">
        <v>247</v>
      </c>
      <c r="BK87" s="14">
        <v>247</v>
      </c>
      <c r="BL87" s="14">
        <v>0</v>
      </c>
      <c r="BM87" s="13">
        <v>53</v>
      </c>
      <c r="BN87" s="14">
        <v>53</v>
      </c>
      <c r="BO87" s="14">
        <v>0</v>
      </c>
      <c r="BP87" s="13">
        <v>2040</v>
      </c>
      <c r="BQ87" s="13">
        <v>2000</v>
      </c>
      <c r="BR87" s="14">
        <v>2000</v>
      </c>
      <c r="BS87" s="15">
        <v>0</v>
      </c>
      <c r="BT87" s="15">
        <v>15</v>
      </c>
      <c r="BU87" s="15">
        <v>25</v>
      </c>
      <c r="BV87" s="13">
        <v>0</v>
      </c>
      <c r="BW87" s="15">
        <v>0</v>
      </c>
      <c r="BX87" s="15">
        <v>0</v>
      </c>
      <c r="BY87" s="13">
        <v>0</v>
      </c>
      <c r="BZ87" s="15">
        <v>0</v>
      </c>
      <c r="CA87" s="15">
        <v>0</v>
      </c>
      <c r="CB87" s="13">
        <v>0</v>
      </c>
      <c r="CC87" s="15">
        <v>0</v>
      </c>
      <c r="CD87" s="15">
        <v>0</v>
      </c>
      <c r="CE87" s="13">
        <v>1765</v>
      </c>
      <c r="CF87" s="14">
        <v>1765</v>
      </c>
      <c r="CG87" s="14">
        <v>0</v>
      </c>
      <c r="CH87" s="13">
        <v>1106</v>
      </c>
      <c r="CI87" s="14">
        <v>883</v>
      </c>
      <c r="CJ87" s="14">
        <v>223</v>
      </c>
      <c r="CK87" s="13">
        <v>0</v>
      </c>
      <c r="CL87" s="14">
        <v>0</v>
      </c>
      <c r="CM87" s="14">
        <v>0</v>
      </c>
      <c r="CN87" s="13">
        <v>1748</v>
      </c>
      <c r="CO87" s="14">
        <v>1681</v>
      </c>
      <c r="CP87" s="14">
        <v>67</v>
      </c>
      <c r="CQ87" s="16"/>
      <c r="CR87" s="13">
        <v>614</v>
      </c>
      <c r="CS87" s="14">
        <v>614</v>
      </c>
      <c r="CT87" s="14">
        <v>0</v>
      </c>
      <c r="CU87" s="13">
        <v>0</v>
      </c>
      <c r="CV87" s="13">
        <v>0</v>
      </c>
      <c r="CW87" s="13">
        <v>0</v>
      </c>
      <c r="CX87" s="13">
        <v>0</v>
      </c>
      <c r="CY87" s="14">
        <v>0</v>
      </c>
      <c r="CZ87" s="14">
        <v>0</v>
      </c>
      <c r="DA87" s="13">
        <v>0</v>
      </c>
      <c r="DB87" s="14">
        <v>0</v>
      </c>
      <c r="DC87" s="14">
        <v>0</v>
      </c>
      <c r="DD87" s="13">
        <v>0</v>
      </c>
      <c r="DE87" s="14">
        <v>0</v>
      </c>
      <c r="DF87" s="14">
        <v>0</v>
      </c>
      <c r="DG87" s="17">
        <v>23512</v>
      </c>
      <c r="DH87" s="17">
        <v>21047</v>
      </c>
      <c r="DI87" s="17">
        <v>6282</v>
      </c>
      <c r="DJ87" s="17">
        <v>2465</v>
      </c>
      <c r="DK87" s="18">
        <v>1794</v>
      </c>
      <c r="DL87" s="18">
        <v>1223</v>
      </c>
      <c r="DM87" s="37"/>
    </row>
    <row r="88" spans="1:117" ht="31.5" customHeight="1" x14ac:dyDescent="0.2">
      <c r="A88" s="19" t="s">
        <v>153</v>
      </c>
      <c r="B88" s="13">
        <v>20464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20464</v>
      </c>
      <c r="K88" s="24">
        <v>0</v>
      </c>
      <c r="L88" s="28"/>
      <c r="M88" s="28"/>
      <c r="N88" s="28"/>
      <c r="O88" s="13">
        <v>0</v>
      </c>
      <c r="P88" s="28"/>
      <c r="Q88" s="28"/>
      <c r="R88" s="28"/>
      <c r="S88" s="28"/>
      <c r="T88" s="28"/>
      <c r="U88" s="28"/>
      <c r="V88" s="28"/>
      <c r="W88" s="28"/>
      <c r="X88" s="13">
        <v>0</v>
      </c>
      <c r="Y88" s="13">
        <v>0</v>
      </c>
      <c r="Z88" s="28"/>
      <c r="AA88" s="28"/>
      <c r="AB88" s="13">
        <v>0</v>
      </c>
      <c r="AC88" s="28"/>
      <c r="AD88" s="28"/>
      <c r="AE88" s="13">
        <v>0</v>
      </c>
      <c r="AF88" s="28"/>
      <c r="AG88" s="28"/>
      <c r="AH88" s="28"/>
      <c r="AI88" s="13">
        <v>0</v>
      </c>
      <c r="AJ88" s="28"/>
      <c r="AK88" s="28"/>
      <c r="AL88" s="13">
        <v>0</v>
      </c>
      <c r="AM88" s="28"/>
      <c r="AN88" s="28"/>
      <c r="AO88" s="13">
        <v>0</v>
      </c>
      <c r="AP88" s="28"/>
      <c r="AQ88" s="28"/>
      <c r="AR88" s="13">
        <v>0</v>
      </c>
      <c r="AS88" s="29"/>
      <c r="AT88" s="29"/>
      <c r="AU88" s="29"/>
      <c r="AV88" s="29"/>
      <c r="AW88" s="29"/>
      <c r="AX88" s="13">
        <v>0</v>
      </c>
      <c r="AY88" s="29"/>
      <c r="AZ88" s="29"/>
      <c r="BA88" s="13">
        <v>0</v>
      </c>
      <c r="BB88" s="29"/>
      <c r="BC88" s="29"/>
      <c r="BD88" s="13">
        <v>0</v>
      </c>
      <c r="BE88" s="29"/>
      <c r="BF88" s="29"/>
      <c r="BG88" s="13">
        <v>0</v>
      </c>
      <c r="BH88" s="29"/>
      <c r="BI88" s="29"/>
      <c r="BJ88" s="13">
        <v>0</v>
      </c>
      <c r="BK88" s="29"/>
      <c r="BL88" s="29"/>
      <c r="BM88" s="13">
        <v>0</v>
      </c>
      <c r="BN88" s="28"/>
      <c r="BO88" s="28"/>
      <c r="BP88" s="13">
        <v>0</v>
      </c>
      <c r="BQ88" s="13">
        <v>0</v>
      </c>
      <c r="BR88" s="28"/>
      <c r="BS88" s="28"/>
      <c r="BT88" s="28"/>
      <c r="BU88" s="28"/>
      <c r="BV88" s="13">
        <v>0</v>
      </c>
      <c r="BW88" s="28"/>
      <c r="BX88" s="28"/>
      <c r="BY88" s="13">
        <v>0</v>
      </c>
      <c r="BZ88" s="28"/>
      <c r="CA88" s="28"/>
      <c r="CB88" s="13">
        <v>0</v>
      </c>
      <c r="CC88" s="28"/>
      <c r="CD88" s="28"/>
      <c r="CE88" s="13">
        <v>0</v>
      </c>
      <c r="CF88" s="28"/>
      <c r="CG88" s="28"/>
      <c r="CH88" s="13">
        <v>0</v>
      </c>
      <c r="CI88" s="28"/>
      <c r="CJ88" s="28"/>
      <c r="CK88" s="13">
        <v>0</v>
      </c>
      <c r="CL88" s="28"/>
      <c r="CM88" s="28"/>
      <c r="CN88" s="13">
        <v>0</v>
      </c>
      <c r="CO88" s="28"/>
      <c r="CP88" s="28"/>
      <c r="CQ88" s="30"/>
      <c r="CR88" s="13">
        <v>0</v>
      </c>
      <c r="CS88" s="28"/>
      <c r="CT88" s="28"/>
      <c r="CU88" s="13">
        <v>0</v>
      </c>
      <c r="CV88" s="13">
        <v>0</v>
      </c>
      <c r="CW88" s="13">
        <v>0</v>
      </c>
      <c r="CX88" s="13">
        <v>0</v>
      </c>
      <c r="CY88" s="29"/>
      <c r="CZ88" s="29"/>
      <c r="DA88" s="13">
        <v>0</v>
      </c>
      <c r="DB88" s="29"/>
      <c r="DC88" s="29"/>
      <c r="DD88" s="13">
        <v>0</v>
      </c>
      <c r="DE88" s="29"/>
      <c r="DF88" s="29"/>
      <c r="DG88" s="17">
        <v>20464</v>
      </c>
      <c r="DH88" s="17">
        <v>20464</v>
      </c>
      <c r="DI88" s="17">
        <v>0</v>
      </c>
      <c r="DJ88" s="17">
        <v>0</v>
      </c>
      <c r="DK88" s="18"/>
      <c r="DL88" s="18"/>
      <c r="DM88" s="37"/>
    </row>
    <row r="89" spans="1:117" ht="29.25" customHeight="1" x14ac:dyDescent="0.2">
      <c r="A89" s="19" t="s">
        <v>154</v>
      </c>
      <c r="B89" s="13">
        <v>80</v>
      </c>
      <c r="C89" s="24"/>
      <c r="D89" s="24"/>
      <c r="E89" s="24"/>
      <c r="F89" s="24"/>
      <c r="G89" s="24"/>
      <c r="H89" s="24"/>
      <c r="I89" s="24"/>
      <c r="J89" s="24">
        <v>80</v>
      </c>
      <c r="K89" s="24"/>
      <c r="L89" s="24"/>
      <c r="M89" s="24"/>
      <c r="N89" s="24"/>
      <c r="O89" s="13">
        <v>0</v>
      </c>
      <c r="P89" s="24"/>
      <c r="Q89" s="24"/>
      <c r="R89" s="24"/>
      <c r="S89" s="24"/>
      <c r="T89" s="24"/>
      <c r="U89" s="24"/>
      <c r="V89" s="24"/>
      <c r="W89" s="24"/>
      <c r="X89" s="13">
        <v>0</v>
      </c>
      <c r="Y89" s="13">
        <v>0</v>
      </c>
      <c r="Z89" s="24"/>
      <c r="AA89" s="24"/>
      <c r="AB89" s="13">
        <v>0</v>
      </c>
      <c r="AC89" s="24"/>
      <c r="AD89" s="24"/>
      <c r="AE89" s="13">
        <v>0</v>
      </c>
      <c r="AF89" s="24"/>
      <c r="AG89" s="24"/>
      <c r="AH89" s="24"/>
      <c r="AI89" s="13">
        <v>0</v>
      </c>
      <c r="AJ89" s="24"/>
      <c r="AK89" s="24"/>
      <c r="AL89" s="13">
        <v>0</v>
      </c>
      <c r="AM89" s="24"/>
      <c r="AN89" s="24"/>
      <c r="AO89" s="13">
        <v>0</v>
      </c>
      <c r="AP89" s="24"/>
      <c r="AQ89" s="24"/>
      <c r="AR89" s="13">
        <v>0</v>
      </c>
      <c r="AS89" s="25"/>
      <c r="AT89" s="25"/>
      <c r="AU89" s="25"/>
      <c r="AV89" s="25"/>
      <c r="AW89" s="25"/>
      <c r="AX89" s="13">
        <v>0</v>
      </c>
      <c r="AY89" s="25"/>
      <c r="AZ89" s="25"/>
      <c r="BA89" s="13">
        <v>0</v>
      </c>
      <c r="BB89" s="25"/>
      <c r="BC89" s="25"/>
      <c r="BD89" s="13">
        <v>0</v>
      </c>
      <c r="BE89" s="25"/>
      <c r="BF89" s="25"/>
      <c r="BG89" s="13">
        <v>0</v>
      </c>
      <c r="BH89" s="25"/>
      <c r="BI89" s="25"/>
      <c r="BJ89" s="13">
        <v>0</v>
      </c>
      <c r="BK89" s="25"/>
      <c r="BL89" s="25"/>
      <c r="BM89" s="13">
        <v>0</v>
      </c>
      <c r="BN89" s="24"/>
      <c r="BO89" s="24"/>
      <c r="BP89" s="13">
        <v>0</v>
      </c>
      <c r="BQ89" s="13">
        <v>0</v>
      </c>
      <c r="BR89" s="25"/>
      <c r="BS89" s="24"/>
      <c r="BT89" s="24"/>
      <c r="BU89" s="24"/>
      <c r="BV89" s="13">
        <v>0</v>
      </c>
      <c r="BW89" s="24"/>
      <c r="BX89" s="24"/>
      <c r="BY89" s="13">
        <v>0</v>
      </c>
      <c r="BZ89" s="24"/>
      <c r="CA89" s="24"/>
      <c r="CB89" s="13">
        <v>0</v>
      </c>
      <c r="CC89" s="24"/>
      <c r="CD89" s="24"/>
      <c r="CE89" s="13">
        <v>0</v>
      </c>
      <c r="CF89" s="24"/>
      <c r="CG89" s="24"/>
      <c r="CH89" s="13">
        <v>0</v>
      </c>
      <c r="CI89" s="24"/>
      <c r="CJ89" s="24"/>
      <c r="CK89" s="13">
        <v>0</v>
      </c>
      <c r="CL89" s="24"/>
      <c r="CM89" s="24"/>
      <c r="CN89" s="13">
        <v>0</v>
      </c>
      <c r="CO89" s="24"/>
      <c r="CP89" s="24"/>
      <c r="CQ89" s="26"/>
      <c r="CR89" s="13">
        <v>0</v>
      </c>
      <c r="CS89" s="24"/>
      <c r="CT89" s="24"/>
      <c r="CU89" s="13">
        <v>0</v>
      </c>
      <c r="CV89" s="13">
        <v>0</v>
      </c>
      <c r="CW89" s="13">
        <v>0</v>
      </c>
      <c r="CX89" s="13">
        <v>0</v>
      </c>
      <c r="CY89" s="25"/>
      <c r="CZ89" s="25"/>
      <c r="DA89" s="13">
        <v>0</v>
      </c>
      <c r="DB89" s="25"/>
      <c r="DC89" s="25"/>
      <c r="DD89" s="13">
        <v>0</v>
      </c>
      <c r="DE89" s="25"/>
      <c r="DF89" s="25"/>
      <c r="DG89" s="17">
        <v>80</v>
      </c>
      <c r="DH89" s="17">
        <v>80</v>
      </c>
      <c r="DI89" s="17">
        <v>0</v>
      </c>
      <c r="DJ89" s="17">
        <v>0</v>
      </c>
      <c r="DK89" s="18"/>
      <c r="DL89" s="18"/>
      <c r="DM89" s="37"/>
    </row>
    <row r="90" spans="1:117" ht="43.5" customHeight="1" x14ac:dyDescent="0.2">
      <c r="A90" s="19" t="s">
        <v>155</v>
      </c>
      <c r="B90" s="13">
        <v>550</v>
      </c>
      <c r="C90" s="24"/>
      <c r="D90" s="24"/>
      <c r="E90" s="24"/>
      <c r="F90" s="24"/>
      <c r="G90" s="24"/>
      <c r="H90" s="24"/>
      <c r="I90" s="24"/>
      <c r="J90" s="24">
        <v>550</v>
      </c>
      <c r="K90" s="24"/>
      <c r="L90" s="24"/>
      <c r="M90" s="24"/>
      <c r="N90" s="24"/>
      <c r="O90" s="13">
        <v>0</v>
      </c>
      <c r="P90" s="24"/>
      <c r="Q90" s="24"/>
      <c r="R90" s="24"/>
      <c r="S90" s="24"/>
      <c r="T90" s="24"/>
      <c r="U90" s="24"/>
      <c r="V90" s="24"/>
      <c r="W90" s="24"/>
      <c r="X90" s="13">
        <v>0</v>
      </c>
      <c r="Y90" s="13">
        <v>0</v>
      </c>
      <c r="Z90" s="24"/>
      <c r="AA90" s="24"/>
      <c r="AB90" s="13">
        <v>0</v>
      </c>
      <c r="AC90" s="24"/>
      <c r="AD90" s="24"/>
      <c r="AE90" s="13">
        <v>0</v>
      </c>
      <c r="AF90" s="24"/>
      <c r="AG90" s="24"/>
      <c r="AH90" s="24"/>
      <c r="AI90" s="13">
        <v>0</v>
      </c>
      <c r="AJ90" s="24"/>
      <c r="AK90" s="24"/>
      <c r="AL90" s="13">
        <v>0</v>
      </c>
      <c r="AM90" s="24"/>
      <c r="AN90" s="24"/>
      <c r="AO90" s="13">
        <v>0</v>
      </c>
      <c r="AP90" s="24"/>
      <c r="AQ90" s="24"/>
      <c r="AR90" s="13">
        <v>0</v>
      </c>
      <c r="AS90" s="25"/>
      <c r="AT90" s="25"/>
      <c r="AU90" s="25"/>
      <c r="AV90" s="25"/>
      <c r="AW90" s="25"/>
      <c r="AX90" s="13">
        <v>0</v>
      </c>
      <c r="AY90" s="25"/>
      <c r="AZ90" s="25"/>
      <c r="BA90" s="13">
        <v>0</v>
      </c>
      <c r="BB90" s="25"/>
      <c r="BC90" s="25"/>
      <c r="BD90" s="13">
        <v>0</v>
      </c>
      <c r="BE90" s="25"/>
      <c r="BF90" s="25"/>
      <c r="BG90" s="13">
        <v>0</v>
      </c>
      <c r="BH90" s="25"/>
      <c r="BI90" s="25"/>
      <c r="BJ90" s="13">
        <v>0</v>
      </c>
      <c r="BK90" s="25"/>
      <c r="BL90" s="25"/>
      <c r="BM90" s="13">
        <v>0</v>
      </c>
      <c r="BN90" s="24"/>
      <c r="BO90" s="24"/>
      <c r="BP90" s="13">
        <v>0</v>
      </c>
      <c r="BQ90" s="13">
        <v>0</v>
      </c>
      <c r="BR90" s="25"/>
      <c r="BS90" s="24"/>
      <c r="BT90" s="24"/>
      <c r="BU90" s="24"/>
      <c r="BV90" s="13">
        <v>0</v>
      </c>
      <c r="BW90" s="24"/>
      <c r="BX90" s="24"/>
      <c r="BY90" s="13">
        <v>0</v>
      </c>
      <c r="BZ90" s="24"/>
      <c r="CA90" s="24"/>
      <c r="CB90" s="13">
        <v>0</v>
      </c>
      <c r="CC90" s="24"/>
      <c r="CD90" s="24"/>
      <c r="CE90" s="13">
        <v>0</v>
      </c>
      <c r="CF90" s="24"/>
      <c r="CG90" s="24"/>
      <c r="CH90" s="13">
        <v>0</v>
      </c>
      <c r="CI90" s="24"/>
      <c r="CJ90" s="24"/>
      <c r="CK90" s="13">
        <v>0</v>
      </c>
      <c r="CL90" s="24"/>
      <c r="CM90" s="24"/>
      <c r="CN90" s="13">
        <v>0</v>
      </c>
      <c r="CO90" s="24"/>
      <c r="CP90" s="24"/>
      <c r="CQ90" s="26"/>
      <c r="CR90" s="13">
        <v>0</v>
      </c>
      <c r="CS90" s="24"/>
      <c r="CT90" s="24"/>
      <c r="CU90" s="13">
        <v>0</v>
      </c>
      <c r="CV90" s="13">
        <v>0</v>
      </c>
      <c r="CW90" s="13">
        <v>0</v>
      </c>
      <c r="CX90" s="13">
        <v>0</v>
      </c>
      <c r="CY90" s="25"/>
      <c r="CZ90" s="25"/>
      <c r="DA90" s="13">
        <v>0</v>
      </c>
      <c r="DB90" s="25"/>
      <c r="DC90" s="25"/>
      <c r="DD90" s="13">
        <v>0</v>
      </c>
      <c r="DE90" s="25"/>
      <c r="DF90" s="25"/>
      <c r="DG90" s="17">
        <v>550</v>
      </c>
      <c r="DH90" s="17">
        <v>550</v>
      </c>
      <c r="DI90" s="17">
        <v>0</v>
      </c>
      <c r="DJ90" s="17">
        <v>0</v>
      </c>
      <c r="DK90" s="18"/>
      <c r="DL90" s="18"/>
      <c r="DM90" s="37"/>
    </row>
    <row r="91" spans="1:117" ht="48" customHeight="1" x14ac:dyDescent="0.2">
      <c r="A91" s="19" t="s">
        <v>156</v>
      </c>
      <c r="B91" s="13">
        <v>0</v>
      </c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13">
        <v>0</v>
      </c>
      <c r="P91" s="24"/>
      <c r="Q91" s="24"/>
      <c r="R91" s="24"/>
      <c r="S91" s="24"/>
      <c r="T91" s="24"/>
      <c r="U91" s="24"/>
      <c r="V91" s="24"/>
      <c r="W91" s="24"/>
      <c r="X91" s="13">
        <v>0</v>
      </c>
      <c r="Y91" s="13">
        <v>0</v>
      </c>
      <c r="Z91" s="24"/>
      <c r="AA91" s="24"/>
      <c r="AB91" s="13">
        <v>0</v>
      </c>
      <c r="AC91" s="24"/>
      <c r="AD91" s="24"/>
      <c r="AE91" s="13">
        <v>0</v>
      </c>
      <c r="AF91" s="24"/>
      <c r="AG91" s="24"/>
      <c r="AH91" s="24"/>
      <c r="AI91" s="13">
        <v>0</v>
      </c>
      <c r="AJ91" s="24"/>
      <c r="AK91" s="24"/>
      <c r="AL91" s="13">
        <v>0</v>
      </c>
      <c r="AM91" s="24"/>
      <c r="AN91" s="24"/>
      <c r="AO91" s="13">
        <v>0</v>
      </c>
      <c r="AP91" s="24"/>
      <c r="AQ91" s="24"/>
      <c r="AR91" s="13">
        <v>0</v>
      </c>
      <c r="AS91" s="25"/>
      <c r="AT91" s="25"/>
      <c r="AU91" s="25"/>
      <c r="AV91" s="25"/>
      <c r="AW91" s="25"/>
      <c r="AX91" s="13">
        <v>0</v>
      </c>
      <c r="AY91" s="25"/>
      <c r="AZ91" s="25"/>
      <c r="BA91" s="13">
        <v>0</v>
      </c>
      <c r="BB91" s="25"/>
      <c r="BC91" s="25"/>
      <c r="BD91" s="13">
        <v>0</v>
      </c>
      <c r="BE91" s="25"/>
      <c r="BF91" s="25"/>
      <c r="BG91" s="13">
        <v>0</v>
      </c>
      <c r="BH91" s="25"/>
      <c r="BI91" s="25"/>
      <c r="BJ91" s="13">
        <v>0</v>
      </c>
      <c r="BK91" s="25"/>
      <c r="BL91" s="25"/>
      <c r="BM91" s="13">
        <v>0</v>
      </c>
      <c r="BN91" s="24"/>
      <c r="BO91" s="24"/>
      <c r="BP91" s="13">
        <v>0</v>
      </c>
      <c r="BQ91" s="13">
        <v>0</v>
      </c>
      <c r="BR91" s="25"/>
      <c r="BS91" s="24"/>
      <c r="BT91" s="24"/>
      <c r="BU91" s="24"/>
      <c r="BV91" s="13">
        <v>0</v>
      </c>
      <c r="BW91" s="24"/>
      <c r="BX91" s="24"/>
      <c r="BY91" s="13">
        <v>0</v>
      </c>
      <c r="BZ91" s="24"/>
      <c r="CA91" s="24"/>
      <c r="CB91" s="13">
        <v>0</v>
      </c>
      <c r="CC91" s="24"/>
      <c r="CD91" s="24"/>
      <c r="CE91" s="13">
        <v>0</v>
      </c>
      <c r="CF91" s="24"/>
      <c r="CG91" s="24"/>
      <c r="CH91" s="13">
        <v>0</v>
      </c>
      <c r="CI91" s="24"/>
      <c r="CJ91" s="24"/>
      <c r="CK91" s="13">
        <v>0</v>
      </c>
      <c r="CL91" s="24"/>
      <c r="CM91" s="24"/>
      <c r="CN91" s="13">
        <v>100</v>
      </c>
      <c r="CO91" s="24">
        <v>100</v>
      </c>
      <c r="CP91" s="24"/>
      <c r="CQ91" s="26"/>
      <c r="CR91" s="13">
        <v>0</v>
      </c>
      <c r="CS91" s="24"/>
      <c r="CT91" s="24"/>
      <c r="CU91" s="13">
        <v>0</v>
      </c>
      <c r="CV91" s="13">
        <v>0</v>
      </c>
      <c r="CW91" s="13">
        <v>0</v>
      </c>
      <c r="CX91" s="13">
        <v>0</v>
      </c>
      <c r="CY91" s="25"/>
      <c r="CZ91" s="25"/>
      <c r="DA91" s="13">
        <v>0</v>
      </c>
      <c r="DB91" s="25"/>
      <c r="DC91" s="25"/>
      <c r="DD91" s="13">
        <v>0</v>
      </c>
      <c r="DE91" s="25"/>
      <c r="DF91" s="25"/>
      <c r="DG91" s="17">
        <v>100</v>
      </c>
      <c r="DH91" s="17">
        <v>100</v>
      </c>
      <c r="DI91" s="17">
        <v>0</v>
      </c>
      <c r="DJ91" s="17">
        <v>0</v>
      </c>
      <c r="DK91" s="18"/>
      <c r="DL91" s="18"/>
      <c r="DM91" s="37"/>
    </row>
    <row r="92" spans="1:117" ht="48" customHeight="1" x14ac:dyDescent="0.2">
      <c r="A92" s="19" t="s">
        <v>168</v>
      </c>
      <c r="B92" s="13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13"/>
      <c r="P92" s="24"/>
      <c r="Q92" s="24"/>
      <c r="R92" s="24"/>
      <c r="S92" s="24"/>
      <c r="T92" s="24"/>
      <c r="U92" s="24"/>
      <c r="V92" s="24"/>
      <c r="W92" s="24"/>
      <c r="X92" s="13"/>
      <c r="Y92" s="13"/>
      <c r="Z92" s="24"/>
      <c r="AA92" s="24"/>
      <c r="AB92" s="13"/>
      <c r="AC92" s="24"/>
      <c r="AD92" s="24"/>
      <c r="AE92" s="13"/>
      <c r="AF92" s="24"/>
      <c r="AG92" s="24"/>
      <c r="AH92" s="24"/>
      <c r="AI92" s="13"/>
      <c r="AJ92" s="24"/>
      <c r="AK92" s="24"/>
      <c r="AL92" s="13"/>
      <c r="AM92" s="24"/>
      <c r="AN92" s="24"/>
      <c r="AO92" s="13"/>
      <c r="AP92" s="24"/>
      <c r="AQ92" s="24"/>
      <c r="AR92" s="13"/>
      <c r="AS92" s="25"/>
      <c r="AT92" s="25"/>
      <c r="AU92" s="25"/>
      <c r="AV92" s="25"/>
      <c r="AW92" s="25"/>
      <c r="AX92" s="13"/>
      <c r="AY92" s="25"/>
      <c r="AZ92" s="25"/>
      <c r="BA92" s="13"/>
      <c r="BB92" s="25"/>
      <c r="BC92" s="25"/>
      <c r="BD92" s="13"/>
      <c r="BE92" s="25"/>
      <c r="BF92" s="25"/>
      <c r="BG92" s="13"/>
      <c r="BH92" s="25"/>
      <c r="BI92" s="25"/>
      <c r="BJ92" s="13"/>
      <c r="BK92" s="25"/>
      <c r="BL92" s="25"/>
      <c r="BM92" s="13"/>
      <c r="BN92" s="24"/>
      <c r="BO92" s="24"/>
      <c r="BP92" s="13"/>
      <c r="BQ92" s="13"/>
      <c r="BR92" s="25"/>
      <c r="BS92" s="24"/>
      <c r="BT92" s="24"/>
      <c r="BU92" s="24"/>
      <c r="BV92" s="13"/>
      <c r="BW92" s="24"/>
      <c r="BX92" s="24"/>
      <c r="BY92" s="13"/>
      <c r="BZ92" s="24"/>
      <c r="CA92" s="24"/>
      <c r="CB92" s="13"/>
      <c r="CC92" s="24"/>
      <c r="CD92" s="24"/>
      <c r="CE92" s="13"/>
      <c r="CF92" s="24"/>
      <c r="CG92" s="24"/>
      <c r="CH92" s="13"/>
      <c r="CI92" s="24"/>
      <c r="CJ92" s="24"/>
      <c r="CK92" s="13"/>
      <c r="CL92" s="24"/>
      <c r="CM92" s="24"/>
      <c r="CN92" s="13"/>
      <c r="CO92" s="24"/>
      <c r="CP92" s="24"/>
      <c r="CQ92" s="26"/>
      <c r="CR92" s="13"/>
      <c r="CS92" s="24"/>
      <c r="CT92" s="24"/>
      <c r="CU92" s="13"/>
      <c r="CV92" s="13"/>
      <c r="CW92" s="13"/>
      <c r="CX92" s="13"/>
      <c r="CY92" s="25"/>
      <c r="CZ92" s="25"/>
      <c r="DA92" s="13"/>
      <c r="DB92" s="25"/>
      <c r="DC92" s="25"/>
      <c r="DD92" s="13"/>
      <c r="DE92" s="25"/>
      <c r="DF92" s="25"/>
      <c r="DG92" s="17"/>
      <c r="DH92" s="17"/>
      <c r="DI92" s="17"/>
      <c r="DJ92" s="17"/>
      <c r="DK92" s="18">
        <v>7000</v>
      </c>
      <c r="DL92" s="18"/>
      <c r="DM92" s="37"/>
    </row>
    <row r="93" spans="1:117" ht="48" customHeight="1" x14ac:dyDescent="0.2">
      <c r="A93" s="19" t="s">
        <v>169</v>
      </c>
      <c r="B93" s="13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13"/>
      <c r="P93" s="24"/>
      <c r="Q93" s="24"/>
      <c r="R93" s="24"/>
      <c r="S93" s="24"/>
      <c r="T93" s="24"/>
      <c r="U93" s="24"/>
      <c r="V93" s="24"/>
      <c r="W93" s="24"/>
      <c r="X93" s="13"/>
      <c r="Y93" s="13"/>
      <c r="Z93" s="24"/>
      <c r="AA93" s="24"/>
      <c r="AB93" s="13"/>
      <c r="AC93" s="24"/>
      <c r="AD93" s="24"/>
      <c r="AE93" s="13"/>
      <c r="AF93" s="24"/>
      <c r="AG93" s="24"/>
      <c r="AH93" s="24"/>
      <c r="AI93" s="13"/>
      <c r="AJ93" s="24"/>
      <c r="AK93" s="24"/>
      <c r="AL93" s="13"/>
      <c r="AM93" s="24"/>
      <c r="AN93" s="24"/>
      <c r="AO93" s="13"/>
      <c r="AP93" s="24"/>
      <c r="AQ93" s="24"/>
      <c r="AR93" s="13"/>
      <c r="AS93" s="25"/>
      <c r="AT93" s="25"/>
      <c r="AU93" s="25"/>
      <c r="AV93" s="25"/>
      <c r="AW93" s="25"/>
      <c r="AX93" s="13"/>
      <c r="AY93" s="25"/>
      <c r="AZ93" s="25"/>
      <c r="BA93" s="13"/>
      <c r="BB93" s="25"/>
      <c r="BC93" s="25"/>
      <c r="BD93" s="13"/>
      <c r="BE93" s="25"/>
      <c r="BF93" s="25"/>
      <c r="BG93" s="13"/>
      <c r="BH93" s="25"/>
      <c r="BI93" s="25"/>
      <c r="BJ93" s="13"/>
      <c r="BK93" s="25"/>
      <c r="BL93" s="25"/>
      <c r="BM93" s="13"/>
      <c r="BN93" s="24"/>
      <c r="BO93" s="24"/>
      <c r="BP93" s="13"/>
      <c r="BQ93" s="13"/>
      <c r="BR93" s="25"/>
      <c r="BS93" s="24"/>
      <c r="BT93" s="24"/>
      <c r="BU93" s="24"/>
      <c r="BV93" s="13"/>
      <c r="BW93" s="24"/>
      <c r="BX93" s="24"/>
      <c r="BY93" s="13"/>
      <c r="BZ93" s="24"/>
      <c r="CA93" s="24"/>
      <c r="CB93" s="13"/>
      <c r="CC93" s="24"/>
      <c r="CD93" s="24"/>
      <c r="CE93" s="13"/>
      <c r="CF93" s="24"/>
      <c r="CG93" s="24"/>
      <c r="CH93" s="13"/>
      <c r="CI93" s="24"/>
      <c r="CJ93" s="24"/>
      <c r="CK93" s="13"/>
      <c r="CL93" s="24"/>
      <c r="CM93" s="24"/>
      <c r="CN93" s="13"/>
      <c r="CO93" s="24"/>
      <c r="CP93" s="24"/>
      <c r="CQ93" s="26"/>
      <c r="CR93" s="13"/>
      <c r="CS93" s="24"/>
      <c r="CT93" s="24"/>
      <c r="CU93" s="13"/>
      <c r="CV93" s="13"/>
      <c r="CW93" s="13"/>
      <c r="CX93" s="13"/>
      <c r="CY93" s="25"/>
      <c r="CZ93" s="25"/>
      <c r="DA93" s="13"/>
      <c r="DB93" s="25"/>
      <c r="DC93" s="25"/>
      <c r="DD93" s="13"/>
      <c r="DE93" s="25"/>
      <c r="DF93" s="25"/>
      <c r="DG93" s="17"/>
      <c r="DH93" s="17"/>
      <c r="DI93" s="17"/>
      <c r="DJ93" s="17"/>
      <c r="DK93" s="18">
        <v>5000</v>
      </c>
      <c r="DL93" s="18"/>
      <c r="DM93" s="37"/>
    </row>
    <row r="94" spans="1:117" ht="48" customHeight="1" x14ac:dyDescent="0.2">
      <c r="A94" s="19" t="s">
        <v>170</v>
      </c>
      <c r="B94" s="1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13"/>
      <c r="P94" s="24"/>
      <c r="Q94" s="24"/>
      <c r="R94" s="24"/>
      <c r="S94" s="24"/>
      <c r="T94" s="24"/>
      <c r="U94" s="24"/>
      <c r="V94" s="24"/>
      <c r="W94" s="24"/>
      <c r="X94" s="13"/>
      <c r="Y94" s="13"/>
      <c r="Z94" s="24"/>
      <c r="AA94" s="24"/>
      <c r="AB94" s="13"/>
      <c r="AC94" s="24"/>
      <c r="AD94" s="24"/>
      <c r="AE94" s="13"/>
      <c r="AF94" s="24"/>
      <c r="AG94" s="24"/>
      <c r="AH94" s="24"/>
      <c r="AI94" s="13"/>
      <c r="AJ94" s="24"/>
      <c r="AK94" s="24"/>
      <c r="AL94" s="13"/>
      <c r="AM94" s="24"/>
      <c r="AN94" s="24"/>
      <c r="AO94" s="13"/>
      <c r="AP94" s="24"/>
      <c r="AQ94" s="24"/>
      <c r="AR94" s="13"/>
      <c r="AS94" s="25"/>
      <c r="AT94" s="25"/>
      <c r="AU94" s="25"/>
      <c r="AV94" s="25"/>
      <c r="AW94" s="25"/>
      <c r="AX94" s="13"/>
      <c r="AY94" s="25"/>
      <c r="AZ94" s="25"/>
      <c r="BA94" s="13"/>
      <c r="BB94" s="25"/>
      <c r="BC94" s="25"/>
      <c r="BD94" s="13"/>
      <c r="BE94" s="25"/>
      <c r="BF94" s="25"/>
      <c r="BG94" s="13"/>
      <c r="BH94" s="25"/>
      <c r="BI94" s="25"/>
      <c r="BJ94" s="13"/>
      <c r="BK94" s="25"/>
      <c r="BL94" s="25"/>
      <c r="BM94" s="13"/>
      <c r="BN94" s="24"/>
      <c r="BO94" s="24"/>
      <c r="BP94" s="13"/>
      <c r="BQ94" s="13"/>
      <c r="BR94" s="25"/>
      <c r="BS94" s="24"/>
      <c r="BT94" s="24"/>
      <c r="BU94" s="24"/>
      <c r="BV94" s="13"/>
      <c r="BW94" s="24"/>
      <c r="BX94" s="24"/>
      <c r="BY94" s="13"/>
      <c r="BZ94" s="24"/>
      <c r="CA94" s="24"/>
      <c r="CB94" s="13"/>
      <c r="CC94" s="24"/>
      <c r="CD94" s="24"/>
      <c r="CE94" s="13"/>
      <c r="CF94" s="24"/>
      <c r="CG94" s="24"/>
      <c r="CH94" s="13"/>
      <c r="CI94" s="24"/>
      <c r="CJ94" s="24"/>
      <c r="CK94" s="13"/>
      <c r="CL94" s="24"/>
      <c r="CM94" s="24"/>
      <c r="CN94" s="13"/>
      <c r="CO94" s="24"/>
      <c r="CP94" s="24"/>
      <c r="CQ94" s="26"/>
      <c r="CR94" s="13"/>
      <c r="CS94" s="24"/>
      <c r="CT94" s="24"/>
      <c r="CU94" s="13"/>
      <c r="CV94" s="13"/>
      <c r="CW94" s="13"/>
      <c r="CX94" s="13"/>
      <c r="CY94" s="25"/>
      <c r="CZ94" s="25"/>
      <c r="DA94" s="13"/>
      <c r="DB94" s="25"/>
      <c r="DC94" s="25"/>
      <c r="DD94" s="13"/>
      <c r="DE94" s="25"/>
      <c r="DF94" s="25"/>
      <c r="DG94" s="17"/>
      <c r="DH94" s="17"/>
      <c r="DI94" s="17"/>
      <c r="DJ94" s="17"/>
      <c r="DK94" s="18">
        <v>7000</v>
      </c>
      <c r="DL94" s="18"/>
      <c r="DM94" s="37"/>
    </row>
    <row r="95" spans="1:117" ht="48" customHeight="1" x14ac:dyDescent="0.2">
      <c r="A95" s="19" t="s">
        <v>171</v>
      </c>
      <c r="B95" s="13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13"/>
      <c r="P95" s="24"/>
      <c r="Q95" s="24"/>
      <c r="R95" s="24"/>
      <c r="S95" s="24"/>
      <c r="T95" s="24"/>
      <c r="U95" s="24"/>
      <c r="V95" s="24"/>
      <c r="W95" s="24"/>
      <c r="X95" s="13"/>
      <c r="Y95" s="13"/>
      <c r="Z95" s="24"/>
      <c r="AA95" s="24"/>
      <c r="AB95" s="13"/>
      <c r="AC95" s="24"/>
      <c r="AD95" s="24"/>
      <c r="AE95" s="13"/>
      <c r="AF95" s="24"/>
      <c r="AG95" s="24"/>
      <c r="AH95" s="24"/>
      <c r="AI95" s="13"/>
      <c r="AJ95" s="24"/>
      <c r="AK95" s="24"/>
      <c r="AL95" s="13"/>
      <c r="AM95" s="24"/>
      <c r="AN95" s="24"/>
      <c r="AO95" s="13"/>
      <c r="AP95" s="24"/>
      <c r="AQ95" s="24"/>
      <c r="AR95" s="13"/>
      <c r="AS95" s="25"/>
      <c r="AT95" s="25"/>
      <c r="AU95" s="25"/>
      <c r="AV95" s="25"/>
      <c r="AW95" s="25"/>
      <c r="AX95" s="13"/>
      <c r="AY95" s="25"/>
      <c r="AZ95" s="25"/>
      <c r="BA95" s="13"/>
      <c r="BB95" s="25"/>
      <c r="BC95" s="25"/>
      <c r="BD95" s="13"/>
      <c r="BE95" s="25"/>
      <c r="BF95" s="25"/>
      <c r="BG95" s="13"/>
      <c r="BH95" s="25"/>
      <c r="BI95" s="25"/>
      <c r="BJ95" s="13"/>
      <c r="BK95" s="25"/>
      <c r="BL95" s="25"/>
      <c r="BM95" s="13"/>
      <c r="BN95" s="24"/>
      <c r="BO95" s="24"/>
      <c r="BP95" s="13"/>
      <c r="BQ95" s="13"/>
      <c r="BR95" s="25"/>
      <c r="BS95" s="24"/>
      <c r="BT95" s="24"/>
      <c r="BU95" s="24"/>
      <c r="BV95" s="13"/>
      <c r="BW95" s="24"/>
      <c r="BX95" s="24"/>
      <c r="BY95" s="13"/>
      <c r="BZ95" s="24"/>
      <c r="CA95" s="24"/>
      <c r="CB95" s="13"/>
      <c r="CC95" s="24"/>
      <c r="CD95" s="24"/>
      <c r="CE95" s="13"/>
      <c r="CF95" s="24"/>
      <c r="CG95" s="24"/>
      <c r="CH95" s="13"/>
      <c r="CI95" s="24"/>
      <c r="CJ95" s="24"/>
      <c r="CK95" s="13"/>
      <c r="CL95" s="24"/>
      <c r="CM95" s="24"/>
      <c r="CN95" s="13"/>
      <c r="CO95" s="24"/>
      <c r="CP95" s="24"/>
      <c r="CQ95" s="26"/>
      <c r="CR95" s="13"/>
      <c r="CS95" s="24"/>
      <c r="CT95" s="24"/>
      <c r="CU95" s="13"/>
      <c r="CV95" s="13"/>
      <c r="CW95" s="13"/>
      <c r="CX95" s="13"/>
      <c r="CY95" s="25"/>
      <c r="CZ95" s="25"/>
      <c r="DA95" s="13"/>
      <c r="DB95" s="25"/>
      <c r="DC95" s="25"/>
      <c r="DD95" s="13"/>
      <c r="DE95" s="25"/>
      <c r="DF95" s="25"/>
      <c r="DG95" s="17"/>
      <c r="DH95" s="17"/>
      <c r="DI95" s="17"/>
      <c r="DJ95" s="17"/>
      <c r="DK95" s="18">
        <v>6000</v>
      </c>
      <c r="DL95" s="18"/>
      <c r="DM95" s="37"/>
    </row>
    <row r="96" spans="1:117" ht="48" customHeight="1" x14ac:dyDescent="0.2">
      <c r="A96" s="19" t="s">
        <v>172</v>
      </c>
      <c r="B96" s="13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13"/>
      <c r="P96" s="24"/>
      <c r="Q96" s="24"/>
      <c r="R96" s="24"/>
      <c r="S96" s="24"/>
      <c r="T96" s="24"/>
      <c r="U96" s="24"/>
      <c r="V96" s="24"/>
      <c r="W96" s="24"/>
      <c r="X96" s="13"/>
      <c r="Y96" s="13"/>
      <c r="Z96" s="24"/>
      <c r="AA96" s="24"/>
      <c r="AB96" s="13"/>
      <c r="AC96" s="24"/>
      <c r="AD96" s="24"/>
      <c r="AE96" s="13"/>
      <c r="AF96" s="24"/>
      <c r="AG96" s="24"/>
      <c r="AH96" s="24"/>
      <c r="AI96" s="13"/>
      <c r="AJ96" s="24"/>
      <c r="AK96" s="24"/>
      <c r="AL96" s="13"/>
      <c r="AM96" s="24"/>
      <c r="AN96" s="24"/>
      <c r="AO96" s="13"/>
      <c r="AP96" s="24"/>
      <c r="AQ96" s="24"/>
      <c r="AR96" s="13"/>
      <c r="AS96" s="25"/>
      <c r="AT96" s="25"/>
      <c r="AU96" s="25"/>
      <c r="AV96" s="25"/>
      <c r="AW96" s="25"/>
      <c r="AX96" s="13"/>
      <c r="AY96" s="25"/>
      <c r="AZ96" s="25"/>
      <c r="BA96" s="13"/>
      <c r="BB96" s="25"/>
      <c r="BC96" s="25"/>
      <c r="BD96" s="13"/>
      <c r="BE96" s="25"/>
      <c r="BF96" s="25"/>
      <c r="BG96" s="13"/>
      <c r="BH96" s="25"/>
      <c r="BI96" s="25"/>
      <c r="BJ96" s="13"/>
      <c r="BK96" s="25"/>
      <c r="BL96" s="25"/>
      <c r="BM96" s="13"/>
      <c r="BN96" s="24"/>
      <c r="BO96" s="24"/>
      <c r="BP96" s="13"/>
      <c r="BQ96" s="13"/>
      <c r="BR96" s="25"/>
      <c r="BS96" s="24"/>
      <c r="BT96" s="24"/>
      <c r="BU96" s="24"/>
      <c r="BV96" s="13"/>
      <c r="BW96" s="24"/>
      <c r="BX96" s="24"/>
      <c r="BY96" s="13"/>
      <c r="BZ96" s="24"/>
      <c r="CA96" s="24"/>
      <c r="CB96" s="13"/>
      <c r="CC96" s="24"/>
      <c r="CD96" s="24"/>
      <c r="CE96" s="13"/>
      <c r="CF96" s="24"/>
      <c r="CG96" s="24"/>
      <c r="CH96" s="13"/>
      <c r="CI96" s="24"/>
      <c r="CJ96" s="24"/>
      <c r="CK96" s="13"/>
      <c r="CL96" s="24"/>
      <c r="CM96" s="24"/>
      <c r="CN96" s="13"/>
      <c r="CO96" s="24"/>
      <c r="CP96" s="24"/>
      <c r="CQ96" s="26"/>
      <c r="CR96" s="13"/>
      <c r="CS96" s="24"/>
      <c r="CT96" s="24"/>
      <c r="CU96" s="13"/>
      <c r="CV96" s="13"/>
      <c r="CW96" s="13"/>
      <c r="CX96" s="13"/>
      <c r="CY96" s="25"/>
      <c r="CZ96" s="25"/>
      <c r="DA96" s="13"/>
      <c r="DB96" s="25"/>
      <c r="DC96" s="25"/>
      <c r="DD96" s="13"/>
      <c r="DE96" s="25"/>
      <c r="DF96" s="25"/>
      <c r="DG96" s="17"/>
      <c r="DH96" s="17"/>
      <c r="DI96" s="17"/>
      <c r="DJ96" s="17"/>
      <c r="DK96" s="18">
        <v>7000</v>
      </c>
      <c r="DL96" s="18"/>
      <c r="DM96" s="37"/>
    </row>
    <row r="97" spans="1:117" ht="33" customHeight="1" x14ac:dyDescent="0.2">
      <c r="A97" s="19" t="s">
        <v>157</v>
      </c>
      <c r="B97" s="13">
        <v>0</v>
      </c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13">
        <v>0</v>
      </c>
      <c r="P97" s="24"/>
      <c r="Q97" s="24"/>
      <c r="R97" s="24"/>
      <c r="S97" s="24"/>
      <c r="T97" s="24"/>
      <c r="U97" s="24"/>
      <c r="V97" s="24"/>
      <c r="W97" s="24"/>
      <c r="X97" s="13">
        <v>0</v>
      </c>
      <c r="Y97" s="13">
        <v>0</v>
      </c>
      <c r="Z97" s="24"/>
      <c r="AA97" s="24"/>
      <c r="AB97" s="13">
        <v>0</v>
      </c>
      <c r="AC97" s="24"/>
      <c r="AD97" s="24"/>
      <c r="AE97" s="13">
        <v>0</v>
      </c>
      <c r="AF97" s="24"/>
      <c r="AG97" s="24"/>
      <c r="AH97" s="24"/>
      <c r="AI97" s="13">
        <v>0</v>
      </c>
      <c r="AJ97" s="24"/>
      <c r="AK97" s="24"/>
      <c r="AL97" s="13">
        <v>0</v>
      </c>
      <c r="AM97" s="24"/>
      <c r="AN97" s="24"/>
      <c r="AO97" s="13">
        <v>0</v>
      </c>
      <c r="AP97" s="24"/>
      <c r="AQ97" s="24"/>
      <c r="AR97" s="13">
        <v>0</v>
      </c>
      <c r="AS97" s="25"/>
      <c r="AT97" s="25"/>
      <c r="AU97" s="25"/>
      <c r="AV97" s="25"/>
      <c r="AW97" s="25"/>
      <c r="AX97" s="13">
        <v>0</v>
      </c>
      <c r="AY97" s="25"/>
      <c r="AZ97" s="25"/>
      <c r="BA97" s="13">
        <v>0</v>
      </c>
      <c r="BB97" s="25"/>
      <c r="BC97" s="25"/>
      <c r="BD97" s="13">
        <v>0</v>
      </c>
      <c r="BE97" s="25"/>
      <c r="BF97" s="25"/>
      <c r="BG97" s="13">
        <v>0</v>
      </c>
      <c r="BH97" s="25"/>
      <c r="BI97" s="25"/>
      <c r="BJ97" s="13">
        <v>0</v>
      </c>
      <c r="BK97" s="25"/>
      <c r="BL97" s="25"/>
      <c r="BM97" s="13">
        <v>0</v>
      </c>
      <c r="BN97" s="24"/>
      <c r="BO97" s="24"/>
      <c r="BP97" s="13">
        <v>0</v>
      </c>
      <c r="BQ97" s="13">
        <v>0</v>
      </c>
      <c r="BR97" s="25"/>
      <c r="BS97" s="24"/>
      <c r="BT97" s="24"/>
      <c r="BU97" s="24"/>
      <c r="BV97" s="13">
        <v>0</v>
      </c>
      <c r="BW97" s="24"/>
      <c r="BX97" s="24"/>
      <c r="BY97" s="13">
        <v>0</v>
      </c>
      <c r="BZ97" s="24"/>
      <c r="CA97" s="24"/>
      <c r="CB97" s="13">
        <v>0</v>
      </c>
      <c r="CC97" s="24"/>
      <c r="CD97" s="24"/>
      <c r="CE97" s="13">
        <v>0</v>
      </c>
      <c r="CF97" s="24"/>
      <c r="CG97" s="24"/>
      <c r="CH97" s="13">
        <v>0</v>
      </c>
      <c r="CI97" s="24"/>
      <c r="CJ97" s="24"/>
      <c r="CK97" s="13">
        <v>0</v>
      </c>
      <c r="CL97" s="24"/>
      <c r="CM97" s="24"/>
      <c r="CN97" s="13">
        <v>50</v>
      </c>
      <c r="CO97" s="24">
        <v>25</v>
      </c>
      <c r="CP97" s="24">
        <v>25</v>
      </c>
      <c r="CQ97" s="26"/>
      <c r="CR97" s="13">
        <v>0</v>
      </c>
      <c r="CS97" s="24"/>
      <c r="CT97" s="24"/>
      <c r="CU97" s="13">
        <v>0</v>
      </c>
      <c r="CV97" s="13">
        <v>0</v>
      </c>
      <c r="CW97" s="13">
        <v>0</v>
      </c>
      <c r="CX97" s="13">
        <v>0</v>
      </c>
      <c r="CY97" s="25"/>
      <c r="CZ97" s="25"/>
      <c r="DA97" s="13">
        <v>0</v>
      </c>
      <c r="DB97" s="25"/>
      <c r="DC97" s="25"/>
      <c r="DD97" s="13">
        <v>0</v>
      </c>
      <c r="DE97" s="25"/>
      <c r="DF97" s="25"/>
      <c r="DG97" s="17">
        <v>50</v>
      </c>
      <c r="DH97" s="17">
        <v>25</v>
      </c>
      <c r="DI97" s="17">
        <v>0</v>
      </c>
      <c r="DJ97" s="17">
        <v>25</v>
      </c>
      <c r="DK97" s="18"/>
      <c r="DL97" s="18"/>
      <c r="DM97" s="37"/>
    </row>
    <row r="98" spans="1:117" ht="31.5" x14ac:dyDescent="0.2">
      <c r="A98" s="31" t="s">
        <v>158</v>
      </c>
      <c r="B98" s="32">
        <v>985570</v>
      </c>
      <c r="C98" s="32">
        <v>65058</v>
      </c>
      <c r="D98" s="32">
        <v>769766</v>
      </c>
      <c r="E98" s="32">
        <v>8140</v>
      </c>
      <c r="F98" s="32">
        <v>3235</v>
      </c>
      <c r="G98" s="32">
        <v>0</v>
      </c>
      <c r="H98" s="32">
        <v>13241</v>
      </c>
      <c r="I98" s="32">
        <v>20771</v>
      </c>
      <c r="J98" s="32">
        <v>21872</v>
      </c>
      <c r="K98" s="32">
        <v>1762</v>
      </c>
      <c r="L98" s="32">
        <v>78844</v>
      </c>
      <c r="M98" s="32">
        <v>2881</v>
      </c>
      <c r="N98" s="32">
        <v>0</v>
      </c>
      <c r="O98" s="32">
        <v>618375</v>
      </c>
      <c r="P98" s="32">
        <v>21954</v>
      </c>
      <c r="Q98" s="32">
        <v>573882</v>
      </c>
      <c r="R98" s="32">
        <v>2134</v>
      </c>
      <c r="S98" s="32">
        <v>9189</v>
      </c>
      <c r="T98" s="32">
        <v>4150</v>
      </c>
      <c r="U98" s="32">
        <v>0</v>
      </c>
      <c r="V98" s="32">
        <v>0</v>
      </c>
      <c r="W98" s="32">
        <v>7066</v>
      </c>
      <c r="X98" s="32">
        <v>60380</v>
      </c>
      <c r="Y98" s="32">
        <v>44925</v>
      </c>
      <c r="Z98" s="32">
        <v>37765</v>
      </c>
      <c r="AA98" s="32">
        <v>7160</v>
      </c>
      <c r="AB98" s="32">
        <v>15455</v>
      </c>
      <c r="AC98" s="32">
        <v>15244</v>
      </c>
      <c r="AD98" s="32">
        <v>211</v>
      </c>
      <c r="AE98" s="32">
        <v>75467</v>
      </c>
      <c r="AF98" s="32">
        <v>67766</v>
      </c>
      <c r="AG98" s="32">
        <v>7701</v>
      </c>
      <c r="AH98" s="32">
        <v>0</v>
      </c>
      <c r="AI98" s="32">
        <v>2259</v>
      </c>
      <c r="AJ98" s="32">
        <v>258</v>
      </c>
      <c r="AK98" s="32">
        <v>2001</v>
      </c>
      <c r="AL98" s="32">
        <v>98037</v>
      </c>
      <c r="AM98" s="32">
        <v>82984</v>
      </c>
      <c r="AN98" s="32">
        <v>15053</v>
      </c>
      <c r="AO98" s="32">
        <v>21189</v>
      </c>
      <c r="AP98" s="32">
        <v>18975</v>
      </c>
      <c r="AQ98" s="32">
        <v>2214</v>
      </c>
      <c r="AR98" s="32">
        <v>245996</v>
      </c>
      <c r="AS98" s="32">
        <v>114825</v>
      </c>
      <c r="AT98" s="32">
        <v>13323</v>
      </c>
      <c r="AU98" s="32">
        <v>0</v>
      </c>
      <c r="AV98" s="32">
        <v>1354</v>
      </c>
      <c r="AW98" s="32">
        <v>23</v>
      </c>
      <c r="AX98" s="32">
        <v>9824</v>
      </c>
      <c r="AY98" s="32">
        <v>9824</v>
      </c>
      <c r="AZ98" s="32">
        <v>0</v>
      </c>
      <c r="BA98" s="32">
        <v>1539</v>
      </c>
      <c r="BB98" s="32">
        <v>1539</v>
      </c>
      <c r="BC98" s="32">
        <v>0</v>
      </c>
      <c r="BD98" s="32">
        <v>60076</v>
      </c>
      <c r="BE98" s="32">
        <v>49263</v>
      </c>
      <c r="BF98" s="32">
        <v>10813</v>
      </c>
      <c r="BG98" s="32">
        <v>3746</v>
      </c>
      <c r="BH98" s="32">
        <v>3746</v>
      </c>
      <c r="BI98" s="32">
        <v>0</v>
      </c>
      <c r="BJ98" s="32">
        <v>41286</v>
      </c>
      <c r="BK98" s="32">
        <v>41253</v>
      </c>
      <c r="BL98" s="32">
        <v>33</v>
      </c>
      <c r="BM98" s="32">
        <v>43930</v>
      </c>
      <c r="BN98" s="32">
        <v>42013</v>
      </c>
      <c r="BO98" s="32">
        <v>1917</v>
      </c>
      <c r="BP98" s="32">
        <v>184991</v>
      </c>
      <c r="BQ98" s="32">
        <v>37608</v>
      </c>
      <c r="BR98" s="32">
        <v>26236</v>
      </c>
      <c r="BS98" s="32">
        <v>11372</v>
      </c>
      <c r="BT98" s="32">
        <v>14956</v>
      </c>
      <c r="BU98" s="32">
        <v>47932</v>
      </c>
      <c r="BV98" s="32">
        <v>7624</v>
      </c>
      <c r="BW98" s="32">
        <v>7282</v>
      </c>
      <c r="BX98" s="32">
        <v>342</v>
      </c>
      <c r="BY98" s="32">
        <v>0</v>
      </c>
      <c r="BZ98" s="32">
        <v>0</v>
      </c>
      <c r="CA98" s="32">
        <v>0</v>
      </c>
      <c r="CB98" s="32">
        <v>76871</v>
      </c>
      <c r="CC98" s="32">
        <v>60932</v>
      </c>
      <c r="CD98" s="32">
        <v>15939</v>
      </c>
      <c r="CE98" s="32">
        <v>211040</v>
      </c>
      <c r="CF98" s="32">
        <v>196780</v>
      </c>
      <c r="CG98" s="32">
        <v>14260</v>
      </c>
      <c r="CH98" s="32">
        <v>99561</v>
      </c>
      <c r="CI98" s="32">
        <v>71284</v>
      </c>
      <c r="CJ98" s="32">
        <v>28277</v>
      </c>
      <c r="CK98" s="32">
        <v>0</v>
      </c>
      <c r="CL98" s="32">
        <v>0</v>
      </c>
      <c r="CM98" s="32">
        <v>0</v>
      </c>
      <c r="CN98" s="32">
        <v>92479</v>
      </c>
      <c r="CO98" s="32">
        <v>67340</v>
      </c>
      <c r="CP98" s="32">
        <v>25139</v>
      </c>
      <c r="CQ98" s="32">
        <v>1800</v>
      </c>
      <c r="CR98" s="32">
        <v>94846</v>
      </c>
      <c r="CS98" s="32">
        <v>66580</v>
      </c>
      <c r="CT98" s="32">
        <v>28266</v>
      </c>
      <c r="CU98" s="32">
        <v>142174</v>
      </c>
      <c r="CV98" s="32">
        <v>101140</v>
      </c>
      <c r="CW98" s="32">
        <v>41034</v>
      </c>
      <c r="CX98" s="32">
        <v>10618</v>
      </c>
      <c r="CY98" s="32">
        <v>9608</v>
      </c>
      <c r="CZ98" s="32">
        <v>1010</v>
      </c>
      <c r="DA98" s="32">
        <v>70370</v>
      </c>
      <c r="DB98" s="32">
        <v>56189</v>
      </c>
      <c r="DC98" s="32">
        <v>14181</v>
      </c>
      <c r="DD98" s="32">
        <v>61186</v>
      </c>
      <c r="DE98" s="32">
        <v>35343</v>
      </c>
      <c r="DF98" s="32">
        <v>25843</v>
      </c>
      <c r="DG98" s="32">
        <v>2976294</v>
      </c>
      <c r="DH98" s="32">
        <v>2117908</v>
      </c>
      <c r="DI98" s="32">
        <v>287049</v>
      </c>
      <c r="DJ98" s="32">
        <v>858386</v>
      </c>
      <c r="DK98" s="32">
        <v>180147</v>
      </c>
      <c r="DL98" s="32">
        <v>68236</v>
      </c>
    </row>
  </sheetData>
  <autoFilter ref="A6:DL98"/>
  <mergeCells count="91">
    <mergeCell ref="DB5:DC5"/>
    <mergeCell ref="DD5:DD6"/>
    <mergeCell ref="DE5:DF5"/>
    <mergeCell ref="CL5:CM5"/>
    <mergeCell ref="CN5:CN6"/>
    <mergeCell ref="CO5:CQ5"/>
    <mergeCell ref="CR5:CR6"/>
    <mergeCell ref="CS5:CT5"/>
    <mergeCell ref="CU5:CU6"/>
    <mergeCell ref="CK5:CK6"/>
    <mergeCell ref="BU5:BU6"/>
    <mergeCell ref="BV5:BV6"/>
    <mergeCell ref="BW5:BX5"/>
    <mergeCell ref="BY5:BY6"/>
    <mergeCell ref="BZ5:CA5"/>
    <mergeCell ref="CB5:CB6"/>
    <mergeCell ref="CC5:CD5"/>
    <mergeCell ref="CE5:CE6"/>
    <mergeCell ref="CF5:CG5"/>
    <mergeCell ref="CH5:CH6"/>
    <mergeCell ref="CI5:CJ5"/>
    <mergeCell ref="BT5:BT6"/>
    <mergeCell ref="BB5:BC5"/>
    <mergeCell ref="BD5:BD6"/>
    <mergeCell ref="BE5:BF5"/>
    <mergeCell ref="BG5:BG6"/>
    <mergeCell ref="BH5:BI5"/>
    <mergeCell ref="BJ5:BJ6"/>
    <mergeCell ref="BK5:BL5"/>
    <mergeCell ref="BM5:BM6"/>
    <mergeCell ref="BN5:BO5"/>
    <mergeCell ref="BQ5:BQ6"/>
    <mergeCell ref="BR5:BS5"/>
    <mergeCell ref="AP5:AQ5"/>
    <mergeCell ref="AR5:AR6"/>
    <mergeCell ref="AS5:AW5"/>
    <mergeCell ref="AX5:AX6"/>
    <mergeCell ref="AY5:AZ5"/>
    <mergeCell ref="CR4:CT4"/>
    <mergeCell ref="CU4:DF4"/>
    <mergeCell ref="DH4:DH6"/>
    <mergeCell ref="DJ4:DJ6"/>
    <mergeCell ref="AI4:AK4"/>
    <mergeCell ref="AL4:AN4"/>
    <mergeCell ref="AO4:AQ4"/>
    <mergeCell ref="AR4:BL4"/>
    <mergeCell ref="BM4:BO4"/>
    <mergeCell ref="BP4:BP6"/>
    <mergeCell ref="AJ5:AK5"/>
    <mergeCell ref="AL5:AL6"/>
    <mergeCell ref="AM5:AN5"/>
    <mergeCell ref="AO5:AO6"/>
    <mergeCell ref="BA5:BA6"/>
    <mergeCell ref="AI5:AI6"/>
    <mergeCell ref="DK3:DL3"/>
    <mergeCell ref="BQ4:CD4"/>
    <mergeCell ref="CE4:CG4"/>
    <mergeCell ref="CH4:CM4"/>
    <mergeCell ref="CN4:CP4"/>
    <mergeCell ref="BF3:BX3"/>
    <mergeCell ref="BY3:CP3"/>
    <mergeCell ref="CR3:DF3"/>
    <mergeCell ref="DG3:DG6"/>
    <mergeCell ref="DH3:DJ3"/>
    <mergeCell ref="DK4:DK6"/>
    <mergeCell ref="DL4:DL6"/>
    <mergeCell ref="CV5:CW5"/>
    <mergeCell ref="CX5:CX6"/>
    <mergeCell ref="CY5:CZ5"/>
    <mergeCell ref="DA5:DA6"/>
    <mergeCell ref="B1:N1"/>
    <mergeCell ref="B2:N2"/>
    <mergeCell ref="A3:A6"/>
    <mergeCell ref="B3:Q3"/>
    <mergeCell ref="T3:AL3"/>
    <mergeCell ref="Y5:Y6"/>
    <mergeCell ref="B5:B6"/>
    <mergeCell ref="C5:N5"/>
    <mergeCell ref="O5:O6"/>
    <mergeCell ref="P5:W5"/>
    <mergeCell ref="X5:X6"/>
    <mergeCell ref="Z5:AA5"/>
    <mergeCell ref="AB5:AB6"/>
    <mergeCell ref="AC5:AD5"/>
    <mergeCell ref="AE5:AE6"/>
    <mergeCell ref="AF5:AH5"/>
    <mergeCell ref="AM3:BE3"/>
    <mergeCell ref="B4:N4"/>
    <mergeCell ref="O4:W4"/>
    <mergeCell ref="X4:AD4"/>
    <mergeCell ref="AE4:AH4"/>
  </mergeCells>
  <pageMargins left="0.11811023622047245" right="0.11811023622047245" top="7.874015748031496E-2" bottom="7.874015748031496E-2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8"/>
  <sheetViews>
    <sheetView showZeros="0" zoomScale="70" zoomScaleNormal="70" workbookViewId="0">
      <pane xSplit="1" ySplit="6" topLeftCell="CX7" activePane="bottomRight" state="frozenSplit"/>
      <selection pane="topRight" activeCell="D1" sqref="D1"/>
      <selection pane="bottomLeft" activeCell="DA6" sqref="DA6"/>
      <selection pane="bottomRight" activeCell="DG98" sqref="DG98"/>
    </sheetView>
  </sheetViews>
  <sheetFormatPr defaultRowHeight="12.75" x14ac:dyDescent="0.2"/>
  <cols>
    <col min="1" max="1" width="58.5703125" style="23" customWidth="1"/>
    <col min="2" max="2" width="13.140625" style="23" customWidth="1"/>
    <col min="3" max="3" width="10.140625" style="23" customWidth="1"/>
    <col min="4" max="4" width="13.140625" style="23" customWidth="1"/>
    <col min="5" max="7" width="9.28515625" style="23" customWidth="1"/>
    <col min="8" max="10" width="10.140625" style="23" customWidth="1"/>
    <col min="11" max="11" width="9.28515625" style="23" customWidth="1"/>
    <col min="12" max="12" width="11.28515625" style="23" customWidth="1"/>
    <col min="13" max="14" width="9.28515625" style="23" customWidth="1"/>
    <col min="15" max="15" width="9.85546875" style="23" customWidth="1"/>
    <col min="16" max="16" width="10.140625" style="23" customWidth="1"/>
    <col min="17" max="17" width="11.28515625" style="23" customWidth="1"/>
    <col min="18" max="18" width="9.28515625" style="23" customWidth="1"/>
    <col min="19" max="19" width="10" style="23" customWidth="1"/>
    <col min="20" max="20" width="6.85546875" style="23" customWidth="1"/>
    <col min="21" max="21" width="5.85546875" style="23" customWidth="1"/>
    <col min="22" max="22" width="6.42578125" style="23" customWidth="1"/>
    <col min="23" max="23" width="6.5703125" style="23" customWidth="1"/>
    <col min="24" max="24" width="6.85546875" style="23" customWidth="1"/>
    <col min="25" max="25" width="7" style="23" customWidth="1"/>
    <col min="26" max="26" width="7.7109375" style="23" customWidth="1"/>
    <col min="27" max="27" width="7.28515625" style="23" customWidth="1"/>
    <col min="28" max="29" width="7.42578125" style="23" customWidth="1"/>
    <col min="30" max="30" width="7" style="23" customWidth="1"/>
    <col min="31" max="31" width="7.7109375" style="23" customWidth="1"/>
    <col min="32" max="32" width="8.140625" style="23" customWidth="1"/>
    <col min="33" max="34" width="7.7109375" style="23" customWidth="1"/>
    <col min="35" max="35" width="7.85546875" style="23" customWidth="1"/>
    <col min="36" max="36" width="8.140625" style="23" customWidth="1"/>
    <col min="37" max="37" width="7.85546875" style="23" customWidth="1"/>
    <col min="38" max="38" width="8.140625" style="23" customWidth="1"/>
    <col min="39" max="39" width="7.7109375" style="23" customWidth="1"/>
    <col min="40" max="40" width="7.85546875" style="23" customWidth="1"/>
    <col min="41" max="42" width="8.140625" style="23" customWidth="1"/>
    <col min="43" max="43" width="7.7109375" style="23" customWidth="1"/>
    <col min="44" max="44" width="9.7109375" style="23" customWidth="1"/>
    <col min="45" max="45" width="7.85546875" style="23" customWidth="1"/>
    <col min="46" max="46" width="7.42578125" style="23" customWidth="1"/>
    <col min="47" max="47" width="7.7109375" style="23" customWidth="1"/>
    <col min="48" max="48" width="7" style="23" customWidth="1"/>
    <col min="49" max="49" width="6.85546875" style="23" customWidth="1"/>
    <col min="50" max="50" width="7.85546875" style="23" customWidth="1"/>
    <col min="51" max="51" width="8.42578125" style="23" customWidth="1"/>
    <col min="52" max="52" width="8.7109375" style="23" customWidth="1"/>
    <col min="53" max="53" width="8.85546875" style="23" customWidth="1"/>
    <col min="54" max="54" width="9.140625" style="23" customWidth="1"/>
    <col min="55" max="55" width="8.85546875" style="23" customWidth="1"/>
    <col min="56" max="57" width="9.140625" style="23" customWidth="1"/>
    <col min="58" max="61" width="9.28515625" style="23" customWidth="1"/>
    <col min="62" max="63" width="10.140625" style="23" customWidth="1"/>
    <col min="64" max="64" width="9.28515625" style="23" customWidth="1"/>
    <col min="65" max="66" width="10.140625" style="23" customWidth="1"/>
    <col min="67" max="67" width="9.28515625" style="23" customWidth="1"/>
    <col min="68" max="68" width="11.28515625" style="23" customWidth="1"/>
    <col min="69" max="70" width="10.140625" style="23" customWidth="1"/>
    <col min="71" max="71" width="9.28515625" style="23" customWidth="1"/>
    <col min="72" max="73" width="10.140625" style="23" customWidth="1"/>
    <col min="74" max="79" width="9.28515625" style="23" customWidth="1"/>
    <col min="80" max="80" width="11.28515625" style="23" customWidth="1"/>
    <col min="81" max="82" width="10.140625" style="23" customWidth="1"/>
    <col min="83" max="84" width="11.28515625" style="23" customWidth="1"/>
    <col min="85" max="85" width="10.140625" style="23" customWidth="1"/>
    <col min="86" max="87" width="11.28515625" style="23" customWidth="1"/>
    <col min="88" max="88" width="10.140625" style="23" customWidth="1"/>
    <col min="89" max="91" width="9.28515625" style="23" customWidth="1"/>
    <col min="92" max="93" width="11.28515625" style="23" customWidth="1"/>
    <col min="94" max="95" width="10.140625" style="23" customWidth="1"/>
    <col min="96" max="96" width="11.28515625" style="23" customWidth="1"/>
    <col min="97" max="98" width="10.140625" style="23" customWidth="1"/>
    <col min="99" max="101" width="9.28515625" style="23" customWidth="1"/>
    <col min="102" max="102" width="11.28515625" style="23" customWidth="1"/>
    <col min="103" max="103" width="9.140625" style="23" customWidth="1"/>
    <col min="104" max="104" width="10.140625" style="23" customWidth="1"/>
    <col min="105" max="105" width="11.85546875" style="23" customWidth="1"/>
    <col min="106" max="106" width="10.140625" style="23" customWidth="1"/>
    <col min="107" max="107" width="9.28515625" style="23" customWidth="1"/>
    <col min="108" max="109" width="10.140625" style="23" customWidth="1"/>
    <col min="110" max="110" width="8.42578125" style="23" customWidth="1"/>
    <col min="111" max="111" width="14" style="23" customWidth="1"/>
    <col min="112" max="113" width="11.28515625" style="23" customWidth="1"/>
    <col min="114" max="114" width="10" style="23" customWidth="1"/>
    <col min="115" max="116" width="22" style="23" customWidth="1"/>
    <col min="117" max="16384" width="9.140625" style="23"/>
  </cols>
  <sheetData>
    <row r="1" spans="1:116" s="1" customFormat="1" ht="33.75" customHeight="1" x14ac:dyDescent="0.2">
      <c r="A1" s="9"/>
      <c r="B1" s="54" t="s">
        <v>173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9"/>
      <c r="P1" s="9"/>
      <c r="Q1" s="9"/>
      <c r="T1" s="2"/>
      <c r="U1" s="2"/>
      <c r="Y1" s="2"/>
      <c r="CJ1" s="10"/>
      <c r="CK1" s="10"/>
      <c r="CL1" s="10"/>
    </row>
    <row r="2" spans="1:116" s="4" customFormat="1" ht="25.5" customHeight="1" x14ac:dyDescent="0.2">
      <c r="A2" s="3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7"/>
      <c r="P2" s="7"/>
      <c r="Q2" s="7"/>
    </row>
    <row r="3" spans="1:116" s="4" customFormat="1" ht="15.75" customHeight="1" x14ac:dyDescent="0.25">
      <c r="A3" s="56" t="s">
        <v>0</v>
      </c>
      <c r="B3" s="53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7"/>
      <c r="R3" s="5"/>
      <c r="S3" s="11"/>
      <c r="T3" s="58" t="s">
        <v>1</v>
      </c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 t="s">
        <v>1</v>
      </c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 t="s">
        <v>1</v>
      </c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 t="s">
        <v>1</v>
      </c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40"/>
      <c r="CR3" s="53" t="s">
        <v>1</v>
      </c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63" t="s">
        <v>2</v>
      </c>
      <c r="DH3" s="53" t="s">
        <v>3</v>
      </c>
      <c r="DI3" s="57"/>
      <c r="DJ3" s="65"/>
      <c r="DK3" s="70" t="s">
        <v>161</v>
      </c>
      <c r="DL3" s="70"/>
    </row>
    <row r="4" spans="1:116" s="6" customFormat="1" ht="15.75" customHeight="1" x14ac:dyDescent="0.2">
      <c r="A4" s="56"/>
      <c r="B4" s="53" t="s">
        <v>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 t="s">
        <v>5</v>
      </c>
      <c r="P4" s="53"/>
      <c r="Q4" s="53"/>
      <c r="R4" s="53"/>
      <c r="S4" s="53"/>
      <c r="T4" s="53"/>
      <c r="U4" s="53"/>
      <c r="V4" s="53"/>
      <c r="W4" s="53"/>
      <c r="X4" s="53" t="s">
        <v>6</v>
      </c>
      <c r="Y4" s="53"/>
      <c r="Z4" s="53"/>
      <c r="AA4" s="53"/>
      <c r="AB4" s="53"/>
      <c r="AC4" s="53"/>
      <c r="AD4" s="53"/>
      <c r="AE4" s="53" t="s">
        <v>7</v>
      </c>
      <c r="AF4" s="53"/>
      <c r="AG4" s="53"/>
      <c r="AH4" s="53"/>
      <c r="AI4" s="53" t="s">
        <v>8</v>
      </c>
      <c r="AJ4" s="53"/>
      <c r="AK4" s="53"/>
      <c r="AL4" s="53" t="s">
        <v>9</v>
      </c>
      <c r="AM4" s="53"/>
      <c r="AN4" s="53"/>
      <c r="AO4" s="53" t="s">
        <v>10</v>
      </c>
      <c r="AP4" s="53"/>
      <c r="AQ4" s="53"/>
      <c r="AR4" s="53" t="s">
        <v>11</v>
      </c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 t="s">
        <v>12</v>
      </c>
      <c r="BN4" s="53"/>
      <c r="BO4" s="53"/>
      <c r="BP4" s="59" t="s">
        <v>13</v>
      </c>
      <c r="BQ4" s="53" t="s">
        <v>14</v>
      </c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 t="s">
        <v>15</v>
      </c>
      <c r="CF4" s="53"/>
      <c r="CG4" s="53"/>
      <c r="CH4" s="53" t="s">
        <v>16</v>
      </c>
      <c r="CI4" s="53"/>
      <c r="CJ4" s="53"/>
      <c r="CK4" s="53"/>
      <c r="CL4" s="53"/>
      <c r="CM4" s="53"/>
      <c r="CN4" s="53" t="s">
        <v>17</v>
      </c>
      <c r="CO4" s="53"/>
      <c r="CP4" s="53"/>
      <c r="CQ4" s="40"/>
      <c r="CR4" s="53" t="s">
        <v>18</v>
      </c>
      <c r="CS4" s="53"/>
      <c r="CT4" s="53"/>
      <c r="CU4" s="53" t="s">
        <v>19</v>
      </c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64"/>
      <c r="DH4" s="61" t="s">
        <v>20</v>
      </c>
      <c r="DI4" s="8"/>
      <c r="DJ4" s="67" t="s">
        <v>21</v>
      </c>
      <c r="DK4" s="71" t="s">
        <v>166</v>
      </c>
      <c r="DL4" s="71" t="s">
        <v>167</v>
      </c>
    </row>
    <row r="5" spans="1:116" s="6" customFormat="1" ht="15.75" customHeight="1" x14ac:dyDescent="0.2">
      <c r="A5" s="56"/>
      <c r="B5" s="59" t="s">
        <v>13</v>
      </c>
      <c r="C5" s="53" t="s">
        <v>3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9" t="s">
        <v>13</v>
      </c>
      <c r="P5" s="53" t="s">
        <v>3</v>
      </c>
      <c r="Q5" s="60"/>
      <c r="R5" s="60"/>
      <c r="S5" s="60"/>
      <c r="T5" s="60"/>
      <c r="U5" s="60"/>
      <c r="V5" s="60"/>
      <c r="W5" s="60"/>
      <c r="X5" s="59" t="s">
        <v>22</v>
      </c>
      <c r="Y5" s="59" t="s">
        <v>23</v>
      </c>
      <c r="Z5" s="53" t="s">
        <v>24</v>
      </c>
      <c r="AA5" s="53"/>
      <c r="AB5" s="59" t="s">
        <v>25</v>
      </c>
      <c r="AC5" s="53" t="s">
        <v>24</v>
      </c>
      <c r="AD5" s="53"/>
      <c r="AE5" s="59" t="s">
        <v>13</v>
      </c>
      <c r="AF5" s="53" t="s">
        <v>3</v>
      </c>
      <c r="AG5" s="53"/>
      <c r="AH5" s="61"/>
      <c r="AI5" s="59" t="s">
        <v>26</v>
      </c>
      <c r="AJ5" s="53" t="s">
        <v>24</v>
      </c>
      <c r="AK5" s="53"/>
      <c r="AL5" s="59" t="s">
        <v>27</v>
      </c>
      <c r="AM5" s="53" t="s">
        <v>24</v>
      </c>
      <c r="AN5" s="53"/>
      <c r="AO5" s="59" t="s">
        <v>28</v>
      </c>
      <c r="AP5" s="53" t="s">
        <v>24</v>
      </c>
      <c r="AQ5" s="53"/>
      <c r="AR5" s="59" t="s">
        <v>13</v>
      </c>
      <c r="AS5" s="53" t="s">
        <v>3</v>
      </c>
      <c r="AT5" s="53"/>
      <c r="AU5" s="53"/>
      <c r="AV5" s="53"/>
      <c r="AW5" s="53"/>
      <c r="AX5" s="53" t="s">
        <v>29</v>
      </c>
      <c r="AY5" s="53" t="s">
        <v>24</v>
      </c>
      <c r="AZ5" s="53"/>
      <c r="BA5" s="59" t="s">
        <v>30</v>
      </c>
      <c r="BB5" s="53" t="s">
        <v>24</v>
      </c>
      <c r="BC5" s="53"/>
      <c r="BD5" s="59" t="s">
        <v>31</v>
      </c>
      <c r="BE5" s="53" t="s">
        <v>24</v>
      </c>
      <c r="BF5" s="53"/>
      <c r="BG5" s="59" t="s">
        <v>32</v>
      </c>
      <c r="BH5" s="53" t="s">
        <v>24</v>
      </c>
      <c r="BI5" s="53"/>
      <c r="BJ5" s="59" t="s">
        <v>33</v>
      </c>
      <c r="BK5" s="53" t="s">
        <v>24</v>
      </c>
      <c r="BL5" s="53"/>
      <c r="BM5" s="59" t="s">
        <v>13</v>
      </c>
      <c r="BN5" s="53" t="s">
        <v>3</v>
      </c>
      <c r="BO5" s="53"/>
      <c r="BP5" s="59"/>
      <c r="BQ5" s="53" t="s">
        <v>34</v>
      </c>
      <c r="BR5" s="53" t="s">
        <v>24</v>
      </c>
      <c r="BS5" s="53"/>
      <c r="BT5" s="59" t="s">
        <v>35</v>
      </c>
      <c r="BU5" s="59" t="s">
        <v>36</v>
      </c>
      <c r="BV5" s="59" t="s">
        <v>37</v>
      </c>
      <c r="BW5" s="53" t="s">
        <v>24</v>
      </c>
      <c r="BX5" s="53"/>
      <c r="BY5" s="59" t="s">
        <v>38</v>
      </c>
      <c r="BZ5" s="53" t="s">
        <v>24</v>
      </c>
      <c r="CA5" s="53"/>
      <c r="CB5" s="59" t="s">
        <v>39</v>
      </c>
      <c r="CC5" s="53" t="s">
        <v>24</v>
      </c>
      <c r="CD5" s="53"/>
      <c r="CE5" s="59" t="s">
        <v>40</v>
      </c>
      <c r="CF5" s="53" t="s">
        <v>3</v>
      </c>
      <c r="CG5" s="53"/>
      <c r="CH5" s="59" t="s">
        <v>41</v>
      </c>
      <c r="CI5" s="53" t="s">
        <v>3</v>
      </c>
      <c r="CJ5" s="53"/>
      <c r="CK5" s="59" t="s">
        <v>42</v>
      </c>
      <c r="CL5" s="53" t="s">
        <v>3</v>
      </c>
      <c r="CM5" s="53"/>
      <c r="CN5" s="59" t="s">
        <v>43</v>
      </c>
      <c r="CO5" s="57" t="s">
        <v>3</v>
      </c>
      <c r="CP5" s="68"/>
      <c r="CQ5" s="69"/>
      <c r="CR5" s="59" t="s">
        <v>44</v>
      </c>
      <c r="CS5" s="53" t="s">
        <v>3</v>
      </c>
      <c r="CT5" s="53"/>
      <c r="CU5" s="59" t="s">
        <v>13</v>
      </c>
      <c r="CV5" s="53" t="s">
        <v>3</v>
      </c>
      <c r="CW5" s="53"/>
      <c r="CX5" s="59" t="s">
        <v>45</v>
      </c>
      <c r="CY5" s="53" t="s">
        <v>3</v>
      </c>
      <c r="CZ5" s="53"/>
      <c r="DA5" s="59" t="s">
        <v>46</v>
      </c>
      <c r="DB5" s="53" t="s">
        <v>3</v>
      </c>
      <c r="DC5" s="53"/>
      <c r="DD5" s="59" t="s">
        <v>47</v>
      </c>
      <c r="DE5" s="53" t="s">
        <v>3</v>
      </c>
      <c r="DF5" s="53"/>
      <c r="DG5" s="64"/>
      <c r="DH5" s="61"/>
      <c r="DI5" s="8"/>
      <c r="DJ5" s="67"/>
      <c r="DK5" s="71"/>
      <c r="DL5" s="71"/>
    </row>
    <row r="6" spans="1:116" s="6" customFormat="1" ht="138.75" customHeight="1" x14ac:dyDescent="0.2">
      <c r="A6" s="56"/>
      <c r="B6" s="59"/>
      <c r="C6" s="41" t="s">
        <v>48</v>
      </c>
      <c r="D6" s="41" t="s">
        <v>49</v>
      </c>
      <c r="E6" s="41" t="s">
        <v>50</v>
      </c>
      <c r="F6" s="41" t="s">
        <v>51</v>
      </c>
      <c r="G6" s="41" t="s">
        <v>52</v>
      </c>
      <c r="H6" s="41" t="s">
        <v>53</v>
      </c>
      <c r="I6" s="41" t="s">
        <v>54</v>
      </c>
      <c r="J6" s="41" t="s">
        <v>55</v>
      </c>
      <c r="K6" s="41" t="s">
        <v>56</v>
      </c>
      <c r="L6" s="41" t="s">
        <v>57</v>
      </c>
      <c r="M6" s="41" t="s">
        <v>58</v>
      </c>
      <c r="N6" s="41" t="s">
        <v>59</v>
      </c>
      <c r="O6" s="59"/>
      <c r="P6" s="41" t="s">
        <v>60</v>
      </c>
      <c r="Q6" s="41" t="s">
        <v>61</v>
      </c>
      <c r="R6" s="41" t="s">
        <v>53</v>
      </c>
      <c r="S6" s="41" t="s">
        <v>54</v>
      </c>
      <c r="T6" s="41" t="s">
        <v>55</v>
      </c>
      <c r="U6" s="41" t="s">
        <v>59</v>
      </c>
      <c r="V6" s="41" t="s">
        <v>56</v>
      </c>
      <c r="W6" s="41" t="s">
        <v>57</v>
      </c>
      <c r="X6" s="59"/>
      <c r="Y6" s="59"/>
      <c r="Z6" s="41" t="s">
        <v>62</v>
      </c>
      <c r="AA6" s="41" t="s">
        <v>63</v>
      </c>
      <c r="AB6" s="59"/>
      <c r="AC6" s="41" t="s">
        <v>20</v>
      </c>
      <c r="AD6" s="41" t="s">
        <v>21</v>
      </c>
      <c r="AE6" s="59"/>
      <c r="AF6" s="41" t="s">
        <v>64</v>
      </c>
      <c r="AG6" s="41" t="s">
        <v>65</v>
      </c>
      <c r="AH6" s="41" t="s">
        <v>66</v>
      </c>
      <c r="AI6" s="60"/>
      <c r="AJ6" s="41" t="s">
        <v>20</v>
      </c>
      <c r="AK6" s="41" t="s">
        <v>21</v>
      </c>
      <c r="AL6" s="60"/>
      <c r="AM6" s="41" t="s">
        <v>20</v>
      </c>
      <c r="AN6" s="41" t="s">
        <v>21</v>
      </c>
      <c r="AO6" s="60"/>
      <c r="AP6" s="41" t="s">
        <v>20</v>
      </c>
      <c r="AQ6" s="41" t="s">
        <v>21</v>
      </c>
      <c r="AR6" s="59"/>
      <c r="AS6" s="41" t="s">
        <v>67</v>
      </c>
      <c r="AT6" s="41" t="s">
        <v>68</v>
      </c>
      <c r="AU6" s="41" t="s">
        <v>69</v>
      </c>
      <c r="AV6" s="41" t="s">
        <v>70</v>
      </c>
      <c r="AW6" s="41" t="s">
        <v>71</v>
      </c>
      <c r="AX6" s="53"/>
      <c r="AY6" s="41" t="s">
        <v>20</v>
      </c>
      <c r="AZ6" s="41" t="s">
        <v>21</v>
      </c>
      <c r="BA6" s="59"/>
      <c r="BB6" s="41" t="s">
        <v>20</v>
      </c>
      <c r="BC6" s="41" t="s">
        <v>21</v>
      </c>
      <c r="BD6" s="59"/>
      <c r="BE6" s="41" t="s">
        <v>20</v>
      </c>
      <c r="BF6" s="41" t="s">
        <v>21</v>
      </c>
      <c r="BG6" s="59"/>
      <c r="BH6" s="41" t="s">
        <v>20</v>
      </c>
      <c r="BI6" s="41" t="s">
        <v>21</v>
      </c>
      <c r="BJ6" s="59"/>
      <c r="BK6" s="41" t="s">
        <v>20</v>
      </c>
      <c r="BL6" s="41" t="s">
        <v>21</v>
      </c>
      <c r="BM6" s="59"/>
      <c r="BN6" s="41" t="s">
        <v>72</v>
      </c>
      <c r="BO6" s="41" t="s">
        <v>73</v>
      </c>
      <c r="BP6" s="59"/>
      <c r="BQ6" s="53"/>
      <c r="BR6" s="41" t="s">
        <v>20</v>
      </c>
      <c r="BS6" s="41" t="s">
        <v>21</v>
      </c>
      <c r="BT6" s="59"/>
      <c r="BU6" s="59"/>
      <c r="BV6" s="59"/>
      <c r="BW6" s="41" t="s">
        <v>20</v>
      </c>
      <c r="BX6" s="41" t="s">
        <v>21</v>
      </c>
      <c r="BY6" s="59"/>
      <c r="BZ6" s="41" t="s">
        <v>20</v>
      </c>
      <c r="CA6" s="41" t="s">
        <v>21</v>
      </c>
      <c r="CB6" s="59"/>
      <c r="CC6" s="41" t="s">
        <v>20</v>
      </c>
      <c r="CD6" s="41" t="s">
        <v>21</v>
      </c>
      <c r="CE6" s="59"/>
      <c r="CF6" s="41" t="s">
        <v>20</v>
      </c>
      <c r="CG6" s="41" t="s">
        <v>21</v>
      </c>
      <c r="CH6" s="59"/>
      <c r="CI6" s="41" t="s">
        <v>20</v>
      </c>
      <c r="CJ6" s="41" t="s">
        <v>21</v>
      </c>
      <c r="CK6" s="59"/>
      <c r="CL6" s="41" t="s">
        <v>20</v>
      </c>
      <c r="CM6" s="41" t="s">
        <v>21</v>
      </c>
      <c r="CN6" s="60"/>
      <c r="CO6" s="41" t="s">
        <v>20</v>
      </c>
      <c r="CP6" s="41" t="s">
        <v>21</v>
      </c>
      <c r="CQ6" s="40" t="s">
        <v>164</v>
      </c>
      <c r="CR6" s="60"/>
      <c r="CS6" s="41" t="s">
        <v>20</v>
      </c>
      <c r="CT6" s="41" t="s">
        <v>21</v>
      </c>
      <c r="CU6" s="59"/>
      <c r="CV6" s="41" t="s">
        <v>20</v>
      </c>
      <c r="CW6" s="41" t="s">
        <v>21</v>
      </c>
      <c r="CX6" s="59"/>
      <c r="CY6" s="41" t="s">
        <v>20</v>
      </c>
      <c r="CZ6" s="41" t="s">
        <v>21</v>
      </c>
      <c r="DA6" s="59"/>
      <c r="DB6" s="41" t="s">
        <v>20</v>
      </c>
      <c r="DC6" s="41" t="s">
        <v>21</v>
      </c>
      <c r="DD6" s="59"/>
      <c r="DE6" s="41" t="s">
        <v>20</v>
      </c>
      <c r="DF6" s="41" t="s">
        <v>21</v>
      </c>
      <c r="DG6" s="64"/>
      <c r="DH6" s="61"/>
      <c r="DI6" s="8" t="s">
        <v>165</v>
      </c>
      <c r="DJ6" s="67"/>
      <c r="DK6" s="71"/>
      <c r="DL6" s="71"/>
    </row>
    <row r="7" spans="1:116" s="4" customFormat="1" ht="15.75" customHeight="1" x14ac:dyDescent="0.2">
      <c r="A7" s="12" t="s">
        <v>74</v>
      </c>
      <c r="B7" s="13">
        <f t="shared" ref="B7:B70" si="0">C7+D7+E7+F7+G7+H7+I7+J7+K7+L7+M7+N7</f>
        <v>6946</v>
      </c>
      <c r="C7" s="14">
        <v>0</v>
      </c>
      <c r="D7" s="14">
        <v>6476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470</v>
      </c>
      <c r="M7" s="14">
        <v>0</v>
      </c>
      <c r="N7" s="14">
        <v>0</v>
      </c>
      <c r="O7" s="13">
        <f t="shared" ref="O7:O70" si="1">P7+Q7+R7+S7+T7+U7+V7+W7</f>
        <v>7176</v>
      </c>
      <c r="P7" s="14">
        <v>0</v>
      </c>
      <c r="Q7" s="14">
        <v>6834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342</v>
      </c>
      <c r="X7" s="13">
        <f t="shared" ref="X7:X70" si="2">Y7+AB7</f>
        <v>0</v>
      </c>
      <c r="Y7" s="13">
        <f t="shared" ref="Y7:Y70" si="3">Z7+AA7</f>
        <v>0</v>
      </c>
      <c r="Z7" s="14">
        <v>0</v>
      </c>
      <c r="AA7" s="14">
        <v>0</v>
      </c>
      <c r="AB7" s="13">
        <f t="shared" ref="AB7:AB70" si="4">AC7+AD7</f>
        <v>0</v>
      </c>
      <c r="AC7" s="14">
        <v>0</v>
      </c>
      <c r="AD7" s="14">
        <v>0</v>
      </c>
      <c r="AE7" s="13">
        <f t="shared" ref="AE7:AE70" si="5">AF7+AG7</f>
        <v>569</v>
      </c>
      <c r="AF7" s="14">
        <v>569</v>
      </c>
      <c r="AG7" s="14">
        <v>0</v>
      </c>
      <c r="AH7" s="14">
        <v>0</v>
      </c>
      <c r="AI7" s="13">
        <f t="shared" ref="AI7:AI70" si="6">AJ7+AK7</f>
        <v>0</v>
      </c>
      <c r="AJ7" s="14">
        <v>0</v>
      </c>
      <c r="AK7" s="14">
        <v>0</v>
      </c>
      <c r="AL7" s="13">
        <f t="shared" ref="AL7:AL70" si="7">AM7+AN7</f>
        <v>2490</v>
      </c>
      <c r="AM7" s="14">
        <v>2262</v>
      </c>
      <c r="AN7" s="14">
        <v>228</v>
      </c>
      <c r="AO7" s="13">
        <f t="shared" ref="AO7:AO70" si="8">AP7+AQ7</f>
        <v>69</v>
      </c>
      <c r="AP7" s="14">
        <v>47</v>
      </c>
      <c r="AQ7" s="14">
        <v>22</v>
      </c>
      <c r="AR7" s="13">
        <f t="shared" ref="AR7:AR70" si="9">AT7+AU7+AV7+AW7+AX7+BA7+BD7+BG7+BJ7+AS7</f>
        <v>2459</v>
      </c>
      <c r="AS7" s="14">
        <v>1816</v>
      </c>
      <c r="AT7" s="14">
        <v>454</v>
      </c>
      <c r="AU7" s="14">
        <v>0</v>
      </c>
      <c r="AV7" s="14">
        <v>0</v>
      </c>
      <c r="AW7" s="14">
        <v>0</v>
      </c>
      <c r="AX7" s="13">
        <f t="shared" ref="AX7:AX70" si="10">AY7+AZ7</f>
        <v>0</v>
      </c>
      <c r="AY7" s="14">
        <v>0</v>
      </c>
      <c r="AZ7" s="14">
        <v>0</v>
      </c>
      <c r="BA7" s="13">
        <f t="shared" ref="BA7:BA70" si="11">BB7+BC7</f>
        <v>0</v>
      </c>
      <c r="BB7" s="14">
        <v>0</v>
      </c>
      <c r="BC7" s="14">
        <v>0</v>
      </c>
      <c r="BD7" s="13">
        <f t="shared" ref="BD7:BD70" si="12">BE7+BF7</f>
        <v>0</v>
      </c>
      <c r="BE7" s="14">
        <v>0</v>
      </c>
      <c r="BF7" s="14">
        <v>0</v>
      </c>
      <c r="BG7" s="13">
        <f t="shared" ref="BG7:BG70" si="13">BH7+BI7</f>
        <v>0</v>
      </c>
      <c r="BH7" s="14">
        <v>0</v>
      </c>
      <c r="BI7" s="14">
        <v>0</v>
      </c>
      <c r="BJ7" s="13">
        <f t="shared" ref="BJ7:BJ70" si="14">BK7+BL7</f>
        <v>189</v>
      </c>
      <c r="BK7" s="14">
        <v>189</v>
      </c>
      <c r="BL7" s="14">
        <v>0</v>
      </c>
      <c r="BM7" s="13">
        <f t="shared" ref="BM7:BM70" si="15">BN7+BO7</f>
        <v>0</v>
      </c>
      <c r="BN7" s="14">
        <v>0</v>
      </c>
      <c r="BO7" s="14">
        <v>0</v>
      </c>
      <c r="BP7" s="13">
        <f t="shared" ref="BP7:BP70" si="16">BT7+BU7+BV7+BY7+CB7+BQ7</f>
        <v>839</v>
      </c>
      <c r="BQ7" s="13">
        <f t="shared" ref="BQ7:BQ70" si="17">BR7+BS7</f>
        <v>839</v>
      </c>
      <c r="BR7" s="14">
        <v>496</v>
      </c>
      <c r="BS7" s="15">
        <v>343</v>
      </c>
      <c r="BT7" s="15">
        <v>0</v>
      </c>
      <c r="BU7" s="15">
        <v>0</v>
      </c>
      <c r="BV7" s="13">
        <f t="shared" ref="BV7:BV70" si="18">BW7+BX7</f>
        <v>0</v>
      </c>
      <c r="BW7" s="15">
        <v>0</v>
      </c>
      <c r="BX7" s="15">
        <v>0</v>
      </c>
      <c r="BY7" s="13">
        <f t="shared" ref="BY7:BY70" si="19">BZ7+CA7</f>
        <v>0</v>
      </c>
      <c r="BZ7" s="15">
        <v>0</v>
      </c>
      <c r="CA7" s="15">
        <v>0</v>
      </c>
      <c r="CB7" s="13">
        <f t="shared" ref="CB7:CB70" si="20">CC7+CD7</f>
        <v>0</v>
      </c>
      <c r="CC7" s="15">
        <v>0</v>
      </c>
      <c r="CD7" s="15">
        <v>0</v>
      </c>
      <c r="CE7" s="13">
        <f t="shared" ref="CE7:CE70" si="21">CF7+CG7</f>
        <v>2610</v>
      </c>
      <c r="CF7" s="14">
        <v>2534</v>
      </c>
      <c r="CG7" s="14">
        <v>76</v>
      </c>
      <c r="CH7" s="13">
        <f t="shared" ref="CH7:CH70" si="22">CJ7+CI7</f>
        <v>1706</v>
      </c>
      <c r="CI7" s="14">
        <v>1251</v>
      </c>
      <c r="CJ7" s="14">
        <v>455</v>
      </c>
      <c r="CK7" s="13">
        <f t="shared" ref="CK7:CK70" si="23">CM7+CL7</f>
        <v>0</v>
      </c>
      <c r="CL7" s="14">
        <v>0</v>
      </c>
      <c r="CM7" s="14">
        <v>0</v>
      </c>
      <c r="CN7" s="13">
        <f t="shared" ref="CN7:CN70" si="24">CP7+CO7</f>
        <v>1050</v>
      </c>
      <c r="CO7" s="14">
        <v>850</v>
      </c>
      <c r="CP7" s="14">
        <v>200</v>
      </c>
      <c r="CQ7" s="16"/>
      <c r="CR7" s="13">
        <f t="shared" ref="CR7:CR70" si="25">CT7+CS7</f>
        <v>879</v>
      </c>
      <c r="CS7" s="14">
        <v>652</v>
      </c>
      <c r="CT7" s="14">
        <v>227</v>
      </c>
      <c r="CU7" s="13">
        <f t="shared" ref="CU7:CU70" si="26">CW7+CV7</f>
        <v>997</v>
      </c>
      <c r="CV7" s="13">
        <f t="shared" ref="CV7:CW70" si="27">CY7+DB7+DE7</f>
        <v>579</v>
      </c>
      <c r="CW7" s="13">
        <f t="shared" si="27"/>
        <v>418</v>
      </c>
      <c r="CX7" s="13">
        <f t="shared" ref="CX7:CX70" si="28">CZ7+CY7</f>
        <v>275</v>
      </c>
      <c r="CY7" s="14">
        <v>234</v>
      </c>
      <c r="CZ7" s="14">
        <v>41</v>
      </c>
      <c r="DA7" s="13">
        <f t="shared" ref="DA7:DA70" si="29">DC7+DB7</f>
        <v>722</v>
      </c>
      <c r="DB7" s="14">
        <v>345</v>
      </c>
      <c r="DC7" s="14">
        <v>377</v>
      </c>
      <c r="DD7" s="13">
        <f t="shared" ref="DD7:DD70" si="30">DF7+DE7</f>
        <v>0</v>
      </c>
      <c r="DE7" s="14">
        <v>0</v>
      </c>
      <c r="DF7" s="14">
        <v>0</v>
      </c>
      <c r="DG7" s="17">
        <f>DH7+DJ7</f>
        <v>27790</v>
      </c>
      <c r="DH7" s="17">
        <f t="shared" ref="DH7:DH70" si="31">B7+Z7+AC7+AF7+AH7+AJ7+AM7+AP7+AS7+AU7+AV7+AW7+BB7+BE7+BK7+BN7+BR7+CC7+CF7+CI7+CL7+CO7+CS7+CV7+BU7+BW7+BZ7+AY7+BH7</f>
        <v>18191</v>
      </c>
      <c r="DI7" s="17">
        <v>1345</v>
      </c>
      <c r="DJ7" s="17">
        <f t="shared" ref="DJ7:DJ70" si="32">O7+AA7+AD7+AG7+AK7+AN7+AQ7+AT7+BC7+BF7+BL7+BO7+BT7+CG7+CJ7+CM7+CP7+CT7+CW7+CA7+CD7+AZ7+BI7+BX7+BS7</f>
        <v>9599</v>
      </c>
      <c r="DK7" s="18">
        <v>481</v>
      </c>
      <c r="DL7" s="18">
        <v>328</v>
      </c>
    </row>
    <row r="8" spans="1:116" s="4" customFormat="1" ht="15.75" x14ac:dyDescent="0.2">
      <c r="A8" s="19" t="s">
        <v>75</v>
      </c>
      <c r="B8" s="13">
        <f t="shared" si="0"/>
        <v>13616</v>
      </c>
      <c r="C8" s="20"/>
      <c r="D8" s="20">
        <v>13616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13">
        <f t="shared" si="1"/>
        <v>5110</v>
      </c>
      <c r="P8" s="20"/>
      <c r="Q8" s="20">
        <v>5110</v>
      </c>
      <c r="R8" s="20"/>
      <c r="S8" s="20"/>
      <c r="T8" s="20"/>
      <c r="U8" s="20"/>
      <c r="V8" s="20"/>
      <c r="W8" s="20"/>
      <c r="X8" s="13">
        <f t="shared" si="2"/>
        <v>0</v>
      </c>
      <c r="Y8" s="13">
        <f t="shared" si="3"/>
        <v>0</v>
      </c>
      <c r="Z8" s="20"/>
      <c r="AA8" s="20"/>
      <c r="AB8" s="13">
        <f t="shared" si="4"/>
        <v>0</v>
      </c>
      <c r="AC8" s="20"/>
      <c r="AD8" s="20"/>
      <c r="AE8" s="13">
        <f t="shared" si="5"/>
        <v>800</v>
      </c>
      <c r="AF8" s="20">
        <v>800</v>
      </c>
      <c r="AG8" s="20"/>
      <c r="AH8" s="20"/>
      <c r="AI8" s="13">
        <f t="shared" si="6"/>
        <v>0</v>
      </c>
      <c r="AJ8" s="20"/>
      <c r="AK8" s="20"/>
      <c r="AL8" s="13">
        <f t="shared" si="7"/>
        <v>2210</v>
      </c>
      <c r="AM8" s="20">
        <v>1731</v>
      </c>
      <c r="AN8" s="20">
        <v>479</v>
      </c>
      <c r="AO8" s="13">
        <f t="shared" si="8"/>
        <v>241</v>
      </c>
      <c r="AP8" s="20">
        <v>241</v>
      </c>
      <c r="AQ8" s="20"/>
      <c r="AR8" s="13">
        <f t="shared" si="9"/>
        <v>2533</v>
      </c>
      <c r="AS8" s="21">
        <v>2004</v>
      </c>
      <c r="AT8" s="21"/>
      <c r="AU8" s="21"/>
      <c r="AV8" s="21"/>
      <c r="AW8" s="21"/>
      <c r="AX8" s="13">
        <f t="shared" si="10"/>
        <v>0</v>
      </c>
      <c r="AY8" s="21"/>
      <c r="AZ8" s="21"/>
      <c r="BA8" s="13">
        <f t="shared" si="11"/>
        <v>0</v>
      </c>
      <c r="BB8" s="21"/>
      <c r="BC8" s="21"/>
      <c r="BD8" s="13">
        <f t="shared" si="12"/>
        <v>0</v>
      </c>
      <c r="BE8" s="21"/>
      <c r="BF8" s="21"/>
      <c r="BG8" s="13">
        <f t="shared" si="13"/>
        <v>0</v>
      </c>
      <c r="BH8" s="21"/>
      <c r="BI8" s="21"/>
      <c r="BJ8" s="13">
        <f t="shared" si="14"/>
        <v>529</v>
      </c>
      <c r="BK8" s="21">
        <v>529</v>
      </c>
      <c r="BL8" s="21"/>
      <c r="BM8" s="13">
        <f t="shared" si="15"/>
        <v>0</v>
      </c>
      <c r="BN8" s="20"/>
      <c r="BO8" s="20"/>
      <c r="BP8" s="13">
        <f t="shared" si="16"/>
        <v>1568</v>
      </c>
      <c r="BQ8" s="13">
        <f t="shared" si="17"/>
        <v>329</v>
      </c>
      <c r="BR8" s="14">
        <v>329</v>
      </c>
      <c r="BS8" s="15">
        <v>0</v>
      </c>
      <c r="BT8" s="15">
        <v>0</v>
      </c>
      <c r="BU8" s="15">
        <v>0</v>
      </c>
      <c r="BV8" s="13">
        <f t="shared" si="18"/>
        <v>0</v>
      </c>
      <c r="BW8" s="15">
        <v>0</v>
      </c>
      <c r="BX8" s="15">
        <v>0</v>
      </c>
      <c r="BY8" s="13">
        <f t="shared" si="19"/>
        <v>0</v>
      </c>
      <c r="BZ8" s="15">
        <v>0</v>
      </c>
      <c r="CA8" s="15">
        <v>0</v>
      </c>
      <c r="CB8" s="13">
        <f t="shared" si="20"/>
        <v>1239</v>
      </c>
      <c r="CC8" s="15">
        <v>1239</v>
      </c>
      <c r="CD8" s="15">
        <v>0</v>
      </c>
      <c r="CE8" s="13">
        <f t="shared" si="21"/>
        <v>2248</v>
      </c>
      <c r="CF8" s="20">
        <v>2248</v>
      </c>
      <c r="CG8" s="20"/>
      <c r="CH8" s="13">
        <f t="shared" si="22"/>
        <v>1644</v>
      </c>
      <c r="CI8" s="20">
        <v>1114</v>
      </c>
      <c r="CJ8" s="20">
        <v>530</v>
      </c>
      <c r="CK8" s="13">
        <f t="shared" si="23"/>
        <v>0</v>
      </c>
      <c r="CL8" s="20"/>
      <c r="CM8" s="20"/>
      <c r="CN8" s="13">
        <f t="shared" si="24"/>
        <v>1975</v>
      </c>
      <c r="CO8" s="15">
        <v>1508</v>
      </c>
      <c r="CP8" s="15">
        <v>467</v>
      </c>
      <c r="CQ8" s="22"/>
      <c r="CR8" s="13">
        <f t="shared" si="25"/>
        <v>1077</v>
      </c>
      <c r="CS8" s="20">
        <v>719</v>
      </c>
      <c r="CT8" s="20">
        <v>358</v>
      </c>
      <c r="CU8" s="13">
        <f t="shared" si="26"/>
        <v>392</v>
      </c>
      <c r="CV8" s="13">
        <f t="shared" si="27"/>
        <v>392</v>
      </c>
      <c r="CW8" s="13">
        <f t="shared" si="27"/>
        <v>0</v>
      </c>
      <c r="CX8" s="13">
        <f t="shared" si="28"/>
        <v>0</v>
      </c>
      <c r="CY8" s="21"/>
      <c r="CZ8" s="21"/>
      <c r="DA8" s="13">
        <f t="shared" si="29"/>
        <v>392</v>
      </c>
      <c r="DB8" s="21">
        <v>392</v>
      </c>
      <c r="DC8" s="21"/>
      <c r="DD8" s="13">
        <f t="shared" si="30"/>
        <v>0</v>
      </c>
      <c r="DE8" s="21"/>
      <c r="DF8" s="21"/>
      <c r="DG8" s="17">
        <f t="shared" ref="DG8:DG71" si="33">DH8+DJ8</f>
        <v>33414</v>
      </c>
      <c r="DH8" s="17">
        <f t="shared" si="31"/>
        <v>26470</v>
      </c>
      <c r="DI8" s="17">
        <v>2321</v>
      </c>
      <c r="DJ8" s="17">
        <f t="shared" si="32"/>
        <v>6944</v>
      </c>
      <c r="DK8" s="18">
        <v>775</v>
      </c>
      <c r="DL8" s="18">
        <v>528</v>
      </c>
    </row>
    <row r="9" spans="1:116" ht="15.75" x14ac:dyDescent="0.2">
      <c r="A9" s="19" t="s">
        <v>76</v>
      </c>
      <c r="B9" s="13">
        <f t="shared" si="0"/>
        <v>5526</v>
      </c>
      <c r="C9" s="14">
        <v>2455</v>
      </c>
      <c r="D9" s="14">
        <v>2540</v>
      </c>
      <c r="E9" s="14">
        <v>0</v>
      </c>
      <c r="F9" s="14">
        <v>0</v>
      </c>
      <c r="G9" s="14">
        <v>0</v>
      </c>
      <c r="H9" s="14">
        <v>0</v>
      </c>
      <c r="I9" s="14">
        <v>66</v>
      </c>
      <c r="J9" s="14">
        <v>0</v>
      </c>
      <c r="K9" s="14">
        <v>0</v>
      </c>
      <c r="L9" s="14">
        <v>465</v>
      </c>
      <c r="M9" s="14">
        <v>0</v>
      </c>
      <c r="N9" s="14">
        <v>0</v>
      </c>
      <c r="O9" s="13">
        <f t="shared" si="1"/>
        <v>4773</v>
      </c>
      <c r="P9" s="14">
        <v>0</v>
      </c>
      <c r="Q9" s="14">
        <v>4609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164</v>
      </c>
      <c r="X9" s="13">
        <f t="shared" si="2"/>
        <v>164</v>
      </c>
      <c r="Y9" s="13">
        <f t="shared" si="3"/>
        <v>164</v>
      </c>
      <c r="Z9" s="14">
        <v>164</v>
      </c>
      <c r="AA9" s="14">
        <v>0</v>
      </c>
      <c r="AB9" s="13">
        <f t="shared" si="4"/>
        <v>0</v>
      </c>
      <c r="AC9" s="14">
        <v>0</v>
      </c>
      <c r="AD9" s="14">
        <v>0</v>
      </c>
      <c r="AE9" s="13">
        <f t="shared" si="5"/>
        <v>59</v>
      </c>
      <c r="AF9" s="14">
        <v>59</v>
      </c>
      <c r="AG9" s="14">
        <v>0</v>
      </c>
      <c r="AH9" s="14">
        <v>0</v>
      </c>
      <c r="AI9" s="13">
        <f t="shared" si="6"/>
        <v>0</v>
      </c>
      <c r="AJ9" s="14">
        <v>0</v>
      </c>
      <c r="AK9" s="14">
        <v>0</v>
      </c>
      <c r="AL9" s="13">
        <f t="shared" si="7"/>
        <v>621</v>
      </c>
      <c r="AM9" s="14">
        <v>621</v>
      </c>
      <c r="AN9" s="14">
        <v>0</v>
      </c>
      <c r="AO9" s="13">
        <f t="shared" si="8"/>
        <v>82</v>
      </c>
      <c r="AP9" s="14">
        <v>82</v>
      </c>
      <c r="AQ9" s="14">
        <v>0</v>
      </c>
      <c r="AR9" s="13">
        <f t="shared" si="9"/>
        <v>840</v>
      </c>
      <c r="AS9" s="14">
        <v>659</v>
      </c>
      <c r="AT9" s="14">
        <v>164</v>
      </c>
      <c r="AU9" s="14">
        <v>0</v>
      </c>
      <c r="AV9" s="14">
        <v>0</v>
      </c>
      <c r="AW9" s="14">
        <v>0</v>
      </c>
      <c r="AX9" s="13">
        <f t="shared" si="10"/>
        <v>0</v>
      </c>
      <c r="AY9" s="14">
        <v>0</v>
      </c>
      <c r="AZ9" s="14">
        <v>0</v>
      </c>
      <c r="BA9" s="13">
        <f t="shared" si="11"/>
        <v>0</v>
      </c>
      <c r="BB9" s="14">
        <v>0</v>
      </c>
      <c r="BC9" s="14">
        <v>0</v>
      </c>
      <c r="BD9" s="13">
        <f t="shared" si="12"/>
        <v>0</v>
      </c>
      <c r="BE9" s="14">
        <v>0</v>
      </c>
      <c r="BF9" s="14">
        <v>0</v>
      </c>
      <c r="BG9" s="13">
        <f t="shared" si="13"/>
        <v>0</v>
      </c>
      <c r="BH9" s="14">
        <v>0</v>
      </c>
      <c r="BI9" s="14">
        <v>0</v>
      </c>
      <c r="BJ9" s="13">
        <f t="shared" si="14"/>
        <v>17</v>
      </c>
      <c r="BK9" s="14">
        <v>17</v>
      </c>
      <c r="BL9" s="14">
        <v>0</v>
      </c>
      <c r="BM9" s="13">
        <f t="shared" si="15"/>
        <v>164</v>
      </c>
      <c r="BN9" s="14">
        <v>164</v>
      </c>
      <c r="BO9" s="14">
        <v>0</v>
      </c>
      <c r="BP9" s="13">
        <f t="shared" si="16"/>
        <v>1486</v>
      </c>
      <c r="BQ9" s="13">
        <f t="shared" si="17"/>
        <v>0</v>
      </c>
      <c r="BR9" s="14">
        <v>0</v>
      </c>
      <c r="BS9" s="15">
        <v>0</v>
      </c>
      <c r="BT9" s="15">
        <v>822</v>
      </c>
      <c r="BU9" s="15">
        <v>0</v>
      </c>
      <c r="BV9" s="13">
        <f t="shared" si="18"/>
        <v>262</v>
      </c>
      <c r="BW9" s="15">
        <v>262</v>
      </c>
      <c r="BX9" s="15">
        <v>0</v>
      </c>
      <c r="BY9" s="13">
        <f t="shared" si="19"/>
        <v>0</v>
      </c>
      <c r="BZ9" s="15">
        <v>0</v>
      </c>
      <c r="CA9" s="15">
        <v>0</v>
      </c>
      <c r="CB9" s="13">
        <f t="shared" si="20"/>
        <v>402</v>
      </c>
      <c r="CC9" s="15">
        <v>402</v>
      </c>
      <c r="CD9" s="15">
        <v>0</v>
      </c>
      <c r="CE9" s="13">
        <f t="shared" si="21"/>
        <v>2075</v>
      </c>
      <c r="CF9" s="14">
        <v>1976</v>
      </c>
      <c r="CG9" s="14">
        <v>99</v>
      </c>
      <c r="CH9" s="13">
        <f t="shared" si="22"/>
        <v>589</v>
      </c>
      <c r="CI9" s="14">
        <v>329</v>
      </c>
      <c r="CJ9" s="14">
        <v>260</v>
      </c>
      <c r="CK9" s="13">
        <f t="shared" si="23"/>
        <v>0</v>
      </c>
      <c r="CL9" s="14">
        <v>0</v>
      </c>
      <c r="CM9" s="14">
        <v>0</v>
      </c>
      <c r="CN9" s="13">
        <f t="shared" si="24"/>
        <v>173</v>
      </c>
      <c r="CO9" s="14">
        <v>82</v>
      </c>
      <c r="CP9" s="14">
        <v>91</v>
      </c>
      <c r="CQ9" s="16"/>
      <c r="CR9" s="13">
        <f t="shared" si="25"/>
        <v>561</v>
      </c>
      <c r="CS9" s="14">
        <v>348</v>
      </c>
      <c r="CT9" s="14">
        <v>213</v>
      </c>
      <c r="CU9" s="13">
        <f t="shared" si="26"/>
        <v>2270</v>
      </c>
      <c r="CV9" s="13">
        <f t="shared" si="27"/>
        <v>1909</v>
      </c>
      <c r="CW9" s="13">
        <f t="shared" si="27"/>
        <v>361</v>
      </c>
      <c r="CX9" s="13">
        <f t="shared" si="28"/>
        <v>321</v>
      </c>
      <c r="CY9" s="14">
        <v>289</v>
      </c>
      <c r="CZ9" s="14">
        <v>32</v>
      </c>
      <c r="DA9" s="13">
        <f t="shared" si="29"/>
        <v>1949</v>
      </c>
      <c r="DB9" s="14">
        <v>1620</v>
      </c>
      <c r="DC9" s="14">
        <v>329</v>
      </c>
      <c r="DD9" s="13">
        <f t="shared" si="30"/>
        <v>0</v>
      </c>
      <c r="DE9" s="14">
        <v>0</v>
      </c>
      <c r="DF9" s="14">
        <v>0</v>
      </c>
      <c r="DG9" s="17">
        <f t="shared" si="33"/>
        <v>19383</v>
      </c>
      <c r="DH9" s="17">
        <f t="shared" si="31"/>
        <v>12600</v>
      </c>
      <c r="DI9" s="17">
        <v>3498</v>
      </c>
      <c r="DJ9" s="17">
        <f t="shared" si="32"/>
        <v>6783</v>
      </c>
      <c r="DK9" s="18">
        <v>1233</v>
      </c>
      <c r="DL9" s="18">
        <v>840</v>
      </c>
    </row>
    <row r="10" spans="1:116" ht="15.75" x14ac:dyDescent="0.2">
      <c r="A10" s="19" t="s">
        <v>77</v>
      </c>
      <c r="B10" s="13">
        <f t="shared" si="0"/>
        <v>3264</v>
      </c>
      <c r="C10" s="14">
        <v>0</v>
      </c>
      <c r="D10" s="14">
        <v>2099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1165</v>
      </c>
      <c r="M10" s="14">
        <v>0</v>
      </c>
      <c r="N10" s="14">
        <v>0</v>
      </c>
      <c r="O10" s="13">
        <f t="shared" si="1"/>
        <v>1377</v>
      </c>
      <c r="P10" s="14">
        <v>0</v>
      </c>
      <c r="Q10" s="14">
        <v>700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677</v>
      </c>
      <c r="X10" s="13">
        <f t="shared" si="2"/>
        <v>105</v>
      </c>
      <c r="Y10" s="13">
        <f t="shared" si="3"/>
        <v>105</v>
      </c>
      <c r="Z10" s="14">
        <v>105</v>
      </c>
      <c r="AA10" s="14">
        <v>0</v>
      </c>
      <c r="AB10" s="13">
        <f t="shared" si="4"/>
        <v>0</v>
      </c>
      <c r="AC10" s="14">
        <v>0</v>
      </c>
      <c r="AD10" s="14">
        <v>0</v>
      </c>
      <c r="AE10" s="13">
        <f t="shared" si="5"/>
        <v>58</v>
      </c>
      <c r="AF10" s="14">
        <v>58</v>
      </c>
      <c r="AG10" s="14">
        <v>0</v>
      </c>
      <c r="AH10" s="14">
        <v>0</v>
      </c>
      <c r="AI10" s="13">
        <f t="shared" si="6"/>
        <v>0</v>
      </c>
      <c r="AJ10" s="14">
        <v>0</v>
      </c>
      <c r="AK10" s="14">
        <v>0</v>
      </c>
      <c r="AL10" s="13">
        <f t="shared" si="7"/>
        <v>479</v>
      </c>
      <c r="AM10" s="14">
        <v>444</v>
      </c>
      <c r="AN10" s="14">
        <v>35</v>
      </c>
      <c r="AO10" s="13">
        <f t="shared" si="8"/>
        <v>172</v>
      </c>
      <c r="AP10" s="14">
        <v>172</v>
      </c>
      <c r="AQ10" s="14">
        <v>0</v>
      </c>
      <c r="AR10" s="13">
        <f t="shared" si="9"/>
        <v>640</v>
      </c>
      <c r="AS10" s="14">
        <v>560</v>
      </c>
      <c r="AT10" s="14">
        <v>0</v>
      </c>
      <c r="AU10" s="14">
        <v>0</v>
      </c>
      <c r="AV10" s="14">
        <v>0</v>
      </c>
      <c r="AW10" s="14">
        <v>0</v>
      </c>
      <c r="AX10" s="13">
        <f t="shared" si="10"/>
        <v>0</v>
      </c>
      <c r="AY10" s="14">
        <v>0</v>
      </c>
      <c r="AZ10" s="14">
        <v>0</v>
      </c>
      <c r="BA10" s="13">
        <f t="shared" si="11"/>
        <v>0</v>
      </c>
      <c r="BB10" s="14">
        <v>0</v>
      </c>
      <c r="BC10" s="14">
        <v>0</v>
      </c>
      <c r="BD10" s="13">
        <f t="shared" si="12"/>
        <v>0</v>
      </c>
      <c r="BE10" s="14">
        <v>0</v>
      </c>
      <c r="BF10" s="14">
        <v>0</v>
      </c>
      <c r="BG10" s="13">
        <f t="shared" si="13"/>
        <v>0</v>
      </c>
      <c r="BH10" s="14">
        <v>0</v>
      </c>
      <c r="BI10" s="14">
        <v>0</v>
      </c>
      <c r="BJ10" s="13">
        <f t="shared" si="14"/>
        <v>80</v>
      </c>
      <c r="BK10" s="14">
        <v>80</v>
      </c>
      <c r="BL10" s="14">
        <v>0</v>
      </c>
      <c r="BM10" s="13">
        <f t="shared" si="15"/>
        <v>0</v>
      </c>
      <c r="BN10" s="14">
        <v>0</v>
      </c>
      <c r="BO10" s="14">
        <v>0</v>
      </c>
      <c r="BP10" s="13">
        <f t="shared" si="16"/>
        <v>2456</v>
      </c>
      <c r="BQ10" s="13">
        <f t="shared" si="17"/>
        <v>0</v>
      </c>
      <c r="BR10" s="14">
        <v>0</v>
      </c>
      <c r="BS10" s="15">
        <v>0</v>
      </c>
      <c r="BT10" s="15">
        <v>327</v>
      </c>
      <c r="BU10" s="15">
        <v>2129</v>
      </c>
      <c r="BV10" s="13">
        <f t="shared" si="18"/>
        <v>0</v>
      </c>
      <c r="BW10" s="15">
        <v>0</v>
      </c>
      <c r="BX10" s="15">
        <v>0</v>
      </c>
      <c r="BY10" s="13">
        <f t="shared" si="19"/>
        <v>0</v>
      </c>
      <c r="BZ10" s="15">
        <v>0</v>
      </c>
      <c r="CA10" s="15">
        <v>0</v>
      </c>
      <c r="CB10" s="13">
        <f t="shared" si="20"/>
        <v>0</v>
      </c>
      <c r="CC10" s="15">
        <v>0</v>
      </c>
      <c r="CD10" s="15">
        <v>0</v>
      </c>
      <c r="CE10" s="13">
        <f t="shared" si="21"/>
        <v>1770</v>
      </c>
      <c r="CF10" s="14">
        <v>1600</v>
      </c>
      <c r="CG10" s="14">
        <v>170</v>
      </c>
      <c r="CH10" s="13">
        <f t="shared" si="22"/>
        <v>163</v>
      </c>
      <c r="CI10" s="14">
        <v>93</v>
      </c>
      <c r="CJ10" s="14">
        <v>70</v>
      </c>
      <c r="CK10" s="13">
        <f t="shared" si="23"/>
        <v>0</v>
      </c>
      <c r="CL10" s="14">
        <v>0</v>
      </c>
      <c r="CM10" s="14">
        <v>0</v>
      </c>
      <c r="CN10" s="13">
        <f t="shared" si="24"/>
        <v>140</v>
      </c>
      <c r="CO10" s="14">
        <v>93</v>
      </c>
      <c r="CP10" s="14">
        <v>47</v>
      </c>
      <c r="CQ10" s="16"/>
      <c r="CR10" s="13">
        <f t="shared" si="25"/>
        <v>233</v>
      </c>
      <c r="CS10" s="14">
        <v>175</v>
      </c>
      <c r="CT10" s="14">
        <v>58</v>
      </c>
      <c r="CU10" s="13">
        <f t="shared" si="26"/>
        <v>1318</v>
      </c>
      <c r="CV10" s="13">
        <f t="shared" si="27"/>
        <v>1318</v>
      </c>
      <c r="CW10" s="13">
        <f t="shared" si="27"/>
        <v>0</v>
      </c>
      <c r="CX10" s="13">
        <f t="shared" si="28"/>
        <v>502</v>
      </c>
      <c r="CY10" s="14">
        <v>502</v>
      </c>
      <c r="CZ10" s="14">
        <v>0</v>
      </c>
      <c r="DA10" s="13">
        <f t="shared" si="29"/>
        <v>816</v>
      </c>
      <c r="DB10" s="14">
        <v>816</v>
      </c>
      <c r="DC10" s="14">
        <v>0</v>
      </c>
      <c r="DD10" s="13">
        <f t="shared" si="30"/>
        <v>0</v>
      </c>
      <c r="DE10" s="14">
        <v>0</v>
      </c>
      <c r="DF10" s="14">
        <v>0</v>
      </c>
      <c r="DG10" s="17">
        <f t="shared" si="33"/>
        <v>12175</v>
      </c>
      <c r="DH10" s="17">
        <f t="shared" si="31"/>
        <v>10091</v>
      </c>
      <c r="DI10" s="17">
        <v>2949</v>
      </c>
      <c r="DJ10" s="17">
        <f t="shared" si="32"/>
        <v>2084</v>
      </c>
      <c r="DK10" s="18">
        <v>998</v>
      </c>
      <c r="DL10" s="18">
        <v>680</v>
      </c>
    </row>
    <row r="11" spans="1:116" ht="15.75" x14ac:dyDescent="0.2">
      <c r="A11" s="19" t="s">
        <v>78</v>
      </c>
      <c r="B11" s="13">
        <f t="shared" si="0"/>
        <v>0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13">
        <f t="shared" si="1"/>
        <v>0</v>
      </c>
      <c r="P11" s="24"/>
      <c r="Q11" s="24"/>
      <c r="R11" s="24"/>
      <c r="S11" s="24"/>
      <c r="T11" s="24"/>
      <c r="U11" s="24"/>
      <c r="V11" s="24"/>
      <c r="W11" s="24"/>
      <c r="X11" s="13">
        <f t="shared" si="2"/>
        <v>0</v>
      </c>
      <c r="Y11" s="13">
        <f t="shared" si="3"/>
        <v>0</v>
      </c>
      <c r="Z11" s="24"/>
      <c r="AA11" s="24"/>
      <c r="AB11" s="13">
        <f t="shared" si="4"/>
        <v>0</v>
      </c>
      <c r="AC11" s="24"/>
      <c r="AD11" s="24"/>
      <c r="AE11" s="13">
        <f t="shared" si="5"/>
        <v>0</v>
      </c>
      <c r="AF11" s="24"/>
      <c r="AG11" s="24"/>
      <c r="AH11" s="24"/>
      <c r="AI11" s="13">
        <f t="shared" si="6"/>
        <v>0</v>
      </c>
      <c r="AJ11" s="24"/>
      <c r="AK11" s="24"/>
      <c r="AL11" s="13">
        <f t="shared" si="7"/>
        <v>0</v>
      </c>
      <c r="AM11" s="24"/>
      <c r="AN11" s="24"/>
      <c r="AO11" s="13">
        <f t="shared" si="8"/>
        <v>0</v>
      </c>
      <c r="AP11" s="24"/>
      <c r="AQ11" s="24"/>
      <c r="AR11" s="13">
        <f t="shared" si="9"/>
        <v>0</v>
      </c>
      <c r="AS11" s="25"/>
      <c r="AT11" s="25"/>
      <c r="AU11" s="25"/>
      <c r="AV11" s="25"/>
      <c r="AW11" s="25"/>
      <c r="AX11" s="13">
        <f t="shared" si="10"/>
        <v>0</v>
      </c>
      <c r="AY11" s="25"/>
      <c r="AZ11" s="25"/>
      <c r="BA11" s="13">
        <f t="shared" si="11"/>
        <v>0</v>
      </c>
      <c r="BB11" s="25"/>
      <c r="BC11" s="25"/>
      <c r="BD11" s="13">
        <f t="shared" si="12"/>
        <v>0</v>
      </c>
      <c r="BE11" s="25"/>
      <c r="BF11" s="25"/>
      <c r="BG11" s="13">
        <f t="shared" si="13"/>
        <v>0</v>
      </c>
      <c r="BH11" s="25"/>
      <c r="BI11" s="25"/>
      <c r="BJ11" s="13">
        <f t="shared" si="14"/>
        <v>0</v>
      </c>
      <c r="BK11" s="25"/>
      <c r="BL11" s="25"/>
      <c r="BM11" s="13">
        <f t="shared" si="15"/>
        <v>0</v>
      </c>
      <c r="BN11" s="24"/>
      <c r="BO11" s="24"/>
      <c r="BP11" s="13">
        <f t="shared" si="16"/>
        <v>0</v>
      </c>
      <c r="BQ11" s="13">
        <f t="shared" si="17"/>
        <v>0</v>
      </c>
      <c r="BR11" s="25"/>
      <c r="BS11" s="24"/>
      <c r="BT11" s="24"/>
      <c r="BU11" s="24"/>
      <c r="BV11" s="13">
        <f t="shared" si="18"/>
        <v>0</v>
      </c>
      <c r="BW11" s="24"/>
      <c r="BX11" s="24"/>
      <c r="BY11" s="13">
        <f t="shared" si="19"/>
        <v>0</v>
      </c>
      <c r="BZ11" s="24"/>
      <c r="CA11" s="24"/>
      <c r="CB11" s="13">
        <f t="shared" si="20"/>
        <v>0</v>
      </c>
      <c r="CC11" s="24"/>
      <c r="CD11" s="24"/>
      <c r="CE11" s="13">
        <f t="shared" si="21"/>
        <v>1986</v>
      </c>
      <c r="CF11" s="24">
        <v>1986</v>
      </c>
      <c r="CG11" s="24"/>
      <c r="CH11" s="13">
        <f t="shared" si="22"/>
        <v>0</v>
      </c>
      <c r="CI11" s="24"/>
      <c r="CJ11" s="24"/>
      <c r="CK11" s="13">
        <f t="shared" si="23"/>
        <v>0</v>
      </c>
      <c r="CL11" s="24"/>
      <c r="CM11" s="24"/>
      <c r="CN11" s="13">
        <f t="shared" si="24"/>
        <v>0</v>
      </c>
      <c r="CO11" s="24"/>
      <c r="CP11" s="24"/>
      <c r="CQ11" s="26"/>
      <c r="CR11" s="13">
        <f t="shared" si="25"/>
        <v>0</v>
      </c>
      <c r="CS11" s="24"/>
      <c r="CT11" s="24"/>
      <c r="CU11" s="13">
        <f t="shared" si="26"/>
        <v>0</v>
      </c>
      <c r="CV11" s="13">
        <f t="shared" si="27"/>
        <v>0</v>
      </c>
      <c r="CW11" s="13">
        <f t="shared" si="27"/>
        <v>0</v>
      </c>
      <c r="CX11" s="13">
        <f t="shared" si="28"/>
        <v>0</v>
      </c>
      <c r="CY11" s="25"/>
      <c r="CZ11" s="25"/>
      <c r="DA11" s="13">
        <f t="shared" si="29"/>
        <v>0</v>
      </c>
      <c r="DB11" s="25"/>
      <c r="DC11" s="25"/>
      <c r="DD11" s="13">
        <f t="shared" si="30"/>
        <v>0</v>
      </c>
      <c r="DE11" s="25"/>
      <c r="DF11" s="25"/>
      <c r="DG11" s="17">
        <f t="shared" si="33"/>
        <v>1986</v>
      </c>
      <c r="DH11" s="17">
        <f t="shared" si="31"/>
        <v>1986</v>
      </c>
      <c r="DI11" s="17">
        <v>0</v>
      </c>
      <c r="DJ11" s="17">
        <f t="shared" si="32"/>
        <v>0</v>
      </c>
      <c r="DK11" s="18"/>
      <c r="DL11" s="18"/>
    </row>
    <row r="12" spans="1:116" ht="31.5" x14ac:dyDescent="0.2">
      <c r="A12" s="19" t="s">
        <v>79</v>
      </c>
      <c r="B12" s="13">
        <f t="shared" si="0"/>
        <v>0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13">
        <f t="shared" si="1"/>
        <v>0</v>
      </c>
      <c r="P12" s="24"/>
      <c r="Q12" s="24"/>
      <c r="R12" s="24"/>
      <c r="S12" s="24"/>
      <c r="T12" s="24"/>
      <c r="U12" s="24"/>
      <c r="V12" s="24"/>
      <c r="W12" s="24"/>
      <c r="X12" s="13">
        <f t="shared" si="2"/>
        <v>0</v>
      </c>
      <c r="Y12" s="13">
        <f t="shared" si="3"/>
        <v>0</v>
      </c>
      <c r="Z12" s="24"/>
      <c r="AA12" s="24"/>
      <c r="AB12" s="13">
        <f t="shared" si="4"/>
        <v>0</v>
      </c>
      <c r="AC12" s="24"/>
      <c r="AD12" s="24"/>
      <c r="AE12" s="13">
        <f t="shared" si="5"/>
        <v>0</v>
      </c>
      <c r="AF12" s="24"/>
      <c r="AG12" s="24"/>
      <c r="AH12" s="24"/>
      <c r="AI12" s="13">
        <f t="shared" si="6"/>
        <v>0</v>
      </c>
      <c r="AJ12" s="24"/>
      <c r="AK12" s="24"/>
      <c r="AL12" s="13">
        <f t="shared" si="7"/>
        <v>0</v>
      </c>
      <c r="AM12" s="24"/>
      <c r="AN12" s="24"/>
      <c r="AO12" s="13">
        <f t="shared" si="8"/>
        <v>0</v>
      </c>
      <c r="AP12" s="24"/>
      <c r="AQ12" s="24"/>
      <c r="AR12" s="13">
        <f t="shared" si="9"/>
        <v>0</v>
      </c>
      <c r="AS12" s="25"/>
      <c r="AT12" s="25"/>
      <c r="AU12" s="25"/>
      <c r="AV12" s="25"/>
      <c r="AW12" s="25"/>
      <c r="AX12" s="13">
        <f t="shared" si="10"/>
        <v>0</v>
      </c>
      <c r="AY12" s="25"/>
      <c r="AZ12" s="25"/>
      <c r="BA12" s="13">
        <f t="shared" si="11"/>
        <v>0</v>
      </c>
      <c r="BB12" s="25"/>
      <c r="BC12" s="25"/>
      <c r="BD12" s="13">
        <f t="shared" si="12"/>
        <v>0</v>
      </c>
      <c r="BE12" s="25"/>
      <c r="BF12" s="25"/>
      <c r="BG12" s="13">
        <f t="shared" si="13"/>
        <v>0</v>
      </c>
      <c r="BH12" s="25"/>
      <c r="BI12" s="25"/>
      <c r="BJ12" s="13">
        <f t="shared" si="14"/>
        <v>0</v>
      </c>
      <c r="BK12" s="25"/>
      <c r="BL12" s="25"/>
      <c r="BM12" s="13">
        <f t="shared" si="15"/>
        <v>0</v>
      </c>
      <c r="BN12" s="24"/>
      <c r="BO12" s="24"/>
      <c r="BP12" s="13">
        <f t="shared" si="16"/>
        <v>12096</v>
      </c>
      <c r="BQ12" s="13">
        <f t="shared" si="17"/>
        <v>960</v>
      </c>
      <c r="BR12" s="14">
        <v>945</v>
      </c>
      <c r="BS12" s="15">
        <v>15</v>
      </c>
      <c r="BT12" s="15">
        <v>0</v>
      </c>
      <c r="BU12" s="15">
        <v>876</v>
      </c>
      <c r="BV12" s="13">
        <f t="shared" si="18"/>
        <v>70</v>
      </c>
      <c r="BW12" s="15">
        <v>70</v>
      </c>
      <c r="BX12" s="15">
        <v>0</v>
      </c>
      <c r="BY12" s="13">
        <f t="shared" si="19"/>
        <v>0</v>
      </c>
      <c r="BZ12" s="15">
        <v>0</v>
      </c>
      <c r="CA12" s="15">
        <v>0</v>
      </c>
      <c r="CB12" s="13">
        <f t="shared" si="20"/>
        <v>10190</v>
      </c>
      <c r="CC12" s="15">
        <v>5985</v>
      </c>
      <c r="CD12" s="15">
        <v>4205</v>
      </c>
      <c r="CE12" s="13">
        <f t="shared" si="21"/>
        <v>0</v>
      </c>
      <c r="CF12" s="24"/>
      <c r="CG12" s="24"/>
      <c r="CH12" s="13">
        <f t="shared" si="22"/>
        <v>0</v>
      </c>
      <c r="CI12" s="24"/>
      <c r="CJ12" s="24"/>
      <c r="CK12" s="13">
        <f t="shared" si="23"/>
        <v>0</v>
      </c>
      <c r="CL12" s="24"/>
      <c r="CM12" s="24"/>
      <c r="CN12" s="13">
        <f t="shared" si="24"/>
        <v>0</v>
      </c>
      <c r="CO12" s="24"/>
      <c r="CP12" s="24"/>
      <c r="CQ12" s="26"/>
      <c r="CR12" s="13">
        <f t="shared" si="25"/>
        <v>0</v>
      </c>
      <c r="CS12" s="24"/>
      <c r="CT12" s="24"/>
      <c r="CU12" s="13">
        <f t="shared" si="26"/>
        <v>0</v>
      </c>
      <c r="CV12" s="13">
        <f t="shared" si="27"/>
        <v>0</v>
      </c>
      <c r="CW12" s="13">
        <f t="shared" si="27"/>
        <v>0</v>
      </c>
      <c r="CX12" s="13">
        <f t="shared" si="28"/>
        <v>0</v>
      </c>
      <c r="CY12" s="25"/>
      <c r="CZ12" s="25"/>
      <c r="DA12" s="13">
        <f t="shared" si="29"/>
        <v>0</v>
      </c>
      <c r="DB12" s="25"/>
      <c r="DC12" s="25"/>
      <c r="DD12" s="13">
        <f t="shared" si="30"/>
        <v>0</v>
      </c>
      <c r="DE12" s="25"/>
      <c r="DF12" s="25"/>
      <c r="DG12" s="17">
        <f t="shared" si="33"/>
        <v>12096</v>
      </c>
      <c r="DH12" s="17">
        <f t="shared" si="31"/>
        <v>7876</v>
      </c>
      <c r="DI12" s="17">
        <v>0</v>
      </c>
      <c r="DJ12" s="17">
        <f t="shared" si="32"/>
        <v>4220</v>
      </c>
      <c r="DK12" s="18"/>
      <c r="DL12" s="18"/>
    </row>
    <row r="13" spans="1:116" s="4" customFormat="1" ht="15.75" x14ac:dyDescent="0.2">
      <c r="A13" s="19" t="s">
        <v>80</v>
      </c>
      <c r="B13" s="13">
        <f t="shared" si="0"/>
        <v>34670</v>
      </c>
      <c r="C13" s="14">
        <v>1007</v>
      </c>
      <c r="D13" s="14">
        <v>28690</v>
      </c>
      <c r="E13" s="14">
        <v>0</v>
      </c>
      <c r="F13" s="14">
        <v>0</v>
      </c>
      <c r="G13" s="14">
        <v>0</v>
      </c>
      <c r="H13" s="14">
        <v>1283</v>
      </c>
      <c r="I13" s="14">
        <v>1107</v>
      </c>
      <c r="J13" s="14">
        <v>681</v>
      </c>
      <c r="K13" s="14">
        <v>15</v>
      </c>
      <c r="L13" s="14">
        <v>1887</v>
      </c>
      <c r="M13" s="14">
        <v>0</v>
      </c>
      <c r="N13" s="14">
        <v>0</v>
      </c>
      <c r="O13" s="13">
        <f t="shared" si="1"/>
        <v>47331</v>
      </c>
      <c r="P13" s="14">
        <v>3020</v>
      </c>
      <c r="Q13" s="14">
        <v>43286</v>
      </c>
      <c r="R13" s="14">
        <v>0</v>
      </c>
      <c r="S13" s="14">
        <v>906</v>
      </c>
      <c r="T13" s="14">
        <v>0</v>
      </c>
      <c r="U13" s="14">
        <v>0</v>
      </c>
      <c r="V13" s="14">
        <v>0</v>
      </c>
      <c r="W13" s="14">
        <v>119</v>
      </c>
      <c r="X13" s="13">
        <f t="shared" si="2"/>
        <v>1238</v>
      </c>
      <c r="Y13" s="13">
        <f t="shared" si="3"/>
        <v>1107</v>
      </c>
      <c r="Z13" s="14">
        <v>302</v>
      </c>
      <c r="AA13" s="14">
        <v>805</v>
      </c>
      <c r="AB13" s="13">
        <f t="shared" si="4"/>
        <v>131</v>
      </c>
      <c r="AC13" s="14">
        <v>100</v>
      </c>
      <c r="AD13" s="14">
        <v>31</v>
      </c>
      <c r="AE13" s="13">
        <f t="shared" si="5"/>
        <v>352</v>
      </c>
      <c r="AF13" s="14">
        <v>302</v>
      </c>
      <c r="AG13" s="14">
        <v>50</v>
      </c>
      <c r="AH13" s="14">
        <v>0</v>
      </c>
      <c r="AI13" s="13">
        <f t="shared" si="6"/>
        <v>906</v>
      </c>
      <c r="AJ13" s="14">
        <v>0</v>
      </c>
      <c r="AK13" s="14">
        <v>906</v>
      </c>
      <c r="AL13" s="13">
        <f t="shared" si="7"/>
        <v>7047</v>
      </c>
      <c r="AM13" s="14">
        <v>3322</v>
      </c>
      <c r="AN13" s="14">
        <v>3725</v>
      </c>
      <c r="AO13" s="13">
        <f t="shared" si="8"/>
        <v>604</v>
      </c>
      <c r="AP13" s="14">
        <v>604</v>
      </c>
      <c r="AQ13" s="14">
        <v>0</v>
      </c>
      <c r="AR13" s="13">
        <f t="shared" si="9"/>
        <v>11881</v>
      </c>
      <c r="AS13" s="14">
        <v>4832</v>
      </c>
      <c r="AT13" s="14">
        <v>2014</v>
      </c>
      <c r="AU13" s="14">
        <v>0</v>
      </c>
      <c r="AV13" s="14">
        <v>0</v>
      </c>
      <c r="AW13" s="14">
        <v>0</v>
      </c>
      <c r="AX13" s="13">
        <f t="shared" si="10"/>
        <v>0</v>
      </c>
      <c r="AY13" s="14">
        <v>0</v>
      </c>
      <c r="AZ13" s="14">
        <v>0</v>
      </c>
      <c r="BA13" s="13">
        <f t="shared" si="11"/>
        <v>0</v>
      </c>
      <c r="BB13" s="14">
        <v>0</v>
      </c>
      <c r="BC13" s="14">
        <v>0</v>
      </c>
      <c r="BD13" s="13">
        <f t="shared" si="12"/>
        <v>3021</v>
      </c>
      <c r="BE13" s="14">
        <v>2014</v>
      </c>
      <c r="BF13" s="14">
        <v>1007</v>
      </c>
      <c r="BG13" s="13">
        <f t="shared" si="13"/>
        <v>0</v>
      </c>
      <c r="BH13" s="14">
        <v>0</v>
      </c>
      <c r="BI13" s="14">
        <v>0</v>
      </c>
      <c r="BJ13" s="13">
        <f t="shared" si="14"/>
        <v>2014</v>
      </c>
      <c r="BK13" s="14">
        <v>2014</v>
      </c>
      <c r="BL13" s="14">
        <v>0</v>
      </c>
      <c r="BM13" s="13">
        <f t="shared" si="15"/>
        <v>3040</v>
      </c>
      <c r="BN13" s="14">
        <v>3020</v>
      </c>
      <c r="BO13" s="14">
        <v>20</v>
      </c>
      <c r="BP13" s="13">
        <f t="shared" si="16"/>
        <v>21</v>
      </c>
      <c r="BQ13" s="13">
        <f t="shared" si="17"/>
        <v>0</v>
      </c>
      <c r="BR13" s="14">
        <v>0</v>
      </c>
      <c r="BS13" s="15">
        <v>0</v>
      </c>
      <c r="BT13" s="15">
        <v>0</v>
      </c>
      <c r="BU13" s="15">
        <v>0</v>
      </c>
      <c r="BV13" s="13">
        <f t="shared" si="18"/>
        <v>0</v>
      </c>
      <c r="BW13" s="15">
        <v>0</v>
      </c>
      <c r="BX13" s="15">
        <v>0</v>
      </c>
      <c r="BY13" s="13">
        <f t="shared" si="19"/>
        <v>0</v>
      </c>
      <c r="BZ13" s="15">
        <v>0</v>
      </c>
      <c r="CA13" s="15">
        <v>0</v>
      </c>
      <c r="CB13" s="13">
        <f t="shared" si="20"/>
        <v>21</v>
      </c>
      <c r="CC13" s="15">
        <v>21</v>
      </c>
      <c r="CD13" s="15">
        <v>0</v>
      </c>
      <c r="CE13" s="13">
        <f t="shared" si="21"/>
        <v>6505</v>
      </c>
      <c r="CF13" s="14">
        <v>4429</v>
      </c>
      <c r="CG13" s="14">
        <v>2076</v>
      </c>
      <c r="CH13" s="13">
        <f t="shared" si="22"/>
        <v>9564</v>
      </c>
      <c r="CI13" s="14">
        <v>6040</v>
      </c>
      <c r="CJ13" s="14">
        <v>3524</v>
      </c>
      <c r="CK13" s="13">
        <f t="shared" si="23"/>
        <v>0</v>
      </c>
      <c r="CL13" s="14">
        <v>0</v>
      </c>
      <c r="CM13" s="14">
        <v>0</v>
      </c>
      <c r="CN13" s="13">
        <f t="shared" si="24"/>
        <v>2718</v>
      </c>
      <c r="CO13" s="14">
        <v>805</v>
      </c>
      <c r="CP13" s="14">
        <v>1913</v>
      </c>
      <c r="CQ13" s="16"/>
      <c r="CR13" s="13">
        <f t="shared" si="25"/>
        <v>0</v>
      </c>
      <c r="CS13" s="14">
        <v>0</v>
      </c>
      <c r="CT13" s="14">
        <v>0</v>
      </c>
      <c r="CU13" s="13">
        <f t="shared" si="26"/>
        <v>47159</v>
      </c>
      <c r="CV13" s="13">
        <f t="shared" si="27"/>
        <v>26275</v>
      </c>
      <c r="CW13" s="13">
        <f t="shared" si="27"/>
        <v>20884</v>
      </c>
      <c r="CX13" s="13">
        <f t="shared" si="28"/>
        <v>102</v>
      </c>
      <c r="CY13" s="14">
        <v>102</v>
      </c>
      <c r="CZ13" s="14">
        <v>0</v>
      </c>
      <c r="DA13" s="13">
        <f t="shared" si="29"/>
        <v>14094</v>
      </c>
      <c r="DB13" s="14">
        <v>12080</v>
      </c>
      <c r="DC13" s="14">
        <v>2014</v>
      </c>
      <c r="DD13" s="13">
        <f t="shared" si="30"/>
        <v>32963</v>
      </c>
      <c r="DE13" s="14">
        <v>14093</v>
      </c>
      <c r="DF13" s="14">
        <v>18870</v>
      </c>
      <c r="DG13" s="17">
        <f t="shared" si="33"/>
        <v>173036</v>
      </c>
      <c r="DH13" s="17">
        <f t="shared" si="31"/>
        <v>88750</v>
      </c>
      <c r="DI13" s="17">
        <v>20527</v>
      </c>
      <c r="DJ13" s="17">
        <f t="shared" si="32"/>
        <v>84286</v>
      </c>
      <c r="DK13" s="18">
        <v>7250</v>
      </c>
      <c r="DL13" s="18">
        <v>3940</v>
      </c>
    </row>
    <row r="14" spans="1:116" ht="15.75" x14ac:dyDescent="0.2">
      <c r="A14" s="19" t="s">
        <v>81</v>
      </c>
      <c r="B14" s="13">
        <f t="shared" si="0"/>
        <v>33212</v>
      </c>
      <c r="C14" s="14">
        <v>0</v>
      </c>
      <c r="D14" s="14">
        <v>32105</v>
      </c>
      <c r="E14" s="14">
        <v>0</v>
      </c>
      <c r="F14" s="14">
        <v>0</v>
      </c>
      <c r="G14" s="14">
        <v>0</v>
      </c>
      <c r="H14" s="14">
        <v>0</v>
      </c>
      <c r="I14" s="14">
        <v>461</v>
      </c>
      <c r="J14" s="14">
        <v>0</v>
      </c>
      <c r="K14" s="14">
        <v>0</v>
      </c>
      <c r="L14" s="14">
        <v>646</v>
      </c>
      <c r="M14" s="14">
        <v>0</v>
      </c>
      <c r="N14" s="14">
        <v>0</v>
      </c>
      <c r="O14" s="13">
        <f t="shared" si="1"/>
        <v>9844</v>
      </c>
      <c r="P14" s="14">
        <v>0</v>
      </c>
      <c r="Q14" s="14">
        <v>9803</v>
      </c>
      <c r="R14" s="14">
        <v>0</v>
      </c>
      <c r="S14" s="14">
        <v>41</v>
      </c>
      <c r="T14" s="14">
        <v>0</v>
      </c>
      <c r="U14" s="14">
        <v>0</v>
      </c>
      <c r="V14" s="14">
        <v>0</v>
      </c>
      <c r="W14" s="14">
        <v>0</v>
      </c>
      <c r="X14" s="13">
        <f t="shared" si="2"/>
        <v>4</v>
      </c>
      <c r="Y14" s="13">
        <f t="shared" si="3"/>
        <v>4</v>
      </c>
      <c r="Z14" s="14">
        <v>0</v>
      </c>
      <c r="AA14" s="14">
        <v>4</v>
      </c>
      <c r="AB14" s="13">
        <f t="shared" si="4"/>
        <v>0</v>
      </c>
      <c r="AC14" s="14">
        <v>0</v>
      </c>
      <c r="AD14" s="14">
        <v>0</v>
      </c>
      <c r="AE14" s="13">
        <f t="shared" si="5"/>
        <v>754</v>
      </c>
      <c r="AF14" s="14">
        <v>737</v>
      </c>
      <c r="AG14" s="14">
        <v>17</v>
      </c>
      <c r="AH14" s="14">
        <v>0</v>
      </c>
      <c r="AI14" s="13">
        <f t="shared" si="6"/>
        <v>0</v>
      </c>
      <c r="AJ14" s="14">
        <v>0</v>
      </c>
      <c r="AK14" s="14">
        <v>0</v>
      </c>
      <c r="AL14" s="13">
        <f t="shared" si="7"/>
        <v>1334</v>
      </c>
      <c r="AM14" s="14">
        <v>1288</v>
      </c>
      <c r="AN14" s="14">
        <v>46</v>
      </c>
      <c r="AO14" s="13">
        <f t="shared" si="8"/>
        <v>737</v>
      </c>
      <c r="AP14" s="14">
        <v>691</v>
      </c>
      <c r="AQ14" s="14">
        <v>46</v>
      </c>
      <c r="AR14" s="13">
        <f t="shared" si="9"/>
        <v>5404</v>
      </c>
      <c r="AS14" s="14">
        <v>2158</v>
      </c>
      <c r="AT14" s="14">
        <v>88</v>
      </c>
      <c r="AU14" s="14">
        <v>0</v>
      </c>
      <c r="AV14" s="14">
        <v>0</v>
      </c>
      <c r="AW14" s="14">
        <v>0</v>
      </c>
      <c r="AX14" s="13">
        <f t="shared" si="10"/>
        <v>0</v>
      </c>
      <c r="AY14" s="14">
        <v>0</v>
      </c>
      <c r="AZ14" s="14">
        <v>0</v>
      </c>
      <c r="BA14" s="13">
        <f t="shared" si="11"/>
        <v>461</v>
      </c>
      <c r="BB14" s="14">
        <v>461</v>
      </c>
      <c r="BC14" s="14">
        <v>0</v>
      </c>
      <c r="BD14" s="13">
        <f t="shared" si="12"/>
        <v>1544</v>
      </c>
      <c r="BE14" s="14">
        <v>1383</v>
      </c>
      <c r="BF14" s="14">
        <v>161</v>
      </c>
      <c r="BG14" s="13">
        <f t="shared" si="13"/>
        <v>1153</v>
      </c>
      <c r="BH14" s="14">
        <v>1153</v>
      </c>
      <c r="BI14" s="14">
        <v>0</v>
      </c>
      <c r="BJ14" s="13">
        <f t="shared" si="14"/>
        <v>0</v>
      </c>
      <c r="BK14" s="14">
        <v>0</v>
      </c>
      <c r="BL14" s="14">
        <v>0</v>
      </c>
      <c r="BM14" s="13">
        <f t="shared" si="15"/>
        <v>941</v>
      </c>
      <c r="BN14" s="14">
        <v>922</v>
      </c>
      <c r="BO14" s="14">
        <v>19</v>
      </c>
      <c r="BP14" s="13">
        <f t="shared" si="16"/>
        <v>1381</v>
      </c>
      <c r="BQ14" s="13">
        <f t="shared" si="17"/>
        <v>0</v>
      </c>
      <c r="BR14" s="14">
        <v>0</v>
      </c>
      <c r="BS14" s="15">
        <v>0</v>
      </c>
      <c r="BT14" s="15">
        <v>0</v>
      </c>
      <c r="BU14" s="15">
        <v>0</v>
      </c>
      <c r="BV14" s="13">
        <f t="shared" si="18"/>
        <v>0</v>
      </c>
      <c r="BW14" s="15">
        <v>0</v>
      </c>
      <c r="BX14" s="15">
        <v>0</v>
      </c>
      <c r="BY14" s="13">
        <f t="shared" si="19"/>
        <v>0</v>
      </c>
      <c r="BZ14" s="15">
        <v>0</v>
      </c>
      <c r="CA14" s="15">
        <v>0</v>
      </c>
      <c r="CB14" s="13">
        <f t="shared" si="20"/>
        <v>1381</v>
      </c>
      <c r="CC14" s="15">
        <v>1381</v>
      </c>
      <c r="CD14" s="15">
        <v>0</v>
      </c>
      <c r="CE14" s="13">
        <f t="shared" si="21"/>
        <v>4931</v>
      </c>
      <c r="CF14" s="14">
        <v>4633</v>
      </c>
      <c r="CG14" s="14">
        <v>298</v>
      </c>
      <c r="CH14" s="13">
        <f t="shared" si="22"/>
        <v>2438</v>
      </c>
      <c r="CI14" s="14">
        <v>1660</v>
      </c>
      <c r="CJ14" s="14">
        <v>778</v>
      </c>
      <c r="CK14" s="13">
        <f t="shared" si="23"/>
        <v>0</v>
      </c>
      <c r="CL14" s="14">
        <v>0</v>
      </c>
      <c r="CM14" s="14">
        <v>0</v>
      </c>
      <c r="CN14" s="13">
        <f t="shared" si="24"/>
        <v>2989</v>
      </c>
      <c r="CO14" s="14">
        <v>2685</v>
      </c>
      <c r="CP14" s="14">
        <v>304</v>
      </c>
      <c r="CQ14" s="16"/>
      <c r="CR14" s="13">
        <f t="shared" si="25"/>
        <v>0</v>
      </c>
      <c r="CS14" s="14">
        <v>0</v>
      </c>
      <c r="CT14" s="14">
        <v>0</v>
      </c>
      <c r="CU14" s="13">
        <f t="shared" si="26"/>
        <v>7572</v>
      </c>
      <c r="CV14" s="13">
        <f t="shared" si="27"/>
        <v>4658</v>
      </c>
      <c r="CW14" s="13">
        <f t="shared" si="27"/>
        <v>2914</v>
      </c>
      <c r="CX14" s="13">
        <f t="shared" si="28"/>
        <v>183</v>
      </c>
      <c r="CY14" s="14">
        <v>183</v>
      </c>
      <c r="CZ14" s="14">
        <v>0</v>
      </c>
      <c r="DA14" s="13">
        <f t="shared" si="29"/>
        <v>2352</v>
      </c>
      <c r="DB14" s="14">
        <v>1890</v>
      </c>
      <c r="DC14" s="14">
        <v>462</v>
      </c>
      <c r="DD14" s="13">
        <f t="shared" si="30"/>
        <v>5037</v>
      </c>
      <c r="DE14" s="14">
        <v>2585</v>
      </c>
      <c r="DF14" s="14">
        <v>2452</v>
      </c>
      <c r="DG14" s="17">
        <f t="shared" si="33"/>
        <v>71541</v>
      </c>
      <c r="DH14" s="17">
        <f t="shared" si="31"/>
        <v>57022</v>
      </c>
      <c r="DI14" s="17">
        <v>10380</v>
      </c>
      <c r="DJ14" s="17">
        <f t="shared" si="32"/>
        <v>14519</v>
      </c>
      <c r="DK14" s="18">
        <v>3545</v>
      </c>
      <c r="DL14" s="18">
        <v>2415</v>
      </c>
    </row>
    <row r="15" spans="1:116" ht="15.75" x14ac:dyDescent="0.2">
      <c r="A15" s="19" t="s">
        <v>82</v>
      </c>
      <c r="B15" s="13">
        <f t="shared" si="0"/>
        <v>0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13">
        <f t="shared" si="1"/>
        <v>0</v>
      </c>
      <c r="P15" s="24"/>
      <c r="Q15" s="24"/>
      <c r="R15" s="24"/>
      <c r="S15" s="24"/>
      <c r="T15" s="24"/>
      <c r="U15" s="24"/>
      <c r="V15" s="24"/>
      <c r="W15" s="24"/>
      <c r="X15" s="13">
        <f t="shared" si="2"/>
        <v>0</v>
      </c>
      <c r="Y15" s="13">
        <f t="shared" si="3"/>
        <v>0</v>
      </c>
      <c r="Z15" s="24"/>
      <c r="AA15" s="24"/>
      <c r="AB15" s="13">
        <f t="shared" si="4"/>
        <v>0</v>
      </c>
      <c r="AC15" s="24"/>
      <c r="AD15" s="24"/>
      <c r="AE15" s="13">
        <f t="shared" si="5"/>
        <v>0</v>
      </c>
      <c r="AF15" s="24"/>
      <c r="AG15" s="24"/>
      <c r="AH15" s="24"/>
      <c r="AI15" s="13">
        <f t="shared" si="6"/>
        <v>0</v>
      </c>
      <c r="AJ15" s="24"/>
      <c r="AK15" s="24"/>
      <c r="AL15" s="13">
        <f t="shared" si="7"/>
        <v>0</v>
      </c>
      <c r="AM15" s="24"/>
      <c r="AN15" s="24"/>
      <c r="AO15" s="13">
        <f t="shared" si="8"/>
        <v>0</v>
      </c>
      <c r="AP15" s="24"/>
      <c r="AQ15" s="24"/>
      <c r="AR15" s="13">
        <f t="shared" si="9"/>
        <v>0</v>
      </c>
      <c r="AS15" s="25"/>
      <c r="AT15" s="25"/>
      <c r="AU15" s="25"/>
      <c r="AV15" s="25"/>
      <c r="AW15" s="25"/>
      <c r="AX15" s="13">
        <f t="shared" si="10"/>
        <v>0</v>
      </c>
      <c r="AY15" s="25"/>
      <c r="AZ15" s="25"/>
      <c r="BA15" s="13">
        <f t="shared" si="11"/>
        <v>0</v>
      </c>
      <c r="BB15" s="25"/>
      <c r="BC15" s="25"/>
      <c r="BD15" s="13">
        <f t="shared" si="12"/>
        <v>0</v>
      </c>
      <c r="BE15" s="25"/>
      <c r="BF15" s="25"/>
      <c r="BG15" s="13">
        <f t="shared" si="13"/>
        <v>0</v>
      </c>
      <c r="BH15" s="25"/>
      <c r="BI15" s="25"/>
      <c r="BJ15" s="13">
        <f t="shared" si="14"/>
        <v>0</v>
      </c>
      <c r="BK15" s="25"/>
      <c r="BL15" s="25"/>
      <c r="BM15" s="13">
        <f t="shared" si="15"/>
        <v>0</v>
      </c>
      <c r="BN15" s="24"/>
      <c r="BO15" s="24"/>
      <c r="BP15" s="13">
        <f t="shared" si="16"/>
        <v>4558</v>
      </c>
      <c r="BQ15" s="13">
        <f t="shared" si="17"/>
        <v>2340</v>
      </c>
      <c r="BR15" s="14">
        <v>2000</v>
      </c>
      <c r="BS15" s="15">
        <v>340</v>
      </c>
      <c r="BT15" s="15">
        <v>125</v>
      </c>
      <c r="BU15" s="15">
        <v>665</v>
      </c>
      <c r="BV15" s="13">
        <f t="shared" si="18"/>
        <v>38</v>
      </c>
      <c r="BW15" s="15">
        <v>38</v>
      </c>
      <c r="BX15" s="15">
        <v>0</v>
      </c>
      <c r="BY15" s="13">
        <f t="shared" si="19"/>
        <v>0</v>
      </c>
      <c r="BZ15" s="15">
        <v>0</v>
      </c>
      <c r="CA15" s="15">
        <v>0</v>
      </c>
      <c r="CB15" s="13">
        <f t="shared" si="20"/>
        <v>1390</v>
      </c>
      <c r="CC15" s="15">
        <v>664</v>
      </c>
      <c r="CD15" s="15">
        <v>726</v>
      </c>
      <c r="CE15" s="13">
        <f t="shared" si="21"/>
        <v>0</v>
      </c>
      <c r="CF15" s="24"/>
      <c r="CG15" s="24"/>
      <c r="CH15" s="13">
        <f t="shared" si="22"/>
        <v>0</v>
      </c>
      <c r="CI15" s="24"/>
      <c r="CJ15" s="24"/>
      <c r="CK15" s="13">
        <f t="shared" si="23"/>
        <v>0</v>
      </c>
      <c r="CL15" s="24"/>
      <c r="CM15" s="24"/>
      <c r="CN15" s="13">
        <f t="shared" si="24"/>
        <v>0</v>
      </c>
      <c r="CO15" s="24"/>
      <c r="CP15" s="24"/>
      <c r="CQ15" s="26"/>
      <c r="CR15" s="13">
        <f t="shared" si="25"/>
        <v>0</v>
      </c>
      <c r="CS15" s="24"/>
      <c r="CT15" s="24"/>
      <c r="CU15" s="13">
        <f t="shared" si="26"/>
        <v>0</v>
      </c>
      <c r="CV15" s="13">
        <f t="shared" si="27"/>
        <v>0</v>
      </c>
      <c r="CW15" s="13">
        <f t="shared" si="27"/>
        <v>0</v>
      </c>
      <c r="CX15" s="13">
        <f t="shared" si="28"/>
        <v>0</v>
      </c>
      <c r="CY15" s="25"/>
      <c r="CZ15" s="25"/>
      <c r="DA15" s="13">
        <f t="shared" si="29"/>
        <v>0</v>
      </c>
      <c r="DB15" s="25"/>
      <c r="DC15" s="25"/>
      <c r="DD15" s="13">
        <f t="shared" si="30"/>
        <v>0</v>
      </c>
      <c r="DE15" s="25"/>
      <c r="DF15" s="25"/>
      <c r="DG15" s="17">
        <f t="shared" si="33"/>
        <v>4558</v>
      </c>
      <c r="DH15" s="17">
        <f t="shared" si="31"/>
        <v>3367</v>
      </c>
      <c r="DI15" s="17">
        <v>0</v>
      </c>
      <c r="DJ15" s="17">
        <f t="shared" si="32"/>
        <v>1191</v>
      </c>
      <c r="DK15" s="18"/>
      <c r="DL15" s="18"/>
    </row>
    <row r="16" spans="1:116" ht="15.75" x14ac:dyDescent="0.2">
      <c r="A16" s="19" t="s">
        <v>83</v>
      </c>
      <c r="B16" s="13">
        <f t="shared" si="0"/>
        <v>8822</v>
      </c>
      <c r="C16" s="14">
        <v>0</v>
      </c>
      <c r="D16" s="14">
        <v>7108</v>
      </c>
      <c r="E16" s="14"/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1714</v>
      </c>
      <c r="M16" s="14">
        <v>0</v>
      </c>
      <c r="N16" s="14">
        <v>0</v>
      </c>
      <c r="O16" s="13">
        <f t="shared" si="1"/>
        <v>4392</v>
      </c>
      <c r="P16" s="14">
        <v>0</v>
      </c>
      <c r="Q16" s="14">
        <v>4144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248</v>
      </c>
      <c r="X16" s="13">
        <f t="shared" si="2"/>
        <v>0</v>
      </c>
      <c r="Y16" s="13">
        <f t="shared" si="3"/>
        <v>0</v>
      </c>
      <c r="Z16" s="14">
        <v>0</v>
      </c>
      <c r="AA16" s="14">
        <v>0</v>
      </c>
      <c r="AB16" s="13">
        <f t="shared" si="4"/>
        <v>0</v>
      </c>
      <c r="AC16" s="14">
        <v>0</v>
      </c>
      <c r="AD16" s="14">
        <v>0</v>
      </c>
      <c r="AE16" s="13">
        <f t="shared" si="5"/>
        <v>1381</v>
      </c>
      <c r="AF16" s="14">
        <v>1381</v>
      </c>
      <c r="AG16" s="14">
        <v>0</v>
      </c>
      <c r="AH16" s="14">
        <v>0</v>
      </c>
      <c r="AI16" s="13">
        <f t="shared" si="6"/>
        <v>0</v>
      </c>
      <c r="AJ16" s="14">
        <v>0</v>
      </c>
      <c r="AK16" s="14">
        <v>0</v>
      </c>
      <c r="AL16" s="13">
        <f t="shared" si="7"/>
        <v>2193</v>
      </c>
      <c r="AM16" s="14">
        <v>2152</v>
      </c>
      <c r="AN16" s="14">
        <v>41</v>
      </c>
      <c r="AO16" s="13">
        <f t="shared" si="8"/>
        <v>448</v>
      </c>
      <c r="AP16" s="14">
        <v>441</v>
      </c>
      <c r="AQ16" s="14">
        <v>7</v>
      </c>
      <c r="AR16" s="13">
        <f t="shared" si="9"/>
        <v>3072</v>
      </c>
      <c r="AS16" s="14">
        <v>2821</v>
      </c>
      <c r="AT16" s="14">
        <v>0</v>
      </c>
      <c r="AU16" s="14">
        <v>0</v>
      </c>
      <c r="AV16" s="14">
        <v>0</v>
      </c>
      <c r="AW16" s="14">
        <v>0</v>
      </c>
      <c r="AX16" s="13">
        <f t="shared" si="10"/>
        <v>0</v>
      </c>
      <c r="AY16" s="14">
        <v>0</v>
      </c>
      <c r="AZ16" s="14">
        <v>0</v>
      </c>
      <c r="BA16" s="13">
        <f t="shared" si="11"/>
        <v>0</v>
      </c>
      <c r="BB16" s="14">
        <v>0</v>
      </c>
      <c r="BC16" s="14">
        <v>0</v>
      </c>
      <c r="BD16" s="13">
        <f t="shared" si="12"/>
        <v>0</v>
      </c>
      <c r="BE16" s="14">
        <v>0</v>
      </c>
      <c r="BF16" s="14">
        <v>0</v>
      </c>
      <c r="BG16" s="13">
        <f t="shared" si="13"/>
        <v>0</v>
      </c>
      <c r="BH16" s="14">
        <v>0</v>
      </c>
      <c r="BI16" s="14">
        <v>0</v>
      </c>
      <c r="BJ16" s="13">
        <f t="shared" si="14"/>
        <v>251</v>
      </c>
      <c r="BK16" s="14">
        <v>251</v>
      </c>
      <c r="BL16" s="14">
        <v>0</v>
      </c>
      <c r="BM16" s="13">
        <f t="shared" si="15"/>
        <v>0</v>
      </c>
      <c r="BN16" s="14">
        <v>0</v>
      </c>
      <c r="BO16" s="14">
        <v>0</v>
      </c>
      <c r="BP16" s="13">
        <f t="shared" si="16"/>
        <v>1046</v>
      </c>
      <c r="BQ16" s="13">
        <f t="shared" si="17"/>
        <v>0</v>
      </c>
      <c r="BR16" s="14">
        <v>0</v>
      </c>
      <c r="BS16" s="15">
        <v>0</v>
      </c>
      <c r="BT16" s="15">
        <v>0</v>
      </c>
      <c r="BU16" s="15">
        <v>751</v>
      </c>
      <c r="BV16" s="13">
        <f t="shared" si="18"/>
        <v>0</v>
      </c>
      <c r="BW16" s="15">
        <v>0</v>
      </c>
      <c r="BX16" s="15">
        <v>0</v>
      </c>
      <c r="BY16" s="13">
        <f t="shared" si="19"/>
        <v>0</v>
      </c>
      <c r="BZ16" s="15">
        <v>0</v>
      </c>
      <c r="CA16" s="15">
        <v>0</v>
      </c>
      <c r="CB16" s="13">
        <f t="shared" si="20"/>
        <v>295</v>
      </c>
      <c r="CC16" s="15">
        <v>295</v>
      </c>
      <c r="CD16" s="15">
        <v>0</v>
      </c>
      <c r="CE16" s="13">
        <f t="shared" si="21"/>
        <v>1735</v>
      </c>
      <c r="CF16" s="14">
        <v>1731</v>
      </c>
      <c r="CG16" s="14">
        <v>4</v>
      </c>
      <c r="CH16" s="13">
        <f t="shared" si="22"/>
        <v>1751</v>
      </c>
      <c r="CI16" s="14">
        <v>1053</v>
      </c>
      <c r="CJ16" s="14">
        <v>698</v>
      </c>
      <c r="CK16" s="13">
        <f t="shared" si="23"/>
        <v>0</v>
      </c>
      <c r="CL16" s="14">
        <v>0</v>
      </c>
      <c r="CM16" s="14">
        <v>0</v>
      </c>
      <c r="CN16" s="13">
        <f t="shared" si="24"/>
        <v>1394</v>
      </c>
      <c r="CO16" s="14">
        <v>967</v>
      </c>
      <c r="CP16" s="14">
        <v>427</v>
      </c>
      <c r="CQ16" s="16"/>
      <c r="CR16" s="13">
        <f t="shared" si="25"/>
        <v>549</v>
      </c>
      <c r="CS16" s="14">
        <v>478</v>
      </c>
      <c r="CT16" s="14">
        <v>71</v>
      </c>
      <c r="CU16" s="13">
        <f t="shared" si="26"/>
        <v>3645</v>
      </c>
      <c r="CV16" s="13">
        <f t="shared" si="27"/>
        <v>3197</v>
      </c>
      <c r="CW16" s="13">
        <f t="shared" si="27"/>
        <v>448</v>
      </c>
      <c r="CX16" s="13">
        <f t="shared" si="28"/>
        <v>927</v>
      </c>
      <c r="CY16" s="14">
        <v>861</v>
      </c>
      <c r="CZ16" s="14">
        <v>66</v>
      </c>
      <c r="DA16" s="13">
        <f t="shared" si="29"/>
        <v>2718</v>
      </c>
      <c r="DB16" s="14">
        <v>2336</v>
      </c>
      <c r="DC16" s="14">
        <v>382</v>
      </c>
      <c r="DD16" s="13">
        <f t="shared" si="30"/>
        <v>0</v>
      </c>
      <c r="DE16" s="14">
        <v>0</v>
      </c>
      <c r="DF16" s="14">
        <v>0</v>
      </c>
      <c r="DG16" s="17">
        <f t="shared" si="33"/>
        <v>30428</v>
      </c>
      <c r="DH16" s="17">
        <f t="shared" si="31"/>
        <v>24340</v>
      </c>
      <c r="DI16" s="17">
        <v>1196</v>
      </c>
      <c r="DJ16" s="17">
        <f t="shared" si="32"/>
        <v>6088</v>
      </c>
      <c r="DK16" s="18">
        <v>396</v>
      </c>
      <c r="DL16" s="18">
        <v>270</v>
      </c>
    </row>
    <row r="17" spans="1:116" ht="15.75" x14ac:dyDescent="0.2">
      <c r="A17" s="19" t="s">
        <v>84</v>
      </c>
      <c r="B17" s="13">
        <f t="shared" si="0"/>
        <v>24454</v>
      </c>
      <c r="C17" s="14">
        <v>1051</v>
      </c>
      <c r="D17" s="14">
        <v>22418</v>
      </c>
      <c r="E17" s="14">
        <v>0</v>
      </c>
      <c r="F17" s="14">
        <v>0</v>
      </c>
      <c r="G17" s="14">
        <v>0</v>
      </c>
      <c r="H17" s="14">
        <v>985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3">
        <f t="shared" si="1"/>
        <v>17935</v>
      </c>
      <c r="P17" s="14">
        <v>0</v>
      </c>
      <c r="Q17" s="14">
        <v>17935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3">
        <f t="shared" si="2"/>
        <v>4590</v>
      </c>
      <c r="Y17" s="13">
        <f t="shared" si="3"/>
        <v>2135</v>
      </c>
      <c r="Z17" s="14">
        <v>2135</v>
      </c>
      <c r="AA17" s="14">
        <v>0</v>
      </c>
      <c r="AB17" s="13">
        <f t="shared" si="4"/>
        <v>2455</v>
      </c>
      <c r="AC17" s="14">
        <v>2455</v>
      </c>
      <c r="AD17" s="14">
        <v>0</v>
      </c>
      <c r="AE17" s="13">
        <f t="shared" si="5"/>
        <v>1835</v>
      </c>
      <c r="AF17" s="14">
        <v>1708</v>
      </c>
      <c r="AG17" s="14">
        <v>127</v>
      </c>
      <c r="AH17" s="14">
        <v>0</v>
      </c>
      <c r="AI17" s="13">
        <f t="shared" si="6"/>
        <v>0</v>
      </c>
      <c r="AJ17" s="14">
        <v>0</v>
      </c>
      <c r="AK17" s="14">
        <v>0</v>
      </c>
      <c r="AL17" s="13">
        <f t="shared" si="7"/>
        <v>1952</v>
      </c>
      <c r="AM17" s="14">
        <v>1546</v>
      </c>
      <c r="AN17" s="14">
        <v>406</v>
      </c>
      <c r="AO17" s="13">
        <f t="shared" si="8"/>
        <v>1281</v>
      </c>
      <c r="AP17" s="14">
        <v>1281</v>
      </c>
      <c r="AQ17" s="14">
        <v>0</v>
      </c>
      <c r="AR17" s="13">
        <f t="shared" si="9"/>
        <v>8347</v>
      </c>
      <c r="AS17" s="14">
        <v>3737</v>
      </c>
      <c r="AT17" s="14">
        <v>127</v>
      </c>
      <c r="AU17" s="14">
        <v>0</v>
      </c>
      <c r="AV17" s="14">
        <v>0</v>
      </c>
      <c r="AW17" s="14">
        <v>0</v>
      </c>
      <c r="AX17" s="13">
        <f t="shared" si="10"/>
        <v>0</v>
      </c>
      <c r="AY17" s="14">
        <v>0</v>
      </c>
      <c r="AZ17" s="14">
        <v>0</v>
      </c>
      <c r="BA17" s="13">
        <f t="shared" si="11"/>
        <v>0</v>
      </c>
      <c r="BB17" s="14">
        <v>0</v>
      </c>
      <c r="BC17" s="14">
        <v>0</v>
      </c>
      <c r="BD17" s="13">
        <f t="shared" si="12"/>
        <v>2561</v>
      </c>
      <c r="BE17" s="14">
        <v>2028</v>
      </c>
      <c r="BF17" s="14">
        <v>533</v>
      </c>
      <c r="BG17" s="13">
        <f t="shared" si="13"/>
        <v>1922</v>
      </c>
      <c r="BH17" s="14">
        <v>1922</v>
      </c>
      <c r="BI17" s="14">
        <v>0</v>
      </c>
      <c r="BJ17" s="13">
        <f t="shared" si="14"/>
        <v>0</v>
      </c>
      <c r="BK17" s="14">
        <v>0</v>
      </c>
      <c r="BL17" s="14">
        <v>0</v>
      </c>
      <c r="BM17" s="13">
        <f t="shared" si="15"/>
        <v>1385</v>
      </c>
      <c r="BN17" s="14">
        <v>1271</v>
      </c>
      <c r="BO17" s="14">
        <v>114</v>
      </c>
      <c r="BP17" s="13">
        <f t="shared" si="16"/>
        <v>1542</v>
      </c>
      <c r="BQ17" s="13">
        <f t="shared" si="17"/>
        <v>0</v>
      </c>
      <c r="BR17" s="14">
        <v>0</v>
      </c>
      <c r="BS17" s="15">
        <v>0</v>
      </c>
      <c r="BT17" s="15">
        <v>0</v>
      </c>
      <c r="BU17" s="15">
        <v>0</v>
      </c>
      <c r="BV17" s="13">
        <f t="shared" si="18"/>
        <v>0</v>
      </c>
      <c r="BW17" s="15">
        <v>0</v>
      </c>
      <c r="BX17" s="15">
        <v>0</v>
      </c>
      <c r="BY17" s="13">
        <f t="shared" si="19"/>
        <v>0</v>
      </c>
      <c r="BZ17" s="15">
        <v>0</v>
      </c>
      <c r="CA17" s="15">
        <v>0</v>
      </c>
      <c r="CB17" s="13">
        <f t="shared" si="20"/>
        <v>1542</v>
      </c>
      <c r="CC17" s="15">
        <v>1278</v>
      </c>
      <c r="CD17" s="15">
        <v>264</v>
      </c>
      <c r="CE17" s="13">
        <f t="shared" si="21"/>
        <v>853</v>
      </c>
      <c r="CF17" s="14">
        <v>533</v>
      </c>
      <c r="CG17" s="14">
        <v>320</v>
      </c>
      <c r="CH17" s="13">
        <f t="shared" si="22"/>
        <v>4271</v>
      </c>
      <c r="CI17" s="14">
        <v>1922</v>
      </c>
      <c r="CJ17" s="14">
        <v>2349</v>
      </c>
      <c r="CK17" s="13">
        <f t="shared" si="23"/>
        <v>0</v>
      </c>
      <c r="CL17" s="14">
        <v>0</v>
      </c>
      <c r="CM17" s="14">
        <v>0</v>
      </c>
      <c r="CN17" s="13">
        <f t="shared" si="24"/>
        <v>5338</v>
      </c>
      <c r="CO17" s="14">
        <v>5018</v>
      </c>
      <c r="CP17" s="14">
        <v>320</v>
      </c>
      <c r="CQ17" s="16"/>
      <c r="CR17" s="13">
        <f t="shared" si="25"/>
        <v>0</v>
      </c>
      <c r="CS17" s="14">
        <v>0</v>
      </c>
      <c r="CT17" s="14">
        <v>0</v>
      </c>
      <c r="CU17" s="13">
        <f t="shared" si="26"/>
        <v>8821</v>
      </c>
      <c r="CV17" s="13">
        <f t="shared" si="27"/>
        <v>7981</v>
      </c>
      <c r="CW17" s="13">
        <f t="shared" si="27"/>
        <v>840</v>
      </c>
      <c r="CX17" s="13">
        <f t="shared" si="28"/>
        <v>297</v>
      </c>
      <c r="CY17" s="14">
        <v>297</v>
      </c>
      <c r="CZ17" s="14">
        <v>0</v>
      </c>
      <c r="DA17" s="13">
        <f t="shared" si="29"/>
        <v>3414</v>
      </c>
      <c r="DB17" s="14">
        <v>3414</v>
      </c>
      <c r="DC17" s="14">
        <v>0</v>
      </c>
      <c r="DD17" s="13">
        <f t="shared" si="30"/>
        <v>5110</v>
      </c>
      <c r="DE17" s="14">
        <v>4270</v>
      </c>
      <c r="DF17" s="14">
        <v>840</v>
      </c>
      <c r="DG17" s="17">
        <f t="shared" si="33"/>
        <v>82604</v>
      </c>
      <c r="DH17" s="17">
        <f t="shared" si="31"/>
        <v>59269</v>
      </c>
      <c r="DI17" s="17">
        <v>7361</v>
      </c>
      <c r="DJ17" s="17">
        <f t="shared" si="32"/>
        <v>23335</v>
      </c>
      <c r="DK17" s="18">
        <v>2583</v>
      </c>
      <c r="DL17" s="18">
        <v>1760</v>
      </c>
    </row>
    <row r="18" spans="1:116" ht="15.75" x14ac:dyDescent="0.2">
      <c r="A18" s="19" t="s">
        <v>85</v>
      </c>
      <c r="B18" s="13">
        <f t="shared" si="0"/>
        <v>0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13">
        <f t="shared" si="1"/>
        <v>0</v>
      </c>
      <c r="P18" s="24"/>
      <c r="Q18" s="24"/>
      <c r="R18" s="24"/>
      <c r="S18" s="24"/>
      <c r="T18" s="24"/>
      <c r="U18" s="24"/>
      <c r="V18" s="24"/>
      <c r="W18" s="24"/>
      <c r="X18" s="13">
        <f t="shared" si="2"/>
        <v>0</v>
      </c>
      <c r="Y18" s="13">
        <f t="shared" si="3"/>
        <v>0</v>
      </c>
      <c r="Z18" s="24"/>
      <c r="AA18" s="24"/>
      <c r="AB18" s="13">
        <f t="shared" si="4"/>
        <v>0</v>
      </c>
      <c r="AC18" s="24"/>
      <c r="AD18" s="24"/>
      <c r="AE18" s="13">
        <f t="shared" si="5"/>
        <v>0</v>
      </c>
      <c r="AF18" s="24"/>
      <c r="AG18" s="24"/>
      <c r="AH18" s="24"/>
      <c r="AI18" s="13">
        <f t="shared" si="6"/>
        <v>0</v>
      </c>
      <c r="AJ18" s="24"/>
      <c r="AK18" s="24"/>
      <c r="AL18" s="13">
        <f t="shared" si="7"/>
        <v>0</v>
      </c>
      <c r="AM18" s="24"/>
      <c r="AN18" s="24"/>
      <c r="AO18" s="13">
        <f t="shared" si="8"/>
        <v>0</v>
      </c>
      <c r="AP18" s="24"/>
      <c r="AQ18" s="24"/>
      <c r="AR18" s="13">
        <f t="shared" si="9"/>
        <v>0</v>
      </c>
      <c r="AS18" s="25"/>
      <c r="AT18" s="25"/>
      <c r="AU18" s="25"/>
      <c r="AV18" s="25"/>
      <c r="AW18" s="25"/>
      <c r="AX18" s="13">
        <f t="shared" si="10"/>
        <v>0</v>
      </c>
      <c r="AY18" s="25"/>
      <c r="AZ18" s="25"/>
      <c r="BA18" s="13">
        <f t="shared" si="11"/>
        <v>0</v>
      </c>
      <c r="BB18" s="25"/>
      <c r="BC18" s="25"/>
      <c r="BD18" s="13">
        <f t="shared" si="12"/>
        <v>0</v>
      </c>
      <c r="BE18" s="25"/>
      <c r="BF18" s="25"/>
      <c r="BG18" s="13">
        <f t="shared" si="13"/>
        <v>0</v>
      </c>
      <c r="BH18" s="25"/>
      <c r="BI18" s="25"/>
      <c r="BJ18" s="13">
        <f t="shared" si="14"/>
        <v>0</v>
      </c>
      <c r="BK18" s="25"/>
      <c r="BL18" s="25"/>
      <c r="BM18" s="13">
        <f t="shared" si="15"/>
        <v>0</v>
      </c>
      <c r="BN18" s="24"/>
      <c r="BO18" s="24"/>
      <c r="BP18" s="13">
        <f t="shared" si="16"/>
        <v>7574</v>
      </c>
      <c r="BQ18" s="13">
        <f t="shared" si="17"/>
        <v>2009</v>
      </c>
      <c r="BR18" s="14">
        <v>1649</v>
      </c>
      <c r="BS18" s="15">
        <v>360</v>
      </c>
      <c r="BT18" s="15">
        <v>0</v>
      </c>
      <c r="BU18" s="15">
        <v>0</v>
      </c>
      <c r="BV18" s="13">
        <f t="shared" si="18"/>
        <v>0</v>
      </c>
      <c r="BW18" s="15">
        <v>0</v>
      </c>
      <c r="BX18" s="15">
        <v>0</v>
      </c>
      <c r="BY18" s="13">
        <f t="shared" si="19"/>
        <v>0</v>
      </c>
      <c r="BZ18" s="15">
        <v>0</v>
      </c>
      <c r="CA18" s="15">
        <v>0</v>
      </c>
      <c r="CB18" s="13">
        <f t="shared" si="20"/>
        <v>5565</v>
      </c>
      <c r="CC18" s="15">
        <v>4235</v>
      </c>
      <c r="CD18" s="15">
        <v>1330</v>
      </c>
      <c r="CE18" s="13">
        <f t="shared" si="21"/>
        <v>0</v>
      </c>
      <c r="CF18" s="24"/>
      <c r="CG18" s="24"/>
      <c r="CH18" s="13">
        <f t="shared" si="22"/>
        <v>0</v>
      </c>
      <c r="CI18" s="24"/>
      <c r="CJ18" s="24"/>
      <c r="CK18" s="13">
        <f t="shared" si="23"/>
        <v>0</v>
      </c>
      <c r="CL18" s="24"/>
      <c r="CM18" s="24"/>
      <c r="CN18" s="13">
        <f t="shared" si="24"/>
        <v>0</v>
      </c>
      <c r="CO18" s="24"/>
      <c r="CP18" s="24"/>
      <c r="CQ18" s="26"/>
      <c r="CR18" s="13">
        <f t="shared" si="25"/>
        <v>0</v>
      </c>
      <c r="CS18" s="24"/>
      <c r="CT18" s="24"/>
      <c r="CU18" s="13">
        <f t="shared" si="26"/>
        <v>0</v>
      </c>
      <c r="CV18" s="13">
        <f t="shared" si="27"/>
        <v>0</v>
      </c>
      <c r="CW18" s="13">
        <f t="shared" si="27"/>
        <v>0</v>
      </c>
      <c r="CX18" s="13">
        <f t="shared" si="28"/>
        <v>0</v>
      </c>
      <c r="CY18" s="25"/>
      <c r="CZ18" s="25"/>
      <c r="DA18" s="13">
        <f t="shared" si="29"/>
        <v>0</v>
      </c>
      <c r="DB18" s="25"/>
      <c r="DC18" s="25"/>
      <c r="DD18" s="13">
        <f t="shared" si="30"/>
        <v>0</v>
      </c>
      <c r="DE18" s="25"/>
      <c r="DF18" s="25"/>
      <c r="DG18" s="17">
        <f t="shared" si="33"/>
        <v>7574</v>
      </c>
      <c r="DH18" s="17">
        <f t="shared" si="31"/>
        <v>5884</v>
      </c>
      <c r="DI18" s="17">
        <v>0</v>
      </c>
      <c r="DJ18" s="17">
        <f t="shared" si="32"/>
        <v>1690</v>
      </c>
      <c r="DK18" s="18"/>
      <c r="DL18" s="18"/>
    </row>
    <row r="19" spans="1:116" ht="15.75" x14ac:dyDescent="0.2">
      <c r="A19" s="19" t="s">
        <v>86</v>
      </c>
      <c r="B19" s="13">
        <f t="shared" si="0"/>
        <v>2996</v>
      </c>
      <c r="C19" s="14">
        <v>317</v>
      </c>
      <c r="D19" s="14">
        <v>1467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1212</v>
      </c>
      <c r="M19" s="14">
        <v>0</v>
      </c>
      <c r="N19" s="14">
        <v>0</v>
      </c>
      <c r="O19" s="13">
        <f t="shared" si="1"/>
        <v>1592</v>
      </c>
      <c r="P19" s="14">
        <v>0</v>
      </c>
      <c r="Q19" s="14">
        <v>1592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3">
        <f t="shared" si="2"/>
        <v>0</v>
      </c>
      <c r="Y19" s="13">
        <f t="shared" si="3"/>
        <v>0</v>
      </c>
      <c r="Z19" s="14">
        <v>0</v>
      </c>
      <c r="AA19" s="14">
        <v>0</v>
      </c>
      <c r="AB19" s="13">
        <f t="shared" si="4"/>
        <v>0</v>
      </c>
      <c r="AC19" s="14">
        <v>0</v>
      </c>
      <c r="AD19" s="14">
        <v>0</v>
      </c>
      <c r="AE19" s="13">
        <f t="shared" si="5"/>
        <v>91</v>
      </c>
      <c r="AF19" s="14">
        <v>91</v>
      </c>
      <c r="AG19" s="14">
        <v>0</v>
      </c>
      <c r="AH19" s="14">
        <v>0</v>
      </c>
      <c r="AI19" s="13">
        <f t="shared" si="6"/>
        <v>0</v>
      </c>
      <c r="AJ19" s="14">
        <v>0</v>
      </c>
      <c r="AK19" s="14">
        <v>0</v>
      </c>
      <c r="AL19" s="13">
        <f t="shared" si="7"/>
        <v>219</v>
      </c>
      <c r="AM19" s="14">
        <v>212</v>
      </c>
      <c r="AN19" s="14">
        <v>7</v>
      </c>
      <c r="AO19" s="13">
        <f t="shared" si="8"/>
        <v>0</v>
      </c>
      <c r="AP19" s="14">
        <v>0</v>
      </c>
      <c r="AQ19" s="14">
        <v>0</v>
      </c>
      <c r="AR19" s="13">
        <f t="shared" si="9"/>
        <v>1136</v>
      </c>
      <c r="AS19" s="14">
        <v>833</v>
      </c>
      <c r="AT19" s="14">
        <v>0</v>
      </c>
      <c r="AU19" s="14">
        <v>0</v>
      </c>
      <c r="AV19" s="14">
        <v>0</v>
      </c>
      <c r="AW19" s="14">
        <v>0</v>
      </c>
      <c r="AX19" s="13">
        <f t="shared" si="10"/>
        <v>0</v>
      </c>
      <c r="AY19" s="14">
        <v>0</v>
      </c>
      <c r="AZ19" s="14">
        <v>0</v>
      </c>
      <c r="BA19" s="13">
        <f t="shared" si="11"/>
        <v>0</v>
      </c>
      <c r="BB19" s="14">
        <v>0</v>
      </c>
      <c r="BC19" s="14">
        <v>0</v>
      </c>
      <c r="BD19" s="13">
        <f t="shared" si="12"/>
        <v>0</v>
      </c>
      <c r="BE19" s="14">
        <v>0</v>
      </c>
      <c r="BF19" s="14">
        <v>0</v>
      </c>
      <c r="BG19" s="13">
        <f t="shared" si="13"/>
        <v>0</v>
      </c>
      <c r="BH19" s="14">
        <v>0</v>
      </c>
      <c r="BI19" s="14">
        <v>0</v>
      </c>
      <c r="BJ19" s="13">
        <f t="shared" si="14"/>
        <v>303</v>
      </c>
      <c r="BK19" s="14">
        <v>303</v>
      </c>
      <c r="BL19" s="14">
        <v>0</v>
      </c>
      <c r="BM19" s="13">
        <f t="shared" si="15"/>
        <v>568</v>
      </c>
      <c r="BN19" s="14">
        <v>568</v>
      </c>
      <c r="BO19" s="14">
        <v>0</v>
      </c>
      <c r="BP19" s="13">
        <f t="shared" si="16"/>
        <v>838</v>
      </c>
      <c r="BQ19" s="13">
        <f t="shared" si="17"/>
        <v>0</v>
      </c>
      <c r="BR19" s="14">
        <v>0</v>
      </c>
      <c r="BS19" s="15">
        <v>0</v>
      </c>
      <c r="BT19" s="15">
        <v>135</v>
      </c>
      <c r="BU19" s="15">
        <v>635</v>
      </c>
      <c r="BV19" s="13">
        <f t="shared" si="18"/>
        <v>68</v>
      </c>
      <c r="BW19" s="15">
        <v>68</v>
      </c>
      <c r="BX19" s="15">
        <v>0</v>
      </c>
      <c r="BY19" s="13">
        <f t="shared" si="19"/>
        <v>0</v>
      </c>
      <c r="BZ19" s="15">
        <v>0</v>
      </c>
      <c r="CA19" s="15">
        <v>0</v>
      </c>
      <c r="CB19" s="13">
        <f t="shared" si="20"/>
        <v>0</v>
      </c>
      <c r="CC19" s="15">
        <v>0</v>
      </c>
      <c r="CD19" s="15">
        <v>0</v>
      </c>
      <c r="CE19" s="13">
        <f t="shared" si="21"/>
        <v>931</v>
      </c>
      <c r="CF19" s="14">
        <v>909</v>
      </c>
      <c r="CG19" s="14">
        <v>22</v>
      </c>
      <c r="CH19" s="13">
        <f t="shared" si="22"/>
        <v>102</v>
      </c>
      <c r="CI19" s="14">
        <v>102</v>
      </c>
      <c r="CJ19" s="14">
        <v>0</v>
      </c>
      <c r="CK19" s="13">
        <f t="shared" si="23"/>
        <v>0</v>
      </c>
      <c r="CL19" s="14">
        <v>0</v>
      </c>
      <c r="CM19" s="14">
        <v>0</v>
      </c>
      <c r="CN19" s="13">
        <f t="shared" si="24"/>
        <v>182</v>
      </c>
      <c r="CO19" s="14">
        <v>91</v>
      </c>
      <c r="CP19" s="14">
        <v>91</v>
      </c>
      <c r="CQ19" s="16"/>
      <c r="CR19" s="13">
        <f t="shared" si="25"/>
        <v>68</v>
      </c>
      <c r="CS19" s="14">
        <v>68</v>
      </c>
      <c r="CT19" s="14">
        <v>0</v>
      </c>
      <c r="CU19" s="13">
        <f t="shared" si="26"/>
        <v>1406</v>
      </c>
      <c r="CV19" s="13">
        <f t="shared" si="27"/>
        <v>1288</v>
      </c>
      <c r="CW19" s="13">
        <f t="shared" si="27"/>
        <v>118</v>
      </c>
      <c r="CX19" s="13">
        <f t="shared" si="28"/>
        <v>368</v>
      </c>
      <c r="CY19" s="14">
        <v>341</v>
      </c>
      <c r="CZ19" s="14">
        <v>27</v>
      </c>
      <c r="DA19" s="13">
        <f t="shared" si="29"/>
        <v>1038</v>
      </c>
      <c r="DB19" s="14">
        <v>947</v>
      </c>
      <c r="DC19" s="14">
        <v>91</v>
      </c>
      <c r="DD19" s="13">
        <f t="shared" si="30"/>
        <v>0</v>
      </c>
      <c r="DE19" s="14">
        <v>0</v>
      </c>
      <c r="DF19" s="14">
        <v>0</v>
      </c>
      <c r="DG19" s="17">
        <f t="shared" si="33"/>
        <v>10129</v>
      </c>
      <c r="DH19" s="17">
        <f t="shared" si="31"/>
        <v>8164</v>
      </c>
      <c r="DI19" s="17">
        <v>1007</v>
      </c>
      <c r="DJ19" s="17">
        <f t="shared" si="32"/>
        <v>1965</v>
      </c>
      <c r="DK19" s="18">
        <v>339</v>
      </c>
      <c r="DL19" s="18">
        <v>231</v>
      </c>
    </row>
    <row r="20" spans="1:116" s="4" customFormat="1" ht="15.75" x14ac:dyDescent="0.2">
      <c r="A20" s="19" t="s">
        <v>87</v>
      </c>
      <c r="B20" s="13">
        <f t="shared" si="0"/>
        <v>5517</v>
      </c>
      <c r="C20" s="14">
        <v>0</v>
      </c>
      <c r="D20" s="14">
        <v>3488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2029</v>
      </c>
      <c r="M20" s="14">
        <v>0</v>
      </c>
      <c r="N20" s="14">
        <v>0</v>
      </c>
      <c r="O20" s="13">
        <f t="shared" si="1"/>
        <v>5229</v>
      </c>
      <c r="P20" s="14">
        <v>0</v>
      </c>
      <c r="Q20" s="14">
        <v>5229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3">
        <f t="shared" si="2"/>
        <v>0</v>
      </c>
      <c r="Y20" s="13">
        <f t="shared" si="3"/>
        <v>0</v>
      </c>
      <c r="Z20" s="14">
        <v>0</v>
      </c>
      <c r="AA20" s="14">
        <v>0</v>
      </c>
      <c r="AB20" s="13">
        <f t="shared" si="4"/>
        <v>0</v>
      </c>
      <c r="AC20" s="14">
        <v>0</v>
      </c>
      <c r="AD20" s="14">
        <v>0</v>
      </c>
      <c r="AE20" s="13">
        <f t="shared" si="5"/>
        <v>1307</v>
      </c>
      <c r="AF20" s="14">
        <v>1307</v>
      </c>
      <c r="AG20" s="14">
        <v>0</v>
      </c>
      <c r="AH20" s="14">
        <v>0</v>
      </c>
      <c r="AI20" s="13">
        <f t="shared" si="6"/>
        <v>0</v>
      </c>
      <c r="AJ20" s="14">
        <v>0</v>
      </c>
      <c r="AK20" s="14">
        <v>0</v>
      </c>
      <c r="AL20" s="13">
        <f t="shared" si="7"/>
        <v>803</v>
      </c>
      <c r="AM20" s="14">
        <v>773</v>
      </c>
      <c r="AN20" s="14">
        <v>30</v>
      </c>
      <c r="AO20" s="13">
        <f t="shared" si="8"/>
        <v>0</v>
      </c>
      <c r="AP20" s="14">
        <v>0</v>
      </c>
      <c r="AQ20" s="14">
        <v>0</v>
      </c>
      <c r="AR20" s="13">
        <f t="shared" si="9"/>
        <v>1642</v>
      </c>
      <c r="AS20" s="14">
        <v>1022</v>
      </c>
      <c r="AT20" s="14">
        <v>0</v>
      </c>
      <c r="AU20" s="14">
        <v>0</v>
      </c>
      <c r="AV20" s="14">
        <v>0</v>
      </c>
      <c r="AW20" s="14">
        <v>0</v>
      </c>
      <c r="AX20" s="13">
        <f t="shared" si="10"/>
        <v>0</v>
      </c>
      <c r="AY20" s="14">
        <v>0</v>
      </c>
      <c r="AZ20" s="14">
        <v>0</v>
      </c>
      <c r="BA20" s="13">
        <f t="shared" si="11"/>
        <v>0</v>
      </c>
      <c r="BB20" s="14">
        <v>0</v>
      </c>
      <c r="BC20" s="14">
        <v>0</v>
      </c>
      <c r="BD20" s="13">
        <f t="shared" si="12"/>
        <v>0</v>
      </c>
      <c r="BE20" s="14">
        <v>0</v>
      </c>
      <c r="BF20" s="14">
        <v>0</v>
      </c>
      <c r="BG20" s="13">
        <f t="shared" si="13"/>
        <v>0</v>
      </c>
      <c r="BH20" s="14">
        <v>0</v>
      </c>
      <c r="BI20" s="14">
        <v>0</v>
      </c>
      <c r="BJ20" s="13">
        <f t="shared" si="14"/>
        <v>620</v>
      </c>
      <c r="BK20" s="14">
        <v>620</v>
      </c>
      <c r="BL20" s="14">
        <v>0</v>
      </c>
      <c r="BM20" s="13">
        <f t="shared" si="15"/>
        <v>0</v>
      </c>
      <c r="BN20" s="14">
        <v>0</v>
      </c>
      <c r="BO20" s="14">
        <v>0</v>
      </c>
      <c r="BP20" s="13">
        <f t="shared" si="16"/>
        <v>2748</v>
      </c>
      <c r="BQ20" s="13">
        <f t="shared" si="17"/>
        <v>0</v>
      </c>
      <c r="BR20" s="14">
        <v>0</v>
      </c>
      <c r="BS20" s="15">
        <v>0</v>
      </c>
      <c r="BT20" s="15">
        <v>0</v>
      </c>
      <c r="BU20" s="15">
        <v>0</v>
      </c>
      <c r="BV20" s="13">
        <f t="shared" si="18"/>
        <v>430</v>
      </c>
      <c r="BW20" s="15">
        <v>430</v>
      </c>
      <c r="BX20" s="15">
        <v>0</v>
      </c>
      <c r="BY20" s="13">
        <f t="shared" si="19"/>
        <v>0</v>
      </c>
      <c r="BZ20" s="15">
        <v>0</v>
      </c>
      <c r="CA20" s="15">
        <v>0</v>
      </c>
      <c r="CB20" s="13">
        <f t="shared" si="20"/>
        <v>2318</v>
      </c>
      <c r="CC20" s="15">
        <v>2126</v>
      </c>
      <c r="CD20" s="15">
        <v>192</v>
      </c>
      <c r="CE20" s="13">
        <f t="shared" si="21"/>
        <v>1086</v>
      </c>
      <c r="CF20" s="14">
        <v>1053</v>
      </c>
      <c r="CG20" s="14">
        <v>33</v>
      </c>
      <c r="CH20" s="13">
        <f t="shared" si="22"/>
        <v>0</v>
      </c>
      <c r="CI20" s="14">
        <v>0</v>
      </c>
      <c r="CJ20" s="14">
        <v>0</v>
      </c>
      <c r="CK20" s="13">
        <f t="shared" si="23"/>
        <v>0</v>
      </c>
      <c r="CL20" s="14">
        <v>0</v>
      </c>
      <c r="CM20" s="14">
        <v>0</v>
      </c>
      <c r="CN20" s="13">
        <f t="shared" si="24"/>
        <v>0</v>
      </c>
      <c r="CO20" s="14">
        <v>0</v>
      </c>
      <c r="CP20" s="14">
        <v>0</v>
      </c>
      <c r="CQ20" s="16"/>
      <c r="CR20" s="13">
        <f t="shared" si="25"/>
        <v>621</v>
      </c>
      <c r="CS20" s="14">
        <v>534</v>
      </c>
      <c r="CT20" s="14">
        <v>87</v>
      </c>
      <c r="CU20" s="13">
        <f t="shared" si="26"/>
        <v>2853</v>
      </c>
      <c r="CV20" s="13">
        <f t="shared" si="27"/>
        <v>2175</v>
      </c>
      <c r="CW20" s="13">
        <f t="shared" si="27"/>
        <v>678</v>
      </c>
      <c r="CX20" s="13">
        <f t="shared" si="28"/>
        <v>817</v>
      </c>
      <c r="CY20" s="14">
        <v>683</v>
      </c>
      <c r="CZ20" s="14">
        <v>134</v>
      </c>
      <c r="DA20" s="13">
        <f t="shared" si="29"/>
        <v>1318</v>
      </c>
      <c r="DB20" s="14">
        <v>774</v>
      </c>
      <c r="DC20" s="14">
        <v>544</v>
      </c>
      <c r="DD20" s="13">
        <f t="shared" si="30"/>
        <v>718</v>
      </c>
      <c r="DE20" s="14">
        <v>718</v>
      </c>
      <c r="DF20" s="14">
        <v>0</v>
      </c>
      <c r="DG20" s="17">
        <f t="shared" si="33"/>
        <v>21806</v>
      </c>
      <c r="DH20" s="17">
        <f t="shared" si="31"/>
        <v>15557</v>
      </c>
      <c r="DI20" s="17">
        <v>1904</v>
      </c>
      <c r="DJ20" s="17">
        <f t="shared" si="32"/>
        <v>6249</v>
      </c>
      <c r="DK20" s="18">
        <v>643</v>
      </c>
      <c r="DL20" s="18">
        <v>438</v>
      </c>
    </row>
    <row r="21" spans="1:116" ht="15.75" x14ac:dyDescent="0.2">
      <c r="A21" s="19" t="s">
        <v>88</v>
      </c>
      <c r="B21" s="13">
        <f t="shared" si="0"/>
        <v>7612</v>
      </c>
      <c r="C21" s="14">
        <v>0</v>
      </c>
      <c r="D21" s="14">
        <v>4166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3446</v>
      </c>
      <c r="M21" s="14">
        <v>0</v>
      </c>
      <c r="N21" s="14">
        <v>0</v>
      </c>
      <c r="O21" s="13">
        <f t="shared" si="1"/>
        <v>2254</v>
      </c>
      <c r="P21" s="14">
        <v>0</v>
      </c>
      <c r="Q21" s="14">
        <v>2254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3">
        <f t="shared" si="2"/>
        <v>0</v>
      </c>
      <c r="Y21" s="13">
        <f t="shared" si="3"/>
        <v>0</v>
      </c>
      <c r="Z21" s="14">
        <v>0</v>
      </c>
      <c r="AA21" s="14">
        <v>0</v>
      </c>
      <c r="AB21" s="13">
        <f t="shared" si="4"/>
        <v>0</v>
      </c>
      <c r="AC21" s="14">
        <v>0</v>
      </c>
      <c r="AD21" s="14">
        <v>0</v>
      </c>
      <c r="AE21" s="13">
        <f t="shared" si="5"/>
        <v>0</v>
      </c>
      <c r="AF21" s="14">
        <v>0</v>
      </c>
      <c r="AG21" s="14">
        <v>0</v>
      </c>
      <c r="AH21" s="14">
        <v>0</v>
      </c>
      <c r="AI21" s="13">
        <f t="shared" si="6"/>
        <v>0</v>
      </c>
      <c r="AJ21" s="14">
        <v>0</v>
      </c>
      <c r="AK21" s="14">
        <v>0</v>
      </c>
      <c r="AL21" s="13">
        <f t="shared" si="7"/>
        <v>1316</v>
      </c>
      <c r="AM21" s="14">
        <v>1159</v>
      </c>
      <c r="AN21" s="14">
        <v>157</v>
      </c>
      <c r="AO21" s="13">
        <f t="shared" si="8"/>
        <v>0</v>
      </c>
      <c r="AP21" s="14">
        <v>0</v>
      </c>
      <c r="AQ21" s="14">
        <v>0</v>
      </c>
      <c r="AR21" s="13">
        <f t="shared" si="9"/>
        <v>305</v>
      </c>
      <c r="AS21" s="14">
        <v>305</v>
      </c>
      <c r="AT21" s="14">
        <v>0</v>
      </c>
      <c r="AU21" s="14">
        <v>0</v>
      </c>
      <c r="AV21" s="14">
        <v>0</v>
      </c>
      <c r="AW21" s="14">
        <v>0</v>
      </c>
      <c r="AX21" s="13">
        <f t="shared" si="10"/>
        <v>0</v>
      </c>
      <c r="AY21" s="14">
        <v>0</v>
      </c>
      <c r="AZ21" s="14">
        <v>0</v>
      </c>
      <c r="BA21" s="13">
        <f t="shared" si="11"/>
        <v>0</v>
      </c>
      <c r="BB21" s="14">
        <v>0</v>
      </c>
      <c r="BC21" s="14">
        <v>0</v>
      </c>
      <c r="BD21" s="13">
        <f t="shared" si="12"/>
        <v>0</v>
      </c>
      <c r="BE21" s="14">
        <v>0</v>
      </c>
      <c r="BF21" s="14">
        <v>0</v>
      </c>
      <c r="BG21" s="13">
        <f t="shared" si="13"/>
        <v>0</v>
      </c>
      <c r="BH21" s="14">
        <v>0</v>
      </c>
      <c r="BI21" s="14">
        <v>0</v>
      </c>
      <c r="BJ21" s="13">
        <f t="shared" si="14"/>
        <v>0</v>
      </c>
      <c r="BK21" s="14">
        <v>0</v>
      </c>
      <c r="BL21" s="14">
        <v>0</v>
      </c>
      <c r="BM21" s="13">
        <f t="shared" si="15"/>
        <v>0</v>
      </c>
      <c r="BN21" s="14">
        <v>0</v>
      </c>
      <c r="BO21" s="14">
        <v>0</v>
      </c>
      <c r="BP21" s="13">
        <f t="shared" si="16"/>
        <v>1257</v>
      </c>
      <c r="BQ21" s="13">
        <f t="shared" si="17"/>
        <v>0</v>
      </c>
      <c r="BR21" s="14">
        <v>0</v>
      </c>
      <c r="BS21" s="15">
        <v>0</v>
      </c>
      <c r="BT21" s="15">
        <v>0</v>
      </c>
      <c r="BU21" s="15">
        <v>0</v>
      </c>
      <c r="BV21" s="13">
        <f t="shared" si="18"/>
        <v>0</v>
      </c>
      <c r="BW21" s="15">
        <v>0</v>
      </c>
      <c r="BX21" s="15">
        <v>0</v>
      </c>
      <c r="BY21" s="13">
        <f t="shared" si="19"/>
        <v>0</v>
      </c>
      <c r="BZ21" s="15">
        <v>0</v>
      </c>
      <c r="CA21" s="15">
        <v>0</v>
      </c>
      <c r="CB21" s="13">
        <f t="shared" si="20"/>
        <v>1257</v>
      </c>
      <c r="CC21" s="15">
        <v>1097</v>
      </c>
      <c r="CD21" s="15">
        <v>160</v>
      </c>
      <c r="CE21" s="13">
        <f t="shared" si="21"/>
        <v>664</v>
      </c>
      <c r="CF21" s="14">
        <v>610</v>
      </c>
      <c r="CG21" s="14">
        <v>54</v>
      </c>
      <c r="CH21" s="13">
        <f t="shared" si="22"/>
        <v>905</v>
      </c>
      <c r="CI21" s="14">
        <v>614</v>
      </c>
      <c r="CJ21" s="14">
        <v>291</v>
      </c>
      <c r="CK21" s="13">
        <f t="shared" si="23"/>
        <v>0</v>
      </c>
      <c r="CL21" s="14">
        <v>0</v>
      </c>
      <c r="CM21" s="14">
        <v>0</v>
      </c>
      <c r="CN21" s="13">
        <f t="shared" si="24"/>
        <v>331</v>
      </c>
      <c r="CO21" s="14">
        <v>265</v>
      </c>
      <c r="CP21" s="14">
        <v>66</v>
      </c>
      <c r="CQ21" s="16"/>
      <c r="CR21" s="13">
        <f t="shared" si="25"/>
        <v>802</v>
      </c>
      <c r="CS21" s="14">
        <v>498</v>
      </c>
      <c r="CT21" s="14">
        <v>304</v>
      </c>
      <c r="CU21" s="13">
        <f t="shared" si="26"/>
        <v>340</v>
      </c>
      <c r="CV21" s="13">
        <f t="shared" si="27"/>
        <v>209</v>
      </c>
      <c r="CW21" s="13">
        <f t="shared" si="27"/>
        <v>131</v>
      </c>
      <c r="CX21" s="13">
        <f t="shared" si="28"/>
        <v>0</v>
      </c>
      <c r="CY21" s="14">
        <v>0</v>
      </c>
      <c r="CZ21" s="14">
        <v>0</v>
      </c>
      <c r="DA21" s="13">
        <f t="shared" si="29"/>
        <v>340</v>
      </c>
      <c r="DB21" s="14">
        <v>209</v>
      </c>
      <c r="DC21" s="14">
        <v>131</v>
      </c>
      <c r="DD21" s="13">
        <f t="shared" si="30"/>
        <v>0</v>
      </c>
      <c r="DE21" s="14">
        <v>0</v>
      </c>
      <c r="DF21" s="14">
        <v>0</v>
      </c>
      <c r="DG21" s="17">
        <f t="shared" si="33"/>
        <v>15786</v>
      </c>
      <c r="DH21" s="17">
        <f t="shared" si="31"/>
        <v>12369</v>
      </c>
      <c r="DI21" s="17">
        <v>1172</v>
      </c>
      <c r="DJ21" s="17">
        <f t="shared" si="32"/>
        <v>3417</v>
      </c>
      <c r="DK21" s="18">
        <v>391</v>
      </c>
      <c r="DL21" s="18">
        <v>266</v>
      </c>
    </row>
    <row r="22" spans="1:116" ht="15.75" x14ac:dyDescent="0.2">
      <c r="A22" s="19" t="s">
        <v>89</v>
      </c>
      <c r="B22" s="13">
        <f t="shared" si="0"/>
        <v>2852</v>
      </c>
      <c r="C22" s="14">
        <v>0</v>
      </c>
      <c r="D22" s="14">
        <v>1768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1084</v>
      </c>
      <c r="M22" s="14">
        <v>0</v>
      </c>
      <c r="N22" s="14">
        <v>0</v>
      </c>
      <c r="O22" s="13">
        <f t="shared" si="1"/>
        <v>2213</v>
      </c>
      <c r="P22" s="14">
        <v>0</v>
      </c>
      <c r="Q22" s="14">
        <v>2213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3">
        <f t="shared" si="2"/>
        <v>0</v>
      </c>
      <c r="Y22" s="13">
        <f t="shared" si="3"/>
        <v>0</v>
      </c>
      <c r="Z22" s="14">
        <v>0</v>
      </c>
      <c r="AA22" s="14">
        <v>0</v>
      </c>
      <c r="AB22" s="13">
        <f t="shared" si="4"/>
        <v>0</v>
      </c>
      <c r="AC22" s="14">
        <v>0</v>
      </c>
      <c r="AD22" s="14">
        <v>0</v>
      </c>
      <c r="AE22" s="13">
        <f t="shared" si="5"/>
        <v>0</v>
      </c>
      <c r="AF22" s="14">
        <v>0</v>
      </c>
      <c r="AG22" s="14">
        <v>0</v>
      </c>
      <c r="AH22" s="14">
        <v>0</v>
      </c>
      <c r="AI22" s="13">
        <f t="shared" si="6"/>
        <v>0</v>
      </c>
      <c r="AJ22" s="14">
        <v>0</v>
      </c>
      <c r="AK22" s="14">
        <v>0</v>
      </c>
      <c r="AL22" s="13">
        <f t="shared" si="7"/>
        <v>267</v>
      </c>
      <c r="AM22" s="14">
        <v>233</v>
      </c>
      <c r="AN22" s="14">
        <v>34</v>
      </c>
      <c r="AO22" s="13">
        <f t="shared" si="8"/>
        <v>229</v>
      </c>
      <c r="AP22" s="14">
        <v>222</v>
      </c>
      <c r="AQ22" s="14">
        <v>7</v>
      </c>
      <c r="AR22" s="13">
        <f t="shared" si="9"/>
        <v>1328</v>
      </c>
      <c r="AS22" s="14">
        <v>995</v>
      </c>
      <c r="AT22" s="14">
        <v>222</v>
      </c>
      <c r="AU22" s="14">
        <v>0</v>
      </c>
      <c r="AV22" s="14">
        <v>0</v>
      </c>
      <c r="AW22" s="14">
        <v>0</v>
      </c>
      <c r="AX22" s="13">
        <f t="shared" si="10"/>
        <v>0</v>
      </c>
      <c r="AY22" s="14">
        <v>0</v>
      </c>
      <c r="AZ22" s="14">
        <v>0</v>
      </c>
      <c r="BA22" s="13">
        <f t="shared" si="11"/>
        <v>0</v>
      </c>
      <c r="BB22" s="14">
        <v>0</v>
      </c>
      <c r="BC22" s="14">
        <v>0</v>
      </c>
      <c r="BD22" s="13">
        <f t="shared" si="12"/>
        <v>0</v>
      </c>
      <c r="BE22" s="14">
        <v>0</v>
      </c>
      <c r="BF22" s="14">
        <v>0</v>
      </c>
      <c r="BG22" s="13">
        <f t="shared" si="13"/>
        <v>0</v>
      </c>
      <c r="BH22" s="14">
        <v>0</v>
      </c>
      <c r="BI22" s="14">
        <v>0</v>
      </c>
      <c r="BJ22" s="13">
        <f t="shared" si="14"/>
        <v>111</v>
      </c>
      <c r="BK22" s="14">
        <v>111</v>
      </c>
      <c r="BL22" s="14">
        <v>0</v>
      </c>
      <c r="BM22" s="13">
        <f t="shared" si="15"/>
        <v>0</v>
      </c>
      <c r="BN22" s="14">
        <v>0</v>
      </c>
      <c r="BO22" s="14">
        <v>0</v>
      </c>
      <c r="BP22" s="13">
        <f t="shared" si="16"/>
        <v>2447</v>
      </c>
      <c r="BQ22" s="13">
        <f t="shared" si="17"/>
        <v>0</v>
      </c>
      <c r="BR22" s="14">
        <v>0</v>
      </c>
      <c r="BS22" s="15">
        <v>0</v>
      </c>
      <c r="BT22" s="15">
        <v>0</v>
      </c>
      <c r="BU22" s="15">
        <v>0</v>
      </c>
      <c r="BV22" s="13">
        <f t="shared" si="18"/>
        <v>4</v>
      </c>
      <c r="BW22" s="15">
        <v>4</v>
      </c>
      <c r="BX22" s="15">
        <v>0</v>
      </c>
      <c r="BY22" s="13">
        <f t="shared" si="19"/>
        <v>0</v>
      </c>
      <c r="BZ22" s="15">
        <v>0</v>
      </c>
      <c r="CA22" s="15">
        <v>0</v>
      </c>
      <c r="CB22" s="13">
        <f t="shared" si="20"/>
        <v>2443</v>
      </c>
      <c r="CC22" s="15">
        <v>2443</v>
      </c>
      <c r="CD22" s="15">
        <v>0</v>
      </c>
      <c r="CE22" s="13">
        <f t="shared" si="21"/>
        <v>1141</v>
      </c>
      <c r="CF22" s="14">
        <v>1106</v>
      </c>
      <c r="CG22" s="14">
        <v>35</v>
      </c>
      <c r="CH22" s="13">
        <f t="shared" si="22"/>
        <v>429</v>
      </c>
      <c r="CI22" s="14">
        <v>345</v>
      </c>
      <c r="CJ22" s="14">
        <v>84</v>
      </c>
      <c r="CK22" s="13">
        <f t="shared" si="23"/>
        <v>0</v>
      </c>
      <c r="CL22" s="14">
        <v>0</v>
      </c>
      <c r="CM22" s="14">
        <v>0</v>
      </c>
      <c r="CN22" s="13">
        <f t="shared" si="24"/>
        <v>166</v>
      </c>
      <c r="CO22" s="14">
        <v>111</v>
      </c>
      <c r="CP22" s="14">
        <v>55</v>
      </c>
      <c r="CQ22" s="16"/>
      <c r="CR22" s="13">
        <f t="shared" si="25"/>
        <v>155</v>
      </c>
      <c r="CS22" s="14">
        <v>110</v>
      </c>
      <c r="CT22" s="14">
        <v>45</v>
      </c>
      <c r="CU22" s="13">
        <f t="shared" si="26"/>
        <v>421</v>
      </c>
      <c r="CV22" s="13">
        <f t="shared" si="27"/>
        <v>421</v>
      </c>
      <c r="CW22" s="13">
        <f t="shared" si="27"/>
        <v>0</v>
      </c>
      <c r="CX22" s="13">
        <f t="shared" si="28"/>
        <v>0</v>
      </c>
      <c r="CY22" s="14">
        <v>0</v>
      </c>
      <c r="CZ22" s="14">
        <v>0</v>
      </c>
      <c r="DA22" s="13">
        <f t="shared" si="29"/>
        <v>421</v>
      </c>
      <c r="DB22" s="14">
        <v>421</v>
      </c>
      <c r="DC22" s="14">
        <v>0</v>
      </c>
      <c r="DD22" s="13">
        <f t="shared" si="30"/>
        <v>0</v>
      </c>
      <c r="DE22" s="14">
        <v>0</v>
      </c>
      <c r="DF22" s="14">
        <v>0</v>
      </c>
      <c r="DG22" s="17">
        <f t="shared" si="33"/>
        <v>11648</v>
      </c>
      <c r="DH22" s="17">
        <f t="shared" si="31"/>
        <v>8953</v>
      </c>
      <c r="DI22" s="17">
        <v>1661</v>
      </c>
      <c r="DJ22" s="17">
        <f t="shared" si="32"/>
        <v>2695</v>
      </c>
      <c r="DK22" s="18">
        <v>566</v>
      </c>
      <c r="DL22" s="18">
        <v>386</v>
      </c>
    </row>
    <row r="23" spans="1:116" ht="15.75" x14ac:dyDescent="0.2">
      <c r="A23" s="19" t="s">
        <v>90</v>
      </c>
      <c r="B23" s="13">
        <f t="shared" si="0"/>
        <v>7732</v>
      </c>
      <c r="C23" s="14">
        <v>0</v>
      </c>
      <c r="D23" s="14">
        <v>6569</v>
      </c>
      <c r="E23" s="14">
        <v>0</v>
      </c>
      <c r="F23" s="14">
        <v>0</v>
      </c>
      <c r="G23" s="14">
        <v>0</v>
      </c>
      <c r="H23" s="14">
        <v>313</v>
      </c>
      <c r="I23" s="14">
        <v>0</v>
      </c>
      <c r="J23" s="14">
        <v>0</v>
      </c>
      <c r="K23" s="14">
        <v>0</v>
      </c>
      <c r="L23" s="14">
        <v>850</v>
      </c>
      <c r="M23" s="14">
        <v>0</v>
      </c>
      <c r="N23" s="14">
        <v>0</v>
      </c>
      <c r="O23" s="13">
        <f t="shared" si="1"/>
        <v>5002</v>
      </c>
      <c r="P23" s="14">
        <v>0</v>
      </c>
      <c r="Q23" s="14">
        <v>5002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3">
        <f t="shared" si="2"/>
        <v>417</v>
      </c>
      <c r="Y23" s="13">
        <f t="shared" si="3"/>
        <v>417</v>
      </c>
      <c r="Z23" s="14">
        <v>417</v>
      </c>
      <c r="AA23" s="14">
        <v>0</v>
      </c>
      <c r="AB23" s="13">
        <f t="shared" si="4"/>
        <v>0</v>
      </c>
      <c r="AC23" s="14">
        <v>0</v>
      </c>
      <c r="AD23" s="14">
        <v>0</v>
      </c>
      <c r="AE23" s="13">
        <f t="shared" si="5"/>
        <v>111</v>
      </c>
      <c r="AF23" s="14">
        <v>111</v>
      </c>
      <c r="AG23" s="14">
        <v>0</v>
      </c>
      <c r="AH23" s="14">
        <v>0</v>
      </c>
      <c r="AI23" s="13">
        <f t="shared" si="6"/>
        <v>0</v>
      </c>
      <c r="AJ23" s="14">
        <v>0</v>
      </c>
      <c r="AK23" s="14">
        <v>0</v>
      </c>
      <c r="AL23" s="13">
        <f t="shared" si="7"/>
        <v>584</v>
      </c>
      <c r="AM23" s="14">
        <v>584</v>
      </c>
      <c r="AN23" s="14">
        <v>0</v>
      </c>
      <c r="AO23" s="13">
        <f t="shared" si="8"/>
        <v>55</v>
      </c>
      <c r="AP23" s="14">
        <v>55</v>
      </c>
      <c r="AQ23" s="14">
        <v>0</v>
      </c>
      <c r="AR23" s="13">
        <f t="shared" si="9"/>
        <v>972</v>
      </c>
      <c r="AS23" s="14">
        <v>933</v>
      </c>
      <c r="AT23" s="14">
        <v>0</v>
      </c>
      <c r="AU23" s="14">
        <v>0</v>
      </c>
      <c r="AV23" s="14">
        <v>0</v>
      </c>
      <c r="AW23" s="14">
        <v>0</v>
      </c>
      <c r="AX23" s="13">
        <f t="shared" si="10"/>
        <v>0</v>
      </c>
      <c r="AY23" s="14">
        <v>0</v>
      </c>
      <c r="AZ23" s="14">
        <v>0</v>
      </c>
      <c r="BA23" s="13">
        <f t="shared" si="11"/>
        <v>0</v>
      </c>
      <c r="BB23" s="14">
        <v>0</v>
      </c>
      <c r="BC23" s="14">
        <v>0</v>
      </c>
      <c r="BD23" s="13">
        <f t="shared" si="12"/>
        <v>0</v>
      </c>
      <c r="BE23" s="14">
        <v>0</v>
      </c>
      <c r="BF23" s="14">
        <v>0</v>
      </c>
      <c r="BG23" s="13">
        <f t="shared" si="13"/>
        <v>0</v>
      </c>
      <c r="BH23" s="14">
        <v>0</v>
      </c>
      <c r="BI23" s="14">
        <v>0</v>
      </c>
      <c r="BJ23" s="13">
        <f t="shared" si="14"/>
        <v>39</v>
      </c>
      <c r="BK23" s="14">
        <v>39</v>
      </c>
      <c r="BL23" s="14">
        <v>0</v>
      </c>
      <c r="BM23" s="13">
        <f t="shared" si="15"/>
        <v>547</v>
      </c>
      <c r="BN23" s="14">
        <v>547</v>
      </c>
      <c r="BO23" s="14">
        <v>0</v>
      </c>
      <c r="BP23" s="13">
        <f t="shared" si="16"/>
        <v>4300</v>
      </c>
      <c r="BQ23" s="13">
        <f t="shared" si="17"/>
        <v>900</v>
      </c>
      <c r="BR23" s="14">
        <v>900</v>
      </c>
      <c r="BS23" s="15">
        <v>0</v>
      </c>
      <c r="BT23" s="15">
        <v>400</v>
      </c>
      <c r="BU23" s="15">
        <v>0</v>
      </c>
      <c r="BV23" s="13">
        <f t="shared" si="18"/>
        <v>600</v>
      </c>
      <c r="BW23" s="15">
        <v>600</v>
      </c>
      <c r="BX23" s="15">
        <v>0</v>
      </c>
      <c r="BY23" s="13">
        <f t="shared" si="19"/>
        <v>0</v>
      </c>
      <c r="BZ23" s="15">
        <v>0</v>
      </c>
      <c r="CA23" s="15">
        <v>0</v>
      </c>
      <c r="CB23" s="13">
        <f t="shared" si="20"/>
        <v>2400</v>
      </c>
      <c r="CC23" s="15">
        <v>2400</v>
      </c>
      <c r="CD23" s="15">
        <v>0</v>
      </c>
      <c r="CE23" s="13">
        <f t="shared" si="21"/>
        <v>298</v>
      </c>
      <c r="CF23" s="14">
        <v>298</v>
      </c>
      <c r="CG23" s="14">
        <v>0</v>
      </c>
      <c r="CH23" s="13">
        <f t="shared" si="22"/>
        <v>310</v>
      </c>
      <c r="CI23" s="14">
        <v>198</v>
      </c>
      <c r="CJ23" s="14">
        <v>112</v>
      </c>
      <c r="CK23" s="13">
        <f t="shared" si="23"/>
        <v>0</v>
      </c>
      <c r="CL23" s="14">
        <v>0</v>
      </c>
      <c r="CM23" s="14">
        <v>0</v>
      </c>
      <c r="CN23" s="13">
        <f t="shared" si="24"/>
        <v>1294</v>
      </c>
      <c r="CO23" s="14">
        <f>1294-388</f>
        <v>906</v>
      </c>
      <c r="CP23" s="14">
        <v>388</v>
      </c>
      <c r="CQ23" s="16"/>
      <c r="CR23" s="13">
        <f t="shared" si="25"/>
        <v>909</v>
      </c>
      <c r="CS23" s="14">
        <v>909</v>
      </c>
      <c r="CT23" s="14">
        <v>0</v>
      </c>
      <c r="CU23" s="13">
        <f t="shared" si="26"/>
        <v>3602</v>
      </c>
      <c r="CV23" s="13">
        <f t="shared" si="27"/>
        <v>3602</v>
      </c>
      <c r="CW23" s="13">
        <f t="shared" si="27"/>
        <v>0</v>
      </c>
      <c r="CX23" s="13">
        <f t="shared" si="28"/>
        <v>470</v>
      </c>
      <c r="CY23" s="14">
        <v>470</v>
      </c>
      <c r="CZ23" s="14">
        <v>0</v>
      </c>
      <c r="DA23" s="13">
        <f t="shared" si="29"/>
        <v>1879</v>
      </c>
      <c r="DB23" s="14">
        <v>1879</v>
      </c>
      <c r="DC23" s="14">
        <v>0</v>
      </c>
      <c r="DD23" s="13">
        <f t="shared" si="30"/>
        <v>1253</v>
      </c>
      <c r="DE23" s="14">
        <v>1253</v>
      </c>
      <c r="DF23" s="14">
        <v>0</v>
      </c>
      <c r="DG23" s="17">
        <f t="shared" si="33"/>
        <v>26133</v>
      </c>
      <c r="DH23" s="17">
        <f t="shared" si="31"/>
        <v>20231</v>
      </c>
      <c r="DI23" s="17">
        <v>3385</v>
      </c>
      <c r="DJ23" s="17">
        <f t="shared" si="32"/>
        <v>5902</v>
      </c>
      <c r="DK23" s="18">
        <v>1221</v>
      </c>
      <c r="DL23" s="18">
        <v>832</v>
      </c>
    </row>
    <row r="24" spans="1:116" ht="15.75" x14ac:dyDescent="0.2">
      <c r="A24" s="19" t="s">
        <v>91</v>
      </c>
      <c r="B24" s="13">
        <f t="shared" si="0"/>
        <v>3041</v>
      </c>
      <c r="C24" s="14">
        <v>0</v>
      </c>
      <c r="D24" s="14">
        <v>1828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1213</v>
      </c>
      <c r="M24" s="14">
        <v>0</v>
      </c>
      <c r="N24" s="14">
        <v>0</v>
      </c>
      <c r="O24" s="13">
        <f t="shared" si="1"/>
        <v>4286</v>
      </c>
      <c r="P24" s="14">
        <v>0</v>
      </c>
      <c r="Q24" s="14">
        <v>4286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3">
        <f t="shared" si="2"/>
        <v>146</v>
      </c>
      <c r="Y24" s="13">
        <f t="shared" si="3"/>
        <v>146</v>
      </c>
      <c r="Z24" s="14">
        <v>146</v>
      </c>
      <c r="AA24" s="14">
        <v>0</v>
      </c>
      <c r="AB24" s="13">
        <f t="shared" si="4"/>
        <v>0</v>
      </c>
      <c r="AC24" s="14">
        <v>0</v>
      </c>
      <c r="AD24" s="14">
        <v>0</v>
      </c>
      <c r="AE24" s="13">
        <f t="shared" si="5"/>
        <v>404</v>
      </c>
      <c r="AF24" s="14">
        <v>404</v>
      </c>
      <c r="AG24" s="14">
        <v>0</v>
      </c>
      <c r="AH24" s="14">
        <v>0</v>
      </c>
      <c r="AI24" s="13">
        <f t="shared" si="6"/>
        <v>0</v>
      </c>
      <c r="AJ24" s="14">
        <v>0</v>
      </c>
      <c r="AK24" s="14">
        <v>0</v>
      </c>
      <c r="AL24" s="13">
        <f t="shared" si="7"/>
        <v>2301</v>
      </c>
      <c r="AM24" s="14">
        <v>2208</v>
      </c>
      <c r="AN24" s="14">
        <v>93</v>
      </c>
      <c r="AO24" s="13">
        <f t="shared" si="8"/>
        <v>16</v>
      </c>
      <c r="AP24" s="14">
        <v>16</v>
      </c>
      <c r="AQ24" s="14">
        <v>0</v>
      </c>
      <c r="AR24" s="13">
        <f t="shared" si="9"/>
        <v>2233</v>
      </c>
      <c r="AS24" s="14">
        <v>1586</v>
      </c>
      <c r="AT24" s="14">
        <v>349</v>
      </c>
      <c r="AU24" s="14">
        <v>0</v>
      </c>
      <c r="AV24" s="14">
        <v>0</v>
      </c>
      <c r="AW24" s="14">
        <v>0</v>
      </c>
      <c r="AX24" s="13">
        <f t="shared" si="10"/>
        <v>0</v>
      </c>
      <c r="AY24" s="14">
        <v>0</v>
      </c>
      <c r="AZ24" s="14">
        <v>0</v>
      </c>
      <c r="BA24" s="13">
        <f t="shared" si="11"/>
        <v>0</v>
      </c>
      <c r="BB24" s="14">
        <v>0</v>
      </c>
      <c r="BC24" s="14">
        <v>0</v>
      </c>
      <c r="BD24" s="13">
        <f t="shared" si="12"/>
        <v>0</v>
      </c>
      <c r="BE24" s="14">
        <v>0</v>
      </c>
      <c r="BF24" s="14">
        <v>0</v>
      </c>
      <c r="BG24" s="13">
        <f t="shared" si="13"/>
        <v>0</v>
      </c>
      <c r="BH24" s="14">
        <v>0</v>
      </c>
      <c r="BI24" s="14">
        <v>0</v>
      </c>
      <c r="BJ24" s="13">
        <f t="shared" si="14"/>
        <v>298</v>
      </c>
      <c r="BK24" s="14">
        <v>298</v>
      </c>
      <c r="BL24" s="14">
        <v>0</v>
      </c>
      <c r="BM24" s="13">
        <f t="shared" si="15"/>
        <v>0</v>
      </c>
      <c r="BN24" s="14">
        <v>0</v>
      </c>
      <c r="BO24" s="14">
        <v>0</v>
      </c>
      <c r="BP24" s="13">
        <f t="shared" si="16"/>
        <v>1237</v>
      </c>
      <c r="BQ24" s="13">
        <f t="shared" si="17"/>
        <v>0</v>
      </c>
      <c r="BR24" s="14">
        <v>0</v>
      </c>
      <c r="BS24" s="15">
        <v>0</v>
      </c>
      <c r="BT24" s="15">
        <v>86</v>
      </c>
      <c r="BU24" s="15">
        <v>250</v>
      </c>
      <c r="BV24" s="13">
        <f t="shared" si="18"/>
        <v>0</v>
      </c>
      <c r="BW24" s="15">
        <v>0</v>
      </c>
      <c r="BX24" s="15">
        <v>0</v>
      </c>
      <c r="BY24" s="13">
        <f t="shared" si="19"/>
        <v>0</v>
      </c>
      <c r="BZ24" s="15">
        <v>0</v>
      </c>
      <c r="CA24" s="15">
        <v>0</v>
      </c>
      <c r="CB24" s="13">
        <f t="shared" si="20"/>
        <v>901</v>
      </c>
      <c r="CC24" s="15">
        <v>712</v>
      </c>
      <c r="CD24" s="15">
        <v>189</v>
      </c>
      <c r="CE24" s="13">
        <f t="shared" si="21"/>
        <v>1825</v>
      </c>
      <c r="CF24" s="14">
        <v>1819</v>
      </c>
      <c r="CG24" s="14">
        <v>6</v>
      </c>
      <c r="CH24" s="13">
        <f t="shared" si="22"/>
        <v>280</v>
      </c>
      <c r="CI24" s="14">
        <v>280</v>
      </c>
      <c r="CJ24" s="14">
        <v>0</v>
      </c>
      <c r="CK24" s="13">
        <f t="shared" si="23"/>
        <v>0</v>
      </c>
      <c r="CL24" s="14">
        <v>0</v>
      </c>
      <c r="CM24" s="14">
        <v>0</v>
      </c>
      <c r="CN24" s="13">
        <f t="shared" si="24"/>
        <v>1019</v>
      </c>
      <c r="CO24" s="14">
        <v>698</v>
      </c>
      <c r="CP24" s="14">
        <v>321</v>
      </c>
      <c r="CQ24" s="16"/>
      <c r="CR24" s="13">
        <f t="shared" si="25"/>
        <v>14</v>
      </c>
      <c r="CS24" s="14">
        <v>7</v>
      </c>
      <c r="CT24" s="14">
        <v>7</v>
      </c>
      <c r="CU24" s="13">
        <f t="shared" si="26"/>
        <v>1430</v>
      </c>
      <c r="CV24" s="13">
        <f t="shared" si="27"/>
        <v>1430</v>
      </c>
      <c r="CW24" s="13">
        <f t="shared" si="27"/>
        <v>0</v>
      </c>
      <c r="CX24" s="13">
        <f t="shared" si="28"/>
        <v>350</v>
      </c>
      <c r="CY24" s="14">
        <v>350</v>
      </c>
      <c r="CZ24" s="14">
        <v>0</v>
      </c>
      <c r="DA24" s="13">
        <f t="shared" si="29"/>
        <v>350</v>
      </c>
      <c r="DB24" s="14">
        <v>350</v>
      </c>
      <c r="DC24" s="14">
        <v>0</v>
      </c>
      <c r="DD24" s="13">
        <f t="shared" si="30"/>
        <v>730</v>
      </c>
      <c r="DE24" s="14">
        <v>730</v>
      </c>
      <c r="DF24" s="14">
        <v>0</v>
      </c>
      <c r="DG24" s="17">
        <f t="shared" si="33"/>
        <v>18232</v>
      </c>
      <c r="DH24" s="17">
        <f t="shared" si="31"/>
        <v>12895</v>
      </c>
      <c r="DI24" s="17">
        <v>1565</v>
      </c>
      <c r="DJ24" s="17">
        <f t="shared" si="32"/>
        <v>5337</v>
      </c>
      <c r="DK24" s="18">
        <v>540</v>
      </c>
      <c r="DL24" s="18">
        <v>368</v>
      </c>
    </row>
    <row r="25" spans="1:116" ht="15.75" x14ac:dyDescent="0.2">
      <c r="A25" s="19" t="s">
        <v>92</v>
      </c>
      <c r="B25" s="13">
        <f t="shared" si="0"/>
        <v>7411</v>
      </c>
      <c r="C25" s="14">
        <v>0</v>
      </c>
      <c r="D25" s="14">
        <v>4431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2980</v>
      </c>
      <c r="M25" s="14">
        <v>0</v>
      </c>
      <c r="N25" s="14">
        <v>0</v>
      </c>
      <c r="O25" s="13">
        <f t="shared" si="1"/>
        <v>7529</v>
      </c>
      <c r="P25" s="14">
        <v>0</v>
      </c>
      <c r="Q25" s="14">
        <v>7529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3">
        <f t="shared" si="2"/>
        <v>0</v>
      </c>
      <c r="Y25" s="13">
        <f t="shared" si="3"/>
        <v>0</v>
      </c>
      <c r="Z25" s="14">
        <v>0</v>
      </c>
      <c r="AA25" s="14">
        <v>0</v>
      </c>
      <c r="AB25" s="13">
        <f t="shared" si="4"/>
        <v>0</v>
      </c>
      <c r="AC25" s="14">
        <v>0</v>
      </c>
      <c r="AD25" s="14">
        <v>0</v>
      </c>
      <c r="AE25" s="13">
        <f t="shared" si="5"/>
        <v>670</v>
      </c>
      <c r="AF25" s="14">
        <v>670</v>
      </c>
      <c r="AG25" s="14">
        <v>0</v>
      </c>
      <c r="AH25" s="14">
        <v>0</v>
      </c>
      <c r="AI25" s="13">
        <f t="shared" si="6"/>
        <v>0</v>
      </c>
      <c r="AJ25" s="14">
        <v>0</v>
      </c>
      <c r="AK25" s="14">
        <v>0</v>
      </c>
      <c r="AL25" s="13">
        <f t="shared" si="7"/>
        <v>3725</v>
      </c>
      <c r="AM25" s="14">
        <v>3725</v>
      </c>
      <c r="AN25" s="14">
        <v>0</v>
      </c>
      <c r="AO25" s="13">
        <f t="shared" si="8"/>
        <v>38</v>
      </c>
      <c r="AP25" s="14">
        <v>19</v>
      </c>
      <c r="AQ25" s="14">
        <v>19</v>
      </c>
      <c r="AR25" s="13">
        <f t="shared" si="9"/>
        <v>9422</v>
      </c>
      <c r="AS25" s="14">
        <v>4655</v>
      </c>
      <c r="AT25" s="14">
        <v>19</v>
      </c>
      <c r="AU25" s="14">
        <v>0</v>
      </c>
      <c r="AV25" s="14">
        <v>0</v>
      </c>
      <c r="AW25" s="14">
        <v>0</v>
      </c>
      <c r="AX25" s="13">
        <f t="shared" si="10"/>
        <v>0</v>
      </c>
      <c r="AY25" s="14">
        <v>0</v>
      </c>
      <c r="AZ25" s="14">
        <v>0</v>
      </c>
      <c r="BA25" s="13">
        <f t="shared" si="11"/>
        <v>0</v>
      </c>
      <c r="BB25" s="14">
        <v>0</v>
      </c>
      <c r="BC25" s="14">
        <v>0</v>
      </c>
      <c r="BD25" s="13">
        <f t="shared" si="12"/>
        <v>4655</v>
      </c>
      <c r="BE25" s="14">
        <v>4655</v>
      </c>
      <c r="BF25" s="14">
        <v>0</v>
      </c>
      <c r="BG25" s="13">
        <f t="shared" si="13"/>
        <v>0</v>
      </c>
      <c r="BH25" s="14">
        <v>0</v>
      </c>
      <c r="BI25" s="14">
        <v>0</v>
      </c>
      <c r="BJ25" s="13">
        <f t="shared" si="14"/>
        <v>93</v>
      </c>
      <c r="BK25" s="14">
        <v>93</v>
      </c>
      <c r="BL25" s="14">
        <v>0</v>
      </c>
      <c r="BM25" s="13">
        <f t="shared" si="15"/>
        <v>0</v>
      </c>
      <c r="BN25" s="14">
        <v>0</v>
      </c>
      <c r="BO25" s="14">
        <v>0</v>
      </c>
      <c r="BP25" s="13">
        <f t="shared" si="16"/>
        <v>2757</v>
      </c>
      <c r="BQ25" s="13">
        <f t="shared" si="17"/>
        <v>242</v>
      </c>
      <c r="BR25" s="14">
        <v>242</v>
      </c>
      <c r="BS25" s="15">
        <v>0</v>
      </c>
      <c r="BT25" s="15">
        <v>115</v>
      </c>
      <c r="BU25" s="15">
        <v>690</v>
      </c>
      <c r="BV25" s="13">
        <f t="shared" si="18"/>
        <v>0</v>
      </c>
      <c r="BW25" s="15">
        <v>0</v>
      </c>
      <c r="BX25" s="15">
        <v>0</v>
      </c>
      <c r="BY25" s="13">
        <f t="shared" si="19"/>
        <v>0</v>
      </c>
      <c r="BZ25" s="15">
        <v>0</v>
      </c>
      <c r="CA25" s="15">
        <v>0</v>
      </c>
      <c r="CB25" s="13">
        <f t="shared" si="20"/>
        <v>1710</v>
      </c>
      <c r="CC25" s="15">
        <v>1025</v>
      </c>
      <c r="CD25" s="15">
        <v>685</v>
      </c>
      <c r="CE25" s="13">
        <f t="shared" si="21"/>
        <v>6712</v>
      </c>
      <c r="CF25" s="14">
        <v>6703</v>
      </c>
      <c r="CG25" s="14">
        <v>9</v>
      </c>
      <c r="CH25" s="13">
        <f t="shared" si="22"/>
        <v>93</v>
      </c>
      <c r="CI25" s="14">
        <v>93</v>
      </c>
      <c r="CJ25" s="14">
        <v>0</v>
      </c>
      <c r="CK25" s="13">
        <f t="shared" si="23"/>
        <v>0</v>
      </c>
      <c r="CL25" s="14">
        <v>0</v>
      </c>
      <c r="CM25" s="14">
        <v>0</v>
      </c>
      <c r="CN25" s="13">
        <f t="shared" si="24"/>
        <v>94</v>
      </c>
      <c r="CO25" s="14">
        <v>47</v>
      </c>
      <c r="CP25" s="14">
        <v>47</v>
      </c>
      <c r="CQ25" s="16"/>
      <c r="CR25" s="13">
        <f t="shared" si="25"/>
        <v>2789</v>
      </c>
      <c r="CS25" s="14">
        <v>2484</v>
      </c>
      <c r="CT25" s="14">
        <v>305</v>
      </c>
      <c r="CU25" s="13">
        <f t="shared" si="26"/>
        <v>2922</v>
      </c>
      <c r="CV25" s="13">
        <f t="shared" si="27"/>
        <v>2922</v>
      </c>
      <c r="CW25" s="13">
        <f t="shared" si="27"/>
        <v>0</v>
      </c>
      <c r="CX25" s="13">
        <f t="shared" si="28"/>
        <v>58</v>
      </c>
      <c r="CY25" s="14">
        <v>58</v>
      </c>
      <c r="CZ25" s="14">
        <v>0</v>
      </c>
      <c r="DA25" s="13">
        <f t="shared" si="29"/>
        <v>2864</v>
      </c>
      <c r="DB25" s="14">
        <v>2864</v>
      </c>
      <c r="DC25" s="14">
        <v>0</v>
      </c>
      <c r="DD25" s="13">
        <f t="shared" si="30"/>
        <v>0</v>
      </c>
      <c r="DE25" s="14">
        <v>0</v>
      </c>
      <c r="DF25" s="14">
        <v>0</v>
      </c>
      <c r="DG25" s="17">
        <f t="shared" si="33"/>
        <v>44162</v>
      </c>
      <c r="DH25" s="17">
        <f t="shared" si="31"/>
        <v>35434</v>
      </c>
      <c r="DI25" s="17">
        <v>3126</v>
      </c>
      <c r="DJ25" s="17">
        <f t="shared" si="32"/>
        <v>8728</v>
      </c>
      <c r="DK25" s="18">
        <v>1077</v>
      </c>
      <c r="DL25" s="18">
        <v>734</v>
      </c>
    </row>
    <row r="26" spans="1:116" ht="15.75" x14ac:dyDescent="0.2">
      <c r="A26" s="19" t="s">
        <v>93</v>
      </c>
      <c r="B26" s="13">
        <f t="shared" si="0"/>
        <v>6860</v>
      </c>
      <c r="C26" s="14">
        <v>0</v>
      </c>
      <c r="D26" s="14">
        <v>2118</v>
      </c>
      <c r="E26" s="14">
        <v>1497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3245</v>
      </c>
      <c r="M26" s="14">
        <v>0</v>
      </c>
      <c r="N26" s="14">
        <v>0</v>
      </c>
      <c r="O26" s="13">
        <f t="shared" si="1"/>
        <v>12864</v>
      </c>
      <c r="P26" s="14">
        <v>0</v>
      </c>
      <c r="Q26" s="14">
        <v>12159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705</v>
      </c>
      <c r="X26" s="13">
        <f t="shared" si="2"/>
        <v>223</v>
      </c>
      <c r="Y26" s="13">
        <f t="shared" si="3"/>
        <v>223</v>
      </c>
      <c r="Z26" s="14">
        <v>223</v>
      </c>
      <c r="AA26" s="14">
        <v>0</v>
      </c>
      <c r="AB26" s="13">
        <f t="shared" si="4"/>
        <v>0</v>
      </c>
      <c r="AC26" s="14">
        <v>0</v>
      </c>
      <c r="AD26" s="14">
        <v>0</v>
      </c>
      <c r="AE26" s="13">
        <f t="shared" si="5"/>
        <v>381</v>
      </c>
      <c r="AF26" s="14">
        <v>353</v>
      </c>
      <c r="AG26" s="14">
        <v>28</v>
      </c>
      <c r="AH26" s="14">
        <v>0</v>
      </c>
      <c r="AI26" s="13">
        <f t="shared" si="6"/>
        <v>0</v>
      </c>
      <c r="AJ26" s="14">
        <v>0</v>
      </c>
      <c r="AK26" s="14">
        <v>0</v>
      </c>
      <c r="AL26" s="13">
        <f t="shared" si="7"/>
        <v>361</v>
      </c>
      <c r="AM26" s="14">
        <v>271</v>
      </c>
      <c r="AN26" s="14">
        <v>90</v>
      </c>
      <c r="AO26" s="13">
        <f t="shared" si="8"/>
        <v>1376</v>
      </c>
      <c r="AP26" s="14">
        <v>1212</v>
      </c>
      <c r="AQ26" s="14">
        <v>164</v>
      </c>
      <c r="AR26" s="13">
        <f t="shared" si="9"/>
        <v>3687</v>
      </c>
      <c r="AS26" s="14">
        <v>2502</v>
      </c>
      <c r="AT26" s="14">
        <v>705</v>
      </c>
      <c r="AU26" s="14">
        <v>0</v>
      </c>
      <c r="AV26" s="14">
        <v>0</v>
      </c>
      <c r="AW26" s="14">
        <v>0</v>
      </c>
      <c r="AX26" s="13">
        <f t="shared" si="10"/>
        <v>0</v>
      </c>
      <c r="AY26" s="14">
        <v>0</v>
      </c>
      <c r="AZ26" s="14">
        <v>0</v>
      </c>
      <c r="BA26" s="13">
        <f t="shared" si="11"/>
        <v>0</v>
      </c>
      <c r="BB26" s="14">
        <v>0</v>
      </c>
      <c r="BC26" s="14">
        <v>0</v>
      </c>
      <c r="BD26" s="13">
        <f t="shared" si="12"/>
        <v>395</v>
      </c>
      <c r="BE26" s="14">
        <v>395</v>
      </c>
      <c r="BF26" s="14">
        <v>0</v>
      </c>
      <c r="BG26" s="13">
        <f t="shared" si="13"/>
        <v>0</v>
      </c>
      <c r="BH26" s="14">
        <v>0</v>
      </c>
      <c r="BI26" s="14">
        <v>0</v>
      </c>
      <c r="BJ26" s="13">
        <f t="shared" si="14"/>
        <v>85</v>
      </c>
      <c r="BK26" s="14">
        <v>85</v>
      </c>
      <c r="BL26" s="14">
        <v>0</v>
      </c>
      <c r="BM26" s="13">
        <f t="shared" si="15"/>
        <v>57</v>
      </c>
      <c r="BN26" s="14">
        <v>57</v>
      </c>
      <c r="BO26" s="14">
        <v>0</v>
      </c>
      <c r="BP26" s="13">
        <f t="shared" si="16"/>
        <v>0</v>
      </c>
      <c r="BQ26" s="13">
        <f t="shared" si="17"/>
        <v>0</v>
      </c>
      <c r="BR26" s="14">
        <v>0</v>
      </c>
      <c r="BS26" s="14">
        <v>0</v>
      </c>
      <c r="BT26" s="14">
        <v>0</v>
      </c>
      <c r="BU26" s="14">
        <v>0</v>
      </c>
      <c r="BV26" s="13">
        <f t="shared" si="18"/>
        <v>0</v>
      </c>
      <c r="BW26" s="14">
        <v>0</v>
      </c>
      <c r="BX26" s="14">
        <v>0</v>
      </c>
      <c r="BY26" s="13">
        <f t="shared" si="19"/>
        <v>0</v>
      </c>
      <c r="BZ26" s="14">
        <v>0</v>
      </c>
      <c r="CA26" s="14">
        <v>0</v>
      </c>
      <c r="CB26" s="13">
        <f t="shared" si="20"/>
        <v>0</v>
      </c>
      <c r="CC26" s="14">
        <v>0</v>
      </c>
      <c r="CD26" s="14">
        <v>0</v>
      </c>
      <c r="CE26" s="13">
        <f t="shared" si="21"/>
        <v>918</v>
      </c>
      <c r="CF26" s="14">
        <v>870</v>
      </c>
      <c r="CG26" s="14">
        <v>48</v>
      </c>
      <c r="CH26" s="13">
        <f t="shared" si="22"/>
        <v>523</v>
      </c>
      <c r="CI26" s="14">
        <v>15</v>
      </c>
      <c r="CJ26" s="14">
        <v>508</v>
      </c>
      <c r="CK26" s="13">
        <f t="shared" si="23"/>
        <v>0</v>
      </c>
      <c r="CL26" s="14">
        <v>0</v>
      </c>
      <c r="CM26" s="14">
        <v>0</v>
      </c>
      <c r="CN26" s="13">
        <f t="shared" si="24"/>
        <v>56</v>
      </c>
      <c r="CO26" s="14">
        <v>28</v>
      </c>
      <c r="CP26" s="14">
        <v>28</v>
      </c>
      <c r="CQ26" s="16"/>
      <c r="CR26" s="13">
        <f t="shared" si="25"/>
        <v>1177</v>
      </c>
      <c r="CS26" s="14">
        <v>743</v>
      </c>
      <c r="CT26" s="14">
        <v>434</v>
      </c>
      <c r="CU26" s="13">
        <f t="shared" si="26"/>
        <v>891</v>
      </c>
      <c r="CV26" s="13">
        <f t="shared" si="27"/>
        <v>891</v>
      </c>
      <c r="CW26" s="13">
        <f t="shared" si="27"/>
        <v>0</v>
      </c>
      <c r="CX26" s="13">
        <f t="shared" si="28"/>
        <v>0</v>
      </c>
      <c r="CY26" s="14">
        <v>0</v>
      </c>
      <c r="CZ26" s="14">
        <v>0</v>
      </c>
      <c r="DA26" s="13">
        <f t="shared" si="29"/>
        <v>891</v>
      </c>
      <c r="DB26" s="14">
        <v>891</v>
      </c>
      <c r="DC26" s="14">
        <v>0</v>
      </c>
      <c r="DD26" s="13">
        <f t="shared" si="30"/>
        <v>0</v>
      </c>
      <c r="DE26" s="14">
        <v>0</v>
      </c>
      <c r="DF26" s="14">
        <v>0</v>
      </c>
      <c r="DG26" s="17">
        <f t="shared" si="33"/>
        <v>29374</v>
      </c>
      <c r="DH26" s="17">
        <f t="shared" si="31"/>
        <v>14505</v>
      </c>
      <c r="DI26" s="17">
        <v>3951</v>
      </c>
      <c r="DJ26" s="17">
        <f t="shared" si="32"/>
        <v>14869</v>
      </c>
      <c r="DK26" s="18">
        <v>1347</v>
      </c>
      <c r="DL26" s="18">
        <v>918</v>
      </c>
    </row>
    <row r="27" spans="1:116" ht="15.75" x14ac:dyDescent="0.2">
      <c r="A27" s="19" t="s">
        <v>94</v>
      </c>
      <c r="B27" s="13">
        <f t="shared" si="0"/>
        <v>5102</v>
      </c>
      <c r="C27" s="14">
        <v>0</v>
      </c>
      <c r="D27" s="14">
        <v>5102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3">
        <f t="shared" si="1"/>
        <v>4895</v>
      </c>
      <c r="P27" s="14">
        <v>0</v>
      </c>
      <c r="Q27" s="14">
        <v>4895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3">
        <f t="shared" si="2"/>
        <v>0</v>
      </c>
      <c r="Y27" s="13">
        <f t="shared" si="3"/>
        <v>0</v>
      </c>
      <c r="Z27" s="14">
        <v>0</v>
      </c>
      <c r="AA27" s="14">
        <v>0</v>
      </c>
      <c r="AB27" s="13">
        <f t="shared" si="4"/>
        <v>0</v>
      </c>
      <c r="AC27" s="14">
        <v>0</v>
      </c>
      <c r="AD27" s="14">
        <v>0</v>
      </c>
      <c r="AE27" s="13">
        <f t="shared" si="5"/>
        <v>783</v>
      </c>
      <c r="AF27" s="14">
        <v>783</v>
      </c>
      <c r="AG27" s="14">
        <v>0</v>
      </c>
      <c r="AH27" s="14">
        <v>0</v>
      </c>
      <c r="AI27" s="13">
        <f t="shared" si="6"/>
        <v>0</v>
      </c>
      <c r="AJ27" s="14">
        <v>0</v>
      </c>
      <c r="AK27" s="14">
        <v>0</v>
      </c>
      <c r="AL27" s="13">
        <f t="shared" si="7"/>
        <v>900</v>
      </c>
      <c r="AM27" s="14">
        <v>881</v>
      </c>
      <c r="AN27" s="14">
        <v>19</v>
      </c>
      <c r="AO27" s="13">
        <f t="shared" si="8"/>
        <v>0</v>
      </c>
      <c r="AP27" s="14">
        <v>0</v>
      </c>
      <c r="AQ27" s="14">
        <v>0</v>
      </c>
      <c r="AR27" s="13">
        <f t="shared" si="9"/>
        <v>2040</v>
      </c>
      <c r="AS27" s="14">
        <v>832</v>
      </c>
      <c r="AT27" s="14">
        <v>97</v>
      </c>
      <c r="AU27" s="14">
        <v>0</v>
      </c>
      <c r="AV27" s="14">
        <v>0</v>
      </c>
      <c r="AW27" s="14">
        <v>0</v>
      </c>
      <c r="AX27" s="13">
        <f t="shared" si="10"/>
        <v>0</v>
      </c>
      <c r="AY27" s="14">
        <v>0</v>
      </c>
      <c r="AZ27" s="14">
        <v>0</v>
      </c>
      <c r="BA27" s="13">
        <f t="shared" si="11"/>
        <v>0</v>
      </c>
      <c r="BB27" s="14">
        <v>0</v>
      </c>
      <c r="BC27" s="14">
        <v>0</v>
      </c>
      <c r="BD27" s="13">
        <f t="shared" si="12"/>
        <v>1042</v>
      </c>
      <c r="BE27" s="14">
        <v>907</v>
      </c>
      <c r="BF27" s="14">
        <v>135</v>
      </c>
      <c r="BG27" s="13">
        <f t="shared" si="13"/>
        <v>0</v>
      </c>
      <c r="BH27" s="14">
        <v>0</v>
      </c>
      <c r="BI27" s="14">
        <v>0</v>
      </c>
      <c r="BJ27" s="13">
        <f t="shared" si="14"/>
        <v>69</v>
      </c>
      <c r="BK27" s="14">
        <v>69</v>
      </c>
      <c r="BL27" s="14">
        <v>0</v>
      </c>
      <c r="BM27" s="13">
        <f t="shared" si="15"/>
        <v>1813</v>
      </c>
      <c r="BN27" s="14">
        <v>1813</v>
      </c>
      <c r="BO27" s="14">
        <v>0</v>
      </c>
      <c r="BP27" s="13">
        <f t="shared" si="16"/>
        <v>845</v>
      </c>
      <c r="BQ27" s="13">
        <f t="shared" si="17"/>
        <v>0</v>
      </c>
      <c r="BR27" s="14">
        <v>0</v>
      </c>
      <c r="BS27" s="15">
        <v>0</v>
      </c>
      <c r="BT27" s="15">
        <v>0</v>
      </c>
      <c r="BU27" s="15">
        <v>419</v>
      </c>
      <c r="BV27" s="13">
        <f t="shared" si="18"/>
        <v>0</v>
      </c>
      <c r="BW27" s="15">
        <v>0</v>
      </c>
      <c r="BX27" s="15">
        <v>0</v>
      </c>
      <c r="BY27" s="13">
        <f t="shared" si="19"/>
        <v>0</v>
      </c>
      <c r="BZ27" s="15">
        <v>0</v>
      </c>
      <c r="CA27" s="15">
        <v>0</v>
      </c>
      <c r="CB27" s="13">
        <f t="shared" si="20"/>
        <v>426</v>
      </c>
      <c r="CC27" s="15">
        <v>426</v>
      </c>
      <c r="CD27" s="15">
        <v>0</v>
      </c>
      <c r="CE27" s="13">
        <f t="shared" si="21"/>
        <v>1316</v>
      </c>
      <c r="CF27" s="14">
        <v>1243</v>
      </c>
      <c r="CG27" s="14">
        <v>73</v>
      </c>
      <c r="CH27" s="13">
        <f t="shared" si="22"/>
        <v>1499</v>
      </c>
      <c r="CI27" s="14">
        <v>1059</v>
      </c>
      <c r="CJ27" s="14">
        <v>440</v>
      </c>
      <c r="CK27" s="13">
        <f t="shared" si="23"/>
        <v>0</v>
      </c>
      <c r="CL27" s="14">
        <v>0</v>
      </c>
      <c r="CM27" s="14">
        <v>0</v>
      </c>
      <c r="CN27" s="13">
        <f t="shared" si="24"/>
        <v>1118</v>
      </c>
      <c r="CO27" s="14">
        <v>936</v>
      </c>
      <c r="CP27" s="14">
        <v>182</v>
      </c>
      <c r="CQ27" s="16"/>
      <c r="CR27" s="13">
        <f t="shared" si="25"/>
        <v>166</v>
      </c>
      <c r="CS27" s="14">
        <v>97</v>
      </c>
      <c r="CT27" s="14">
        <v>69</v>
      </c>
      <c r="CU27" s="13">
        <f t="shared" si="26"/>
        <v>287</v>
      </c>
      <c r="CV27" s="13">
        <f t="shared" si="27"/>
        <v>287</v>
      </c>
      <c r="CW27" s="13">
        <f t="shared" si="27"/>
        <v>0</v>
      </c>
      <c r="CX27" s="13">
        <f t="shared" si="28"/>
        <v>133</v>
      </c>
      <c r="CY27" s="14">
        <v>133</v>
      </c>
      <c r="CZ27" s="14">
        <v>0</v>
      </c>
      <c r="DA27" s="13">
        <f t="shared" si="29"/>
        <v>52</v>
      </c>
      <c r="DB27" s="14">
        <v>52</v>
      </c>
      <c r="DC27" s="14">
        <v>0</v>
      </c>
      <c r="DD27" s="13">
        <f t="shared" si="30"/>
        <v>102</v>
      </c>
      <c r="DE27" s="14">
        <v>102</v>
      </c>
      <c r="DF27" s="14">
        <v>0</v>
      </c>
      <c r="DG27" s="17">
        <f t="shared" si="33"/>
        <v>20764</v>
      </c>
      <c r="DH27" s="17">
        <f t="shared" si="31"/>
        <v>14854</v>
      </c>
      <c r="DI27" s="17">
        <v>3210</v>
      </c>
      <c r="DJ27" s="17">
        <f t="shared" si="32"/>
        <v>5910</v>
      </c>
      <c r="DK27" s="18">
        <v>1113</v>
      </c>
      <c r="DL27" s="18">
        <v>758</v>
      </c>
    </row>
    <row r="28" spans="1:116" ht="15.75" x14ac:dyDescent="0.2">
      <c r="A28" s="19" t="s">
        <v>95</v>
      </c>
      <c r="B28" s="13">
        <f t="shared" si="0"/>
        <v>3043</v>
      </c>
      <c r="C28" s="14">
        <v>0</v>
      </c>
      <c r="D28" s="14">
        <v>3043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3">
        <f t="shared" si="1"/>
        <v>3764</v>
      </c>
      <c r="P28" s="14">
        <v>0</v>
      </c>
      <c r="Q28" s="14">
        <v>3764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3">
        <f t="shared" si="2"/>
        <v>0</v>
      </c>
      <c r="Y28" s="13">
        <f t="shared" si="3"/>
        <v>0</v>
      </c>
      <c r="Z28" s="14">
        <v>0</v>
      </c>
      <c r="AA28" s="14">
        <v>0</v>
      </c>
      <c r="AB28" s="13">
        <f t="shared" si="4"/>
        <v>0</v>
      </c>
      <c r="AC28" s="14">
        <v>0</v>
      </c>
      <c r="AD28" s="14">
        <v>0</v>
      </c>
      <c r="AE28" s="13">
        <f t="shared" si="5"/>
        <v>187</v>
      </c>
      <c r="AF28" s="14">
        <v>187</v>
      </c>
      <c r="AG28" s="14">
        <v>0</v>
      </c>
      <c r="AH28" s="14">
        <v>0</v>
      </c>
      <c r="AI28" s="13">
        <f t="shared" si="6"/>
        <v>0</v>
      </c>
      <c r="AJ28" s="14">
        <v>0</v>
      </c>
      <c r="AK28" s="14">
        <v>0</v>
      </c>
      <c r="AL28" s="13">
        <f t="shared" si="7"/>
        <v>0</v>
      </c>
      <c r="AM28" s="14">
        <v>0</v>
      </c>
      <c r="AN28" s="14">
        <v>0</v>
      </c>
      <c r="AO28" s="13">
        <f t="shared" si="8"/>
        <v>0</v>
      </c>
      <c r="AP28" s="14">
        <v>0</v>
      </c>
      <c r="AQ28" s="14">
        <v>0</v>
      </c>
      <c r="AR28" s="13">
        <f t="shared" si="9"/>
        <v>1875</v>
      </c>
      <c r="AS28" s="14">
        <v>1432</v>
      </c>
      <c r="AT28" s="14">
        <v>0</v>
      </c>
      <c r="AU28" s="14">
        <v>0</v>
      </c>
      <c r="AV28" s="14">
        <v>0</v>
      </c>
      <c r="AW28" s="14">
        <v>0</v>
      </c>
      <c r="AX28" s="13">
        <f t="shared" si="10"/>
        <v>0</v>
      </c>
      <c r="AY28" s="14">
        <v>0</v>
      </c>
      <c r="AZ28" s="14">
        <v>0</v>
      </c>
      <c r="BA28" s="13">
        <f t="shared" si="11"/>
        <v>0</v>
      </c>
      <c r="BB28" s="14">
        <v>0</v>
      </c>
      <c r="BC28" s="14">
        <v>0</v>
      </c>
      <c r="BD28" s="13">
        <f t="shared" si="12"/>
        <v>0</v>
      </c>
      <c r="BE28" s="14">
        <v>0</v>
      </c>
      <c r="BF28" s="14">
        <v>0</v>
      </c>
      <c r="BG28" s="13">
        <f t="shared" si="13"/>
        <v>0</v>
      </c>
      <c r="BH28" s="14">
        <v>0</v>
      </c>
      <c r="BI28" s="14">
        <v>0</v>
      </c>
      <c r="BJ28" s="13">
        <f t="shared" si="14"/>
        <v>443</v>
      </c>
      <c r="BK28" s="14">
        <v>443</v>
      </c>
      <c r="BL28" s="14">
        <v>0</v>
      </c>
      <c r="BM28" s="13">
        <f t="shared" si="15"/>
        <v>0</v>
      </c>
      <c r="BN28" s="14">
        <v>0</v>
      </c>
      <c r="BO28" s="14">
        <v>0</v>
      </c>
      <c r="BP28" s="13">
        <f t="shared" si="16"/>
        <v>217</v>
      </c>
      <c r="BQ28" s="13">
        <f t="shared" si="17"/>
        <v>0</v>
      </c>
      <c r="BR28" s="14">
        <v>0</v>
      </c>
      <c r="BS28" s="15">
        <v>0</v>
      </c>
      <c r="BT28" s="15">
        <v>0</v>
      </c>
      <c r="BU28" s="15">
        <v>0</v>
      </c>
      <c r="BV28" s="13">
        <f t="shared" si="18"/>
        <v>0</v>
      </c>
      <c r="BW28" s="15">
        <v>0</v>
      </c>
      <c r="BX28" s="15">
        <v>0</v>
      </c>
      <c r="BY28" s="13">
        <f t="shared" si="19"/>
        <v>0</v>
      </c>
      <c r="BZ28" s="15">
        <v>0</v>
      </c>
      <c r="CA28" s="15">
        <v>0</v>
      </c>
      <c r="CB28" s="13">
        <f t="shared" si="20"/>
        <v>217</v>
      </c>
      <c r="CC28" s="15">
        <v>217</v>
      </c>
      <c r="CD28" s="15">
        <v>0</v>
      </c>
      <c r="CE28" s="13">
        <f t="shared" si="21"/>
        <v>312</v>
      </c>
      <c r="CF28" s="14">
        <v>312</v>
      </c>
      <c r="CG28" s="14">
        <v>0</v>
      </c>
      <c r="CH28" s="13">
        <f t="shared" si="22"/>
        <v>223</v>
      </c>
      <c r="CI28" s="14">
        <v>223</v>
      </c>
      <c r="CJ28" s="14">
        <v>0</v>
      </c>
      <c r="CK28" s="13">
        <f t="shared" si="23"/>
        <v>0</v>
      </c>
      <c r="CL28" s="14">
        <v>0</v>
      </c>
      <c r="CM28" s="14">
        <v>0</v>
      </c>
      <c r="CN28" s="13">
        <f t="shared" si="24"/>
        <v>328</v>
      </c>
      <c r="CO28" s="14">
        <v>328</v>
      </c>
      <c r="CP28" s="14">
        <v>0</v>
      </c>
      <c r="CQ28" s="16"/>
      <c r="CR28" s="13">
        <f t="shared" si="25"/>
        <v>0</v>
      </c>
      <c r="CS28" s="14">
        <v>0</v>
      </c>
      <c r="CT28" s="14">
        <v>0</v>
      </c>
      <c r="CU28" s="13">
        <f t="shared" si="26"/>
        <v>686</v>
      </c>
      <c r="CV28" s="13">
        <f t="shared" si="27"/>
        <v>468</v>
      </c>
      <c r="CW28" s="13">
        <f t="shared" si="27"/>
        <v>218</v>
      </c>
      <c r="CX28" s="13">
        <f t="shared" si="28"/>
        <v>373</v>
      </c>
      <c r="CY28" s="14">
        <v>155</v>
      </c>
      <c r="CZ28" s="14">
        <v>218</v>
      </c>
      <c r="DA28" s="13">
        <f t="shared" si="29"/>
        <v>313</v>
      </c>
      <c r="DB28" s="14">
        <v>313</v>
      </c>
      <c r="DC28" s="14">
        <v>0</v>
      </c>
      <c r="DD28" s="13">
        <f t="shared" si="30"/>
        <v>0</v>
      </c>
      <c r="DE28" s="14">
        <v>0</v>
      </c>
      <c r="DF28" s="14">
        <v>0</v>
      </c>
      <c r="DG28" s="17">
        <f t="shared" si="33"/>
        <v>10635</v>
      </c>
      <c r="DH28" s="17">
        <f t="shared" si="31"/>
        <v>6653</v>
      </c>
      <c r="DI28" s="17">
        <v>1255</v>
      </c>
      <c r="DJ28" s="17">
        <f t="shared" si="32"/>
        <v>3982</v>
      </c>
      <c r="DK28" s="18">
        <v>405</v>
      </c>
      <c r="DL28" s="18">
        <v>276</v>
      </c>
    </row>
    <row r="29" spans="1:116" ht="15.75" x14ac:dyDescent="0.2">
      <c r="A29" s="19" t="s">
        <v>96</v>
      </c>
      <c r="B29" s="13">
        <f t="shared" si="0"/>
        <v>7765</v>
      </c>
      <c r="C29" s="14">
        <v>0</v>
      </c>
      <c r="D29" s="14">
        <v>2980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4785</v>
      </c>
      <c r="M29" s="14">
        <v>0</v>
      </c>
      <c r="N29" s="14">
        <v>0</v>
      </c>
      <c r="O29" s="13">
        <f t="shared" si="1"/>
        <v>1714</v>
      </c>
      <c r="P29" s="14">
        <v>0</v>
      </c>
      <c r="Q29" s="14">
        <v>1714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3">
        <f t="shared" si="2"/>
        <v>0</v>
      </c>
      <c r="Y29" s="13">
        <f t="shared" si="3"/>
        <v>0</v>
      </c>
      <c r="Z29" s="14">
        <v>0</v>
      </c>
      <c r="AA29" s="14">
        <v>0</v>
      </c>
      <c r="AB29" s="13">
        <f t="shared" si="4"/>
        <v>0</v>
      </c>
      <c r="AC29" s="14">
        <v>0</v>
      </c>
      <c r="AD29" s="14">
        <v>0</v>
      </c>
      <c r="AE29" s="13">
        <f t="shared" si="5"/>
        <v>1341</v>
      </c>
      <c r="AF29" s="14">
        <v>1341</v>
      </c>
      <c r="AG29" s="14">
        <v>0</v>
      </c>
      <c r="AH29" s="14">
        <v>0</v>
      </c>
      <c r="AI29" s="13">
        <f t="shared" si="6"/>
        <v>0</v>
      </c>
      <c r="AJ29" s="14">
        <v>0</v>
      </c>
      <c r="AK29" s="14">
        <v>0</v>
      </c>
      <c r="AL29" s="13">
        <f t="shared" si="7"/>
        <v>476</v>
      </c>
      <c r="AM29" s="14">
        <v>447</v>
      </c>
      <c r="AN29" s="14">
        <v>29</v>
      </c>
      <c r="AO29" s="13">
        <f t="shared" si="8"/>
        <v>408</v>
      </c>
      <c r="AP29" s="14">
        <v>359</v>
      </c>
      <c r="AQ29" s="14">
        <v>49</v>
      </c>
      <c r="AR29" s="13">
        <f t="shared" si="9"/>
        <v>2088</v>
      </c>
      <c r="AS29" s="14">
        <v>2066</v>
      </c>
      <c r="AT29" s="14">
        <v>0</v>
      </c>
      <c r="AU29" s="14">
        <v>0</v>
      </c>
      <c r="AV29" s="14">
        <v>0</v>
      </c>
      <c r="AW29" s="14">
        <v>0</v>
      </c>
      <c r="AX29" s="13">
        <f t="shared" si="10"/>
        <v>0</v>
      </c>
      <c r="AY29" s="14">
        <v>0</v>
      </c>
      <c r="AZ29" s="14">
        <v>0</v>
      </c>
      <c r="BA29" s="13">
        <f t="shared" si="11"/>
        <v>0</v>
      </c>
      <c r="BB29" s="14">
        <v>0</v>
      </c>
      <c r="BC29" s="14">
        <v>0</v>
      </c>
      <c r="BD29" s="13">
        <f t="shared" si="12"/>
        <v>0</v>
      </c>
      <c r="BE29" s="14">
        <v>0</v>
      </c>
      <c r="BF29" s="14">
        <v>0</v>
      </c>
      <c r="BG29" s="13">
        <f t="shared" si="13"/>
        <v>0</v>
      </c>
      <c r="BH29" s="14">
        <v>0</v>
      </c>
      <c r="BI29" s="14">
        <v>0</v>
      </c>
      <c r="BJ29" s="13">
        <f t="shared" si="14"/>
        <v>22</v>
      </c>
      <c r="BK29" s="14">
        <v>22</v>
      </c>
      <c r="BL29" s="14">
        <v>0</v>
      </c>
      <c r="BM29" s="13">
        <f t="shared" si="15"/>
        <v>58</v>
      </c>
      <c r="BN29" s="14">
        <v>58</v>
      </c>
      <c r="BO29" s="14">
        <v>0</v>
      </c>
      <c r="BP29" s="13">
        <f t="shared" si="16"/>
        <v>1733</v>
      </c>
      <c r="BQ29" s="13">
        <f t="shared" si="17"/>
        <v>0</v>
      </c>
      <c r="BR29" s="14">
        <v>0</v>
      </c>
      <c r="BS29" s="15">
        <v>0</v>
      </c>
      <c r="BT29" s="15">
        <v>127</v>
      </c>
      <c r="BU29" s="15">
        <v>331</v>
      </c>
      <c r="BV29" s="13">
        <f t="shared" si="18"/>
        <v>0</v>
      </c>
      <c r="BW29" s="15">
        <v>0</v>
      </c>
      <c r="BX29" s="15">
        <v>0</v>
      </c>
      <c r="BY29" s="13">
        <f t="shared" si="19"/>
        <v>0</v>
      </c>
      <c r="BZ29" s="15">
        <v>0</v>
      </c>
      <c r="CA29" s="15">
        <v>0</v>
      </c>
      <c r="CB29" s="13">
        <f t="shared" si="20"/>
        <v>1275</v>
      </c>
      <c r="CC29" s="15">
        <v>1275</v>
      </c>
      <c r="CD29" s="15">
        <v>0</v>
      </c>
      <c r="CE29" s="13">
        <f t="shared" si="21"/>
        <v>1560</v>
      </c>
      <c r="CF29" s="14">
        <v>1544</v>
      </c>
      <c r="CG29" s="14">
        <v>16</v>
      </c>
      <c r="CH29" s="13">
        <f t="shared" si="22"/>
        <v>539</v>
      </c>
      <c r="CI29" s="14">
        <v>375</v>
      </c>
      <c r="CJ29" s="14">
        <v>164</v>
      </c>
      <c r="CK29" s="13">
        <f t="shared" si="23"/>
        <v>0</v>
      </c>
      <c r="CL29" s="14">
        <v>0</v>
      </c>
      <c r="CM29" s="14">
        <v>0</v>
      </c>
      <c r="CN29" s="13">
        <f t="shared" si="24"/>
        <v>723</v>
      </c>
      <c r="CO29" s="14">
        <v>634</v>
      </c>
      <c r="CP29" s="14">
        <v>89</v>
      </c>
      <c r="CQ29" s="16"/>
      <c r="CR29" s="13">
        <f t="shared" si="25"/>
        <v>560</v>
      </c>
      <c r="CS29" s="14">
        <v>375</v>
      </c>
      <c r="CT29" s="14">
        <v>185</v>
      </c>
      <c r="CU29" s="13">
        <f t="shared" si="26"/>
        <v>2508</v>
      </c>
      <c r="CV29" s="13">
        <f t="shared" si="27"/>
        <v>1941</v>
      </c>
      <c r="CW29" s="13">
        <f t="shared" si="27"/>
        <v>567</v>
      </c>
      <c r="CX29" s="13">
        <f t="shared" si="28"/>
        <v>0</v>
      </c>
      <c r="CY29" s="14">
        <v>0</v>
      </c>
      <c r="CZ29" s="14">
        <v>0</v>
      </c>
      <c r="DA29" s="13">
        <f t="shared" si="29"/>
        <v>2508</v>
      </c>
      <c r="DB29" s="14">
        <v>1941</v>
      </c>
      <c r="DC29" s="14">
        <v>567</v>
      </c>
      <c r="DD29" s="13">
        <f t="shared" si="30"/>
        <v>0</v>
      </c>
      <c r="DE29" s="14">
        <v>0</v>
      </c>
      <c r="DF29" s="14">
        <v>0</v>
      </c>
      <c r="DG29" s="17">
        <f t="shared" si="33"/>
        <v>21473</v>
      </c>
      <c r="DH29" s="17">
        <f t="shared" si="31"/>
        <v>18533</v>
      </c>
      <c r="DI29" s="17">
        <v>1873</v>
      </c>
      <c r="DJ29" s="17">
        <f t="shared" si="32"/>
        <v>2940</v>
      </c>
      <c r="DK29" s="18">
        <v>634</v>
      </c>
      <c r="DL29" s="18">
        <v>432</v>
      </c>
    </row>
    <row r="30" spans="1:116" ht="15.75" x14ac:dyDescent="0.2">
      <c r="A30" s="19" t="s">
        <v>97</v>
      </c>
      <c r="B30" s="13">
        <f t="shared" si="0"/>
        <v>11390</v>
      </c>
      <c r="C30" s="14">
        <v>0</v>
      </c>
      <c r="D30" s="14">
        <v>9551</v>
      </c>
      <c r="E30" s="14">
        <v>0</v>
      </c>
      <c r="F30" s="14">
        <v>0</v>
      </c>
      <c r="G30" s="14">
        <v>0</v>
      </c>
      <c r="H30" s="14">
        <v>0</v>
      </c>
      <c r="I30" s="14">
        <v>681</v>
      </c>
      <c r="J30" s="14">
        <v>0</v>
      </c>
      <c r="K30" s="14">
        <v>0</v>
      </c>
      <c r="L30" s="14">
        <v>1158</v>
      </c>
      <c r="M30" s="14">
        <v>0</v>
      </c>
      <c r="N30" s="14">
        <v>0</v>
      </c>
      <c r="O30" s="13">
        <f t="shared" si="1"/>
        <v>11088</v>
      </c>
      <c r="P30" s="14">
        <v>1760</v>
      </c>
      <c r="Q30" s="14">
        <v>9328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3">
        <f t="shared" si="2"/>
        <v>429</v>
      </c>
      <c r="Y30" s="13">
        <f t="shared" si="3"/>
        <v>429</v>
      </c>
      <c r="Z30" s="14">
        <v>429</v>
      </c>
      <c r="AA30" s="14">
        <v>0</v>
      </c>
      <c r="AB30" s="13">
        <f t="shared" si="4"/>
        <v>0</v>
      </c>
      <c r="AC30" s="14">
        <v>0</v>
      </c>
      <c r="AD30" s="14">
        <v>0</v>
      </c>
      <c r="AE30" s="13">
        <f t="shared" si="5"/>
        <v>1757</v>
      </c>
      <c r="AF30" s="14">
        <v>1757</v>
      </c>
      <c r="AG30" s="14">
        <v>0</v>
      </c>
      <c r="AH30" s="14">
        <v>0</v>
      </c>
      <c r="AI30" s="13">
        <f t="shared" si="6"/>
        <v>0</v>
      </c>
      <c r="AJ30" s="14">
        <v>0</v>
      </c>
      <c r="AK30" s="14">
        <v>0</v>
      </c>
      <c r="AL30" s="13">
        <f t="shared" si="7"/>
        <v>691</v>
      </c>
      <c r="AM30" s="14">
        <v>572</v>
      </c>
      <c r="AN30" s="14">
        <v>119</v>
      </c>
      <c r="AO30" s="13">
        <f t="shared" si="8"/>
        <v>0</v>
      </c>
      <c r="AP30" s="14">
        <v>0</v>
      </c>
      <c r="AQ30" s="14">
        <v>0</v>
      </c>
      <c r="AR30" s="13">
        <f t="shared" si="9"/>
        <v>3135</v>
      </c>
      <c r="AS30" s="14">
        <v>2607</v>
      </c>
      <c r="AT30" s="14">
        <v>0</v>
      </c>
      <c r="AU30" s="14">
        <v>0</v>
      </c>
      <c r="AV30" s="14">
        <v>0</v>
      </c>
      <c r="AW30" s="14">
        <v>0</v>
      </c>
      <c r="AX30" s="13">
        <f t="shared" si="10"/>
        <v>0</v>
      </c>
      <c r="AY30" s="14">
        <v>0</v>
      </c>
      <c r="AZ30" s="14">
        <v>0</v>
      </c>
      <c r="BA30" s="13">
        <f t="shared" si="11"/>
        <v>0</v>
      </c>
      <c r="BB30" s="14">
        <v>0</v>
      </c>
      <c r="BC30" s="14">
        <v>0</v>
      </c>
      <c r="BD30" s="13">
        <f t="shared" si="12"/>
        <v>528</v>
      </c>
      <c r="BE30" s="14">
        <v>0</v>
      </c>
      <c r="BF30" s="14">
        <v>528</v>
      </c>
      <c r="BG30" s="13">
        <f t="shared" si="13"/>
        <v>0</v>
      </c>
      <c r="BH30" s="14">
        <v>0</v>
      </c>
      <c r="BI30" s="14">
        <v>0</v>
      </c>
      <c r="BJ30" s="13">
        <f t="shared" si="14"/>
        <v>0</v>
      </c>
      <c r="BK30" s="14">
        <v>0</v>
      </c>
      <c r="BL30" s="14">
        <v>0</v>
      </c>
      <c r="BM30" s="13">
        <f t="shared" si="15"/>
        <v>0</v>
      </c>
      <c r="BN30" s="14">
        <v>0</v>
      </c>
      <c r="BO30" s="14">
        <v>0</v>
      </c>
      <c r="BP30" s="13">
        <f t="shared" si="16"/>
        <v>9233</v>
      </c>
      <c r="BQ30" s="13">
        <f t="shared" si="17"/>
        <v>2010</v>
      </c>
      <c r="BR30" s="14">
        <v>2010</v>
      </c>
      <c r="BS30" s="15">
        <v>0</v>
      </c>
      <c r="BT30" s="15">
        <v>1004</v>
      </c>
      <c r="BU30" s="15">
        <v>1006</v>
      </c>
      <c r="BV30" s="13">
        <f t="shared" si="18"/>
        <v>1006</v>
      </c>
      <c r="BW30" s="15">
        <v>1006</v>
      </c>
      <c r="BX30" s="15">
        <v>0</v>
      </c>
      <c r="BY30" s="13">
        <f t="shared" si="19"/>
        <v>0</v>
      </c>
      <c r="BZ30" s="15">
        <v>0</v>
      </c>
      <c r="CA30" s="15">
        <v>0</v>
      </c>
      <c r="CB30" s="13">
        <f t="shared" si="20"/>
        <v>4207</v>
      </c>
      <c r="CC30" s="15">
        <v>4207</v>
      </c>
      <c r="CD30" s="15">
        <v>0</v>
      </c>
      <c r="CE30" s="13">
        <f t="shared" si="21"/>
        <v>3066</v>
      </c>
      <c r="CF30" s="14">
        <v>2744</v>
      </c>
      <c r="CG30" s="14">
        <v>322</v>
      </c>
      <c r="CH30" s="13">
        <f t="shared" si="22"/>
        <v>2741</v>
      </c>
      <c r="CI30" s="14">
        <v>1218</v>
      </c>
      <c r="CJ30" s="14">
        <v>1523</v>
      </c>
      <c r="CK30" s="13">
        <f t="shared" si="23"/>
        <v>0</v>
      </c>
      <c r="CL30" s="14">
        <v>0</v>
      </c>
      <c r="CM30" s="14">
        <v>0</v>
      </c>
      <c r="CN30" s="13">
        <f t="shared" si="24"/>
        <v>1983</v>
      </c>
      <c r="CO30" s="14">
        <v>741</v>
      </c>
      <c r="CP30" s="14">
        <v>1242</v>
      </c>
      <c r="CQ30" s="16"/>
      <c r="CR30" s="13">
        <f t="shared" si="25"/>
        <v>2444</v>
      </c>
      <c r="CS30" s="14">
        <v>1915</v>
      </c>
      <c r="CT30" s="14">
        <v>529</v>
      </c>
      <c r="CU30" s="13">
        <f t="shared" si="26"/>
        <v>2688</v>
      </c>
      <c r="CV30" s="13">
        <f t="shared" si="27"/>
        <v>1563</v>
      </c>
      <c r="CW30" s="13">
        <f t="shared" si="27"/>
        <v>1125</v>
      </c>
      <c r="CX30" s="13">
        <f t="shared" si="28"/>
        <v>437</v>
      </c>
      <c r="CY30" s="14">
        <v>437</v>
      </c>
      <c r="CZ30" s="14">
        <v>0</v>
      </c>
      <c r="DA30" s="13">
        <f t="shared" si="29"/>
        <v>2251</v>
      </c>
      <c r="DB30" s="14">
        <v>1126</v>
      </c>
      <c r="DC30" s="14">
        <v>1125</v>
      </c>
      <c r="DD30" s="13">
        <f t="shared" si="30"/>
        <v>0</v>
      </c>
      <c r="DE30" s="14">
        <v>0</v>
      </c>
      <c r="DF30" s="14">
        <v>0</v>
      </c>
      <c r="DG30" s="17">
        <f t="shared" si="33"/>
        <v>50645</v>
      </c>
      <c r="DH30" s="17">
        <f t="shared" si="31"/>
        <v>33165</v>
      </c>
      <c r="DI30" s="17">
        <v>6436</v>
      </c>
      <c r="DJ30" s="17">
        <f t="shared" si="32"/>
        <v>17480</v>
      </c>
      <c r="DK30" s="18">
        <v>2255</v>
      </c>
      <c r="DL30" s="18">
        <v>1536</v>
      </c>
    </row>
    <row r="31" spans="1:116" ht="15.75" x14ac:dyDescent="0.2">
      <c r="A31" s="19" t="s">
        <v>98</v>
      </c>
      <c r="B31" s="13">
        <f t="shared" si="0"/>
        <v>5358</v>
      </c>
      <c r="C31" s="14">
        <v>0</v>
      </c>
      <c r="D31" s="14">
        <v>3638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1720</v>
      </c>
      <c r="M31" s="14">
        <v>0</v>
      </c>
      <c r="N31" s="14">
        <v>0</v>
      </c>
      <c r="O31" s="13">
        <f t="shared" si="1"/>
        <v>4300</v>
      </c>
      <c r="P31" s="14">
        <v>0</v>
      </c>
      <c r="Q31" s="14">
        <v>4013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287</v>
      </c>
      <c r="X31" s="13">
        <f t="shared" si="2"/>
        <v>23</v>
      </c>
      <c r="Y31" s="13">
        <f t="shared" si="3"/>
        <v>23</v>
      </c>
      <c r="Z31" s="14">
        <v>23</v>
      </c>
      <c r="AA31" s="14">
        <v>0</v>
      </c>
      <c r="AB31" s="13">
        <f t="shared" si="4"/>
        <v>0</v>
      </c>
      <c r="AC31" s="14">
        <v>0</v>
      </c>
      <c r="AD31" s="14">
        <v>0</v>
      </c>
      <c r="AE31" s="13">
        <f t="shared" si="5"/>
        <v>115</v>
      </c>
      <c r="AF31" s="14">
        <v>115</v>
      </c>
      <c r="AG31" s="14">
        <v>0</v>
      </c>
      <c r="AH31" s="14">
        <v>0</v>
      </c>
      <c r="AI31" s="13">
        <f t="shared" si="6"/>
        <v>0</v>
      </c>
      <c r="AJ31" s="14">
        <v>0</v>
      </c>
      <c r="AK31" s="14">
        <v>0</v>
      </c>
      <c r="AL31" s="13">
        <f t="shared" si="7"/>
        <v>1147</v>
      </c>
      <c r="AM31" s="14">
        <v>1032</v>
      </c>
      <c r="AN31" s="14">
        <v>115</v>
      </c>
      <c r="AO31" s="13">
        <f t="shared" si="8"/>
        <v>0</v>
      </c>
      <c r="AP31" s="14">
        <v>0</v>
      </c>
      <c r="AQ31" s="14">
        <v>0</v>
      </c>
      <c r="AR31" s="13">
        <f t="shared" si="9"/>
        <v>355</v>
      </c>
      <c r="AS31" s="14">
        <v>344</v>
      </c>
      <c r="AT31" s="14">
        <v>0</v>
      </c>
      <c r="AU31" s="14">
        <v>0</v>
      </c>
      <c r="AV31" s="14">
        <v>0</v>
      </c>
      <c r="AW31" s="14">
        <v>0</v>
      </c>
      <c r="AX31" s="13">
        <f t="shared" si="10"/>
        <v>0</v>
      </c>
      <c r="AY31" s="14">
        <v>0</v>
      </c>
      <c r="AZ31" s="14">
        <v>0</v>
      </c>
      <c r="BA31" s="13">
        <f t="shared" si="11"/>
        <v>0</v>
      </c>
      <c r="BB31" s="14">
        <v>0</v>
      </c>
      <c r="BC31" s="14">
        <v>0</v>
      </c>
      <c r="BD31" s="13">
        <f t="shared" si="12"/>
        <v>0</v>
      </c>
      <c r="BE31" s="14">
        <v>0</v>
      </c>
      <c r="BF31" s="14">
        <v>0</v>
      </c>
      <c r="BG31" s="13">
        <f t="shared" si="13"/>
        <v>0</v>
      </c>
      <c r="BH31" s="14">
        <v>0</v>
      </c>
      <c r="BI31" s="14">
        <v>0</v>
      </c>
      <c r="BJ31" s="13">
        <f t="shared" si="14"/>
        <v>11</v>
      </c>
      <c r="BK31" s="14">
        <v>11</v>
      </c>
      <c r="BL31" s="14">
        <v>0</v>
      </c>
      <c r="BM31" s="13">
        <f t="shared" si="15"/>
        <v>0</v>
      </c>
      <c r="BN31" s="14">
        <v>0</v>
      </c>
      <c r="BO31" s="14">
        <v>0</v>
      </c>
      <c r="BP31" s="13">
        <f t="shared" si="16"/>
        <v>800</v>
      </c>
      <c r="BQ31" s="13">
        <f t="shared" si="17"/>
        <v>0</v>
      </c>
      <c r="BR31" s="14">
        <v>0</v>
      </c>
      <c r="BS31" s="15">
        <v>0</v>
      </c>
      <c r="BT31" s="15">
        <v>0</v>
      </c>
      <c r="BU31" s="15">
        <v>300</v>
      </c>
      <c r="BV31" s="13">
        <f t="shared" si="18"/>
        <v>0</v>
      </c>
      <c r="BW31" s="15">
        <v>0</v>
      </c>
      <c r="BX31" s="15">
        <v>0</v>
      </c>
      <c r="BY31" s="13">
        <f t="shared" si="19"/>
        <v>0</v>
      </c>
      <c r="BZ31" s="15">
        <v>0</v>
      </c>
      <c r="CA31" s="15">
        <v>0</v>
      </c>
      <c r="CB31" s="13">
        <f t="shared" si="20"/>
        <v>500</v>
      </c>
      <c r="CC31" s="15">
        <v>500</v>
      </c>
      <c r="CD31" s="15">
        <v>0</v>
      </c>
      <c r="CE31" s="13">
        <f t="shared" si="21"/>
        <v>860</v>
      </c>
      <c r="CF31" s="14">
        <v>860</v>
      </c>
      <c r="CG31" s="14">
        <v>0</v>
      </c>
      <c r="CH31" s="13">
        <f t="shared" si="22"/>
        <v>688</v>
      </c>
      <c r="CI31" s="14">
        <v>516</v>
      </c>
      <c r="CJ31" s="14">
        <v>172</v>
      </c>
      <c r="CK31" s="13">
        <f t="shared" si="23"/>
        <v>0</v>
      </c>
      <c r="CL31" s="14">
        <v>0</v>
      </c>
      <c r="CM31" s="14">
        <v>0</v>
      </c>
      <c r="CN31" s="13">
        <f t="shared" si="24"/>
        <v>917</v>
      </c>
      <c r="CO31" s="14">
        <v>344</v>
      </c>
      <c r="CP31" s="14">
        <v>573</v>
      </c>
      <c r="CQ31" s="16"/>
      <c r="CR31" s="13">
        <f t="shared" si="25"/>
        <v>1089</v>
      </c>
      <c r="CS31" s="14">
        <v>860</v>
      </c>
      <c r="CT31" s="14">
        <v>229</v>
      </c>
      <c r="CU31" s="13">
        <f t="shared" si="26"/>
        <v>2580</v>
      </c>
      <c r="CV31" s="13">
        <f t="shared" si="27"/>
        <v>2580</v>
      </c>
      <c r="CW31" s="13">
        <f t="shared" si="27"/>
        <v>0</v>
      </c>
      <c r="CX31" s="13">
        <f t="shared" si="28"/>
        <v>516</v>
      </c>
      <c r="CY31" s="14">
        <v>516</v>
      </c>
      <c r="CZ31" s="14">
        <v>0</v>
      </c>
      <c r="DA31" s="13">
        <f t="shared" si="29"/>
        <v>2064</v>
      </c>
      <c r="DB31" s="14">
        <v>2064</v>
      </c>
      <c r="DC31" s="14">
        <v>0</v>
      </c>
      <c r="DD31" s="13">
        <f t="shared" si="30"/>
        <v>0</v>
      </c>
      <c r="DE31" s="14">
        <v>0</v>
      </c>
      <c r="DF31" s="14">
        <v>0</v>
      </c>
      <c r="DG31" s="17">
        <f t="shared" si="33"/>
        <v>18232</v>
      </c>
      <c r="DH31" s="17">
        <f t="shared" si="31"/>
        <v>12843</v>
      </c>
      <c r="DI31" s="17">
        <v>1518</v>
      </c>
      <c r="DJ31" s="17">
        <f t="shared" si="32"/>
        <v>5389</v>
      </c>
      <c r="DK31" s="18">
        <v>516</v>
      </c>
      <c r="DL31" s="18">
        <v>351</v>
      </c>
    </row>
    <row r="32" spans="1:116" ht="15.75" x14ac:dyDescent="0.2">
      <c r="A32" s="19" t="s">
        <v>99</v>
      </c>
      <c r="B32" s="13">
        <f t="shared" si="0"/>
        <v>27515</v>
      </c>
      <c r="C32" s="14">
        <v>0</v>
      </c>
      <c r="D32" s="14">
        <v>19264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7452</v>
      </c>
      <c r="M32" s="14">
        <v>799</v>
      </c>
      <c r="N32" s="14">
        <v>0</v>
      </c>
      <c r="O32" s="13">
        <f t="shared" si="1"/>
        <v>9323</v>
      </c>
      <c r="P32" s="14">
        <v>0</v>
      </c>
      <c r="Q32" s="14">
        <v>7801</v>
      </c>
      <c r="R32" s="14">
        <v>0</v>
      </c>
      <c r="S32" s="14">
        <v>711</v>
      </c>
      <c r="T32" s="14">
        <v>0</v>
      </c>
      <c r="U32" s="14">
        <v>0</v>
      </c>
      <c r="V32" s="14">
        <v>0</v>
      </c>
      <c r="W32" s="14">
        <v>811</v>
      </c>
      <c r="X32" s="13">
        <f t="shared" si="2"/>
        <v>0</v>
      </c>
      <c r="Y32" s="13">
        <f t="shared" si="3"/>
        <v>0</v>
      </c>
      <c r="Z32" s="14">
        <v>0</v>
      </c>
      <c r="AA32" s="14">
        <v>0</v>
      </c>
      <c r="AB32" s="13">
        <f t="shared" si="4"/>
        <v>0</v>
      </c>
      <c r="AC32" s="14">
        <v>0</v>
      </c>
      <c r="AD32" s="14">
        <v>0</v>
      </c>
      <c r="AE32" s="13">
        <f t="shared" si="5"/>
        <v>1800</v>
      </c>
      <c r="AF32" s="14">
        <v>1528</v>
      </c>
      <c r="AG32" s="14">
        <v>272</v>
      </c>
      <c r="AH32" s="14">
        <v>0</v>
      </c>
      <c r="AI32" s="13">
        <f t="shared" si="6"/>
        <v>0</v>
      </c>
      <c r="AJ32" s="14">
        <v>0</v>
      </c>
      <c r="AK32" s="14">
        <v>0</v>
      </c>
      <c r="AL32" s="13">
        <f t="shared" si="7"/>
        <v>3366</v>
      </c>
      <c r="AM32" s="14">
        <v>2812</v>
      </c>
      <c r="AN32" s="14">
        <v>554</v>
      </c>
      <c r="AO32" s="13">
        <f t="shared" si="8"/>
        <v>80</v>
      </c>
      <c r="AP32" s="14">
        <v>80</v>
      </c>
      <c r="AQ32" s="14">
        <v>0</v>
      </c>
      <c r="AR32" s="13">
        <f t="shared" si="9"/>
        <v>7936</v>
      </c>
      <c r="AS32" s="14">
        <v>7071</v>
      </c>
      <c r="AT32" s="14">
        <v>226</v>
      </c>
      <c r="AU32" s="14">
        <v>0</v>
      </c>
      <c r="AV32" s="14">
        <v>0</v>
      </c>
      <c r="AW32" s="14">
        <v>0</v>
      </c>
      <c r="AX32" s="13">
        <f t="shared" si="10"/>
        <v>0</v>
      </c>
      <c r="AY32" s="14">
        <v>0</v>
      </c>
      <c r="AZ32" s="14">
        <v>0</v>
      </c>
      <c r="BA32" s="13">
        <f t="shared" si="11"/>
        <v>0</v>
      </c>
      <c r="BB32" s="14">
        <v>0</v>
      </c>
      <c r="BC32" s="14">
        <v>0</v>
      </c>
      <c r="BD32" s="13">
        <f t="shared" si="12"/>
        <v>0</v>
      </c>
      <c r="BE32" s="14">
        <v>0</v>
      </c>
      <c r="BF32" s="14">
        <v>0</v>
      </c>
      <c r="BG32" s="13">
        <f t="shared" si="13"/>
        <v>0</v>
      </c>
      <c r="BH32" s="14">
        <v>0</v>
      </c>
      <c r="BI32" s="14">
        <v>0</v>
      </c>
      <c r="BJ32" s="13">
        <f t="shared" si="14"/>
        <v>639</v>
      </c>
      <c r="BK32" s="14">
        <v>639</v>
      </c>
      <c r="BL32" s="14">
        <v>0</v>
      </c>
      <c r="BM32" s="13">
        <f t="shared" si="15"/>
        <v>81</v>
      </c>
      <c r="BN32" s="14">
        <v>81</v>
      </c>
      <c r="BO32" s="14">
        <v>0</v>
      </c>
      <c r="BP32" s="13">
        <f t="shared" si="16"/>
        <v>3135</v>
      </c>
      <c r="BQ32" s="13">
        <f t="shared" si="17"/>
        <v>119</v>
      </c>
      <c r="BR32" s="14">
        <v>102</v>
      </c>
      <c r="BS32" s="15">
        <v>17</v>
      </c>
      <c r="BT32" s="15">
        <v>256</v>
      </c>
      <c r="BU32" s="15">
        <v>767</v>
      </c>
      <c r="BV32" s="13">
        <f t="shared" si="18"/>
        <v>0</v>
      </c>
      <c r="BW32" s="15">
        <v>0</v>
      </c>
      <c r="BX32" s="15">
        <v>0</v>
      </c>
      <c r="BY32" s="13">
        <f t="shared" si="19"/>
        <v>0</v>
      </c>
      <c r="BZ32" s="15">
        <v>0</v>
      </c>
      <c r="CA32" s="15">
        <v>0</v>
      </c>
      <c r="CB32" s="13">
        <f t="shared" si="20"/>
        <v>1993</v>
      </c>
      <c r="CC32" s="15">
        <v>1610</v>
      </c>
      <c r="CD32" s="15">
        <v>383</v>
      </c>
      <c r="CE32" s="13">
        <f t="shared" si="21"/>
        <v>1322</v>
      </c>
      <c r="CF32" s="14">
        <v>1141</v>
      </c>
      <c r="CG32" s="14">
        <v>181</v>
      </c>
      <c r="CH32" s="13">
        <f t="shared" si="22"/>
        <v>1625</v>
      </c>
      <c r="CI32" s="14">
        <v>1084</v>
      </c>
      <c r="CJ32" s="14">
        <v>541</v>
      </c>
      <c r="CK32" s="13">
        <f t="shared" si="23"/>
        <v>0</v>
      </c>
      <c r="CL32" s="14">
        <v>0</v>
      </c>
      <c r="CM32" s="14">
        <v>0</v>
      </c>
      <c r="CN32" s="13">
        <f t="shared" si="24"/>
        <v>2483</v>
      </c>
      <c r="CO32" s="14">
        <v>1897</v>
      </c>
      <c r="CP32" s="14">
        <v>586</v>
      </c>
      <c r="CQ32" s="16"/>
      <c r="CR32" s="13">
        <f t="shared" si="25"/>
        <v>2263</v>
      </c>
      <c r="CS32" s="14">
        <v>1888</v>
      </c>
      <c r="CT32" s="14">
        <v>375</v>
      </c>
      <c r="CU32" s="13">
        <f t="shared" si="26"/>
        <v>1873</v>
      </c>
      <c r="CV32" s="13">
        <f t="shared" si="27"/>
        <v>1776</v>
      </c>
      <c r="CW32" s="13">
        <f t="shared" si="27"/>
        <v>97</v>
      </c>
      <c r="CX32" s="13">
        <f t="shared" si="28"/>
        <v>135</v>
      </c>
      <c r="CY32" s="14">
        <v>114</v>
      </c>
      <c r="CZ32" s="14">
        <v>21</v>
      </c>
      <c r="DA32" s="13">
        <f t="shared" si="29"/>
        <v>1738</v>
      </c>
      <c r="DB32" s="14">
        <v>1662</v>
      </c>
      <c r="DC32" s="14">
        <v>76</v>
      </c>
      <c r="DD32" s="13">
        <f t="shared" si="30"/>
        <v>0</v>
      </c>
      <c r="DE32" s="14">
        <v>0</v>
      </c>
      <c r="DF32" s="14">
        <v>0</v>
      </c>
      <c r="DG32" s="17">
        <f t="shared" si="33"/>
        <v>62802</v>
      </c>
      <c r="DH32" s="17">
        <f t="shared" si="31"/>
        <v>49991</v>
      </c>
      <c r="DI32" s="17">
        <v>2901</v>
      </c>
      <c r="DJ32" s="17">
        <f t="shared" si="32"/>
        <v>12811</v>
      </c>
      <c r="DK32" s="18">
        <v>1001</v>
      </c>
      <c r="DL32" s="18">
        <v>682</v>
      </c>
    </row>
    <row r="33" spans="1:116" ht="15.75" x14ac:dyDescent="0.2">
      <c r="A33" s="19" t="s">
        <v>100</v>
      </c>
      <c r="B33" s="13">
        <f t="shared" si="0"/>
        <v>2513</v>
      </c>
      <c r="C33" s="14">
        <v>0</v>
      </c>
      <c r="D33" s="14">
        <v>2513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3">
        <f t="shared" si="1"/>
        <v>2896</v>
      </c>
      <c r="P33" s="14">
        <v>0</v>
      </c>
      <c r="Q33" s="14">
        <v>2896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3">
        <f t="shared" si="2"/>
        <v>0</v>
      </c>
      <c r="Y33" s="13">
        <f t="shared" si="3"/>
        <v>0</v>
      </c>
      <c r="Z33" s="14">
        <v>0</v>
      </c>
      <c r="AA33" s="14">
        <v>0</v>
      </c>
      <c r="AB33" s="13">
        <f t="shared" si="4"/>
        <v>0</v>
      </c>
      <c r="AC33" s="14">
        <v>0</v>
      </c>
      <c r="AD33" s="14">
        <v>0</v>
      </c>
      <c r="AE33" s="13">
        <f t="shared" si="5"/>
        <v>217</v>
      </c>
      <c r="AF33" s="14">
        <v>217</v>
      </c>
      <c r="AG33" s="14">
        <v>0</v>
      </c>
      <c r="AH33" s="14">
        <v>0</v>
      </c>
      <c r="AI33" s="13">
        <f t="shared" si="6"/>
        <v>0</v>
      </c>
      <c r="AJ33" s="14">
        <v>0</v>
      </c>
      <c r="AK33" s="14">
        <v>0</v>
      </c>
      <c r="AL33" s="13">
        <f t="shared" si="7"/>
        <v>522</v>
      </c>
      <c r="AM33" s="14">
        <v>507</v>
      </c>
      <c r="AN33" s="14">
        <v>15</v>
      </c>
      <c r="AO33" s="13">
        <f t="shared" si="8"/>
        <v>0</v>
      </c>
      <c r="AP33" s="14">
        <v>0</v>
      </c>
      <c r="AQ33" s="14">
        <v>0</v>
      </c>
      <c r="AR33" s="13">
        <f t="shared" si="9"/>
        <v>558</v>
      </c>
      <c r="AS33" s="14">
        <v>543</v>
      </c>
      <c r="AT33" s="14">
        <v>0</v>
      </c>
      <c r="AU33" s="14">
        <v>0</v>
      </c>
      <c r="AV33" s="14">
        <v>0</v>
      </c>
      <c r="AW33" s="14">
        <v>0</v>
      </c>
      <c r="AX33" s="13">
        <f t="shared" si="10"/>
        <v>0</v>
      </c>
      <c r="AY33" s="14">
        <v>0</v>
      </c>
      <c r="AZ33" s="14">
        <v>0</v>
      </c>
      <c r="BA33" s="13">
        <f t="shared" si="11"/>
        <v>0</v>
      </c>
      <c r="BB33" s="14">
        <v>0</v>
      </c>
      <c r="BC33" s="14">
        <v>0</v>
      </c>
      <c r="BD33" s="13">
        <f t="shared" si="12"/>
        <v>0</v>
      </c>
      <c r="BE33" s="14">
        <v>0</v>
      </c>
      <c r="BF33" s="14">
        <v>0</v>
      </c>
      <c r="BG33" s="13">
        <f t="shared" si="13"/>
        <v>0</v>
      </c>
      <c r="BH33" s="14">
        <v>0</v>
      </c>
      <c r="BI33" s="14">
        <v>0</v>
      </c>
      <c r="BJ33" s="13">
        <f t="shared" si="14"/>
        <v>15</v>
      </c>
      <c r="BK33" s="14">
        <v>15</v>
      </c>
      <c r="BL33" s="14">
        <v>0</v>
      </c>
      <c r="BM33" s="13">
        <f t="shared" si="15"/>
        <v>0</v>
      </c>
      <c r="BN33" s="14">
        <v>0</v>
      </c>
      <c r="BO33" s="14">
        <v>0</v>
      </c>
      <c r="BP33" s="13">
        <f t="shared" si="16"/>
        <v>1236</v>
      </c>
      <c r="BQ33" s="13">
        <f t="shared" si="17"/>
        <v>382</v>
      </c>
      <c r="BR33" s="14">
        <v>382</v>
      </c>
      <c r="BS33" s="15">
        <v>0</v>
      </c>
      <c r="BT33" s="15">
        <v>0</v>
      </c>
      <c r="BU33" s="15">
        <v>0</v>
      </c>
      <c r="BV33" s="13">
        <f t="shared" si="18"/>
        <v>0</v>
      </c>
      <c r="BW33" s="15">
        <v>0</v>
      </c>
      <c r="BX33" s="15">
        <v>0</v>
      </c>
      <c r="BY33" s="13">
        <f t="shared" si="19"/>
        <v>0</v>
      </c>
      <c r="BZ33" s="15">
        <v>0</v>
      </c>
      <c r="CA33" s="15">
        <v>0</v>
      </c>
      <c r="CB33" s="13">
        <f t="shared" si="20"/>
        <v>854</v>
      </c>
      <c r="CC33" s="15">
        <v>446</v>
      </c>
      <c r="CD33" s="15">
        <v>408</v>
      </c>
      <c r="CE33" s="13">
        <f t="shared" si="21"/>
        <v>2324</v>
      </c>
      <c r="CF33" s="14">
        <v>2317</v>
      </c>
      <c r="CG33" s="14">
        <v>7</v>
      </c>
      <c r="CH33" s="13">
        <f t="shared" si="22"/>
        <v>121</v>
      </c>
      <c r="CI33" s="14">
        <v>114</v>
      </c>
      <c r="CJ33" s="14">
        <v>7</v>
      </c>
      <c r="CK33" s="13">
        <f t="shared" si="23"/>
        <v>0</v>
      </c>
      <c r="CL33" s="14">
        <v>0</v>
      </c>
      <c r="CM33" s="14">
        <v>0</v>
      </c>
      <c r="CN33" s="13">
        <f t="shared" si="24"/>
        <v>0</v>
      </c>
      <c r="CO33" s="14">
        <v>0</v>
      </c>
      <c r="CP33" s="14">
        <v>0</v>
      </c>
      <c r="CQ33" s="16"/>
      <c r="CR33" s="13">
        <f t="shared" si="25"/>
        <v>249</v>
      </c>
      <c r="CS33" s="14">
        <v>249</v>
      </c>
      <c r="CT33" s="14">
        <v>0</v>
      </c>
      <c r="CU33" s="13">
        <f t="shared" si="26"/>
        <v>0</v>
      </c>
      <c r="CV33" s="13">
        <f t="shared" si="27"/>
        <v>0</v>
      </c>
      <c r="CW33" s="13">
        <f t="shared" si="27"/>
        <v>0</v>
      </c>
      <c r="CX33" s="13">
        <f t="shared" si="28"/>
        <v>0</v>
      </c>
      <c r="CY33" s="14">
        <v>0</v>
      </c>
      <c r="CZ33" s="14">
        <v>0</v>
      </c>
      <c r="DA33" s="13">
        <f t="shared" si="29"/>
        <v>0</v>
      </c>
      <c r="DB33" s="14">
        <v>0</v>
      </c>
      <c r="DC33" s="14">
        <v>0</v>
      </c>
      <c r="DD33" s="13">
        <f t="shared" si="30"/>
        <v>0</v>
      </c>
      <c r="DE33" s="14">
        <v>0</v>
      </c>
      <c r="DF33" s="14">
        <v>0</v>
      </c>
      <c r="DG33" s="17">
        <f t="shared" si="33"/>
        <v>10636</v>
      </c>
      <c r="DH33" s="17">
        <f t="shared" si="31"/>
        <v>7303</v>
      </c>
      <c r="DI33" s="17">
        <v>2051</v>
      </c>
      <c r="DJ33" s="17">
        <f t="shared" si="32"/>
        <v>3333</v>
      </c>
      <c r="DK33" s="18">
        <v>730</v>
      </c>
      <c r="DL33" s="18">
        <v>497</v>
      </c>
    </row>
    <row r="34" spans="1:116" ht="15.75" x14ac:dyDescent="0.2">
      <c r="A34" s="19" t="s">
        <v>101</v>
      </c>
      <c r="B34" s="13">
        <f t="shared" si="0"/>
        <v>7743</v>
      </c>
      <c r="C34" s="14">
        <v>2659</v>
      </c>
      <c r="D34" s="14">
        <v>5084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3">
        <f t="shared" si="1"/>
        <v>7266</v>
      </c>
      <c r="P34" s="14">
        <v>0</v>
      </c>
      <c r="Q34" s="14">
        <v>7266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3">
        <f t="shared" si="2"/>
        <v>234</v>
      </c>
      <c r="Y34" s="13">
        <f t="shared" si="3"/>
        <v>234</v>
      </c>
      <c r="Z34" s="14">
        <v>234</v>
      </c>
      <c r="AA34" s="14">
        <v>0</v>
      </c>
      <c r="AB34" s="13">
        <f t="shared" si="4"/>
        <v>0</v>
      </c>
      <c r="AC34" s="14">
        <v>0</v>
      </c>
      <c r="AD34" s="14">
        <v>0</v>
      </c>
      <c r="AE34" s="13">
        <f t="shared" si="5"/>
        <v>234</v>
      </c>
      <c r="AF34" s="14">
        <v>234</v>
      </c>
      <c r="AG34" s="14">
        <v>0</v>
      </c>
      <c r="AH34" s="14">
        <v>0</v>
      </c>
      <c r="AI34" s="13">
        <f t="shared" si="6"/>
        <v>0</v>
      </c>
      <c r="AJ34" s="14">
        <v>0</v>
      </c>
      <c r="AK34" s="14">
        <v>0</v>
      </c>
      <c r="AL34" s="13">
        <f t="shared" si="7"/>
        <v>1241</v>
      </c>
      <c r="AM34" s="14">
        <v>1241</v>
      </c>
      <c r="AN34" s="14">
        <v>0</v>
      </c>
      <c r="AO34" s="13">
        <f t="shared" si="8"/>
        <v>1268</v>
      </c>
      <c r="AP34" s="14">
        <v>1268</v>
      </c>
      <c r="AQ34" s="14">
        <v>0</v>
      </c>
      <c r="AR34" s="13">
        <f t="shared" si="9"/>
        <v>1605</v>
      </c>
      <c r="AS34" s="14">
        <v>1153</v>
      </c>
      <c r="AT34" s="14">
        <v>0</v>
      </c>
      <c r="AU34" s="14">
        <v>0</v>
      </c>
      <c r="AV34" s="14">
        <v>0</v>
      </c>
      <c r="AW34" s="14">
        <v>0</v>
      </c>
      <c r="AX34" s="13">
        <f t="shared" si="10"/>
        <v>0</v>
      </c>
      <c r="AY34" s="14">
        <v>0</v>
      </c>
      <c r="AZ34" s="14">
        <v>0</v>
      </c>
      <c r="BA34" s="13">
        <f t="shared" si="11"/>
        <v>405</v>
      </c>
      <c r="BB34" s="14">
        <v>405</v>
      </c>
      <c r="BC34" s="14">
        <v>0</v>
      </c>
      <c r="BD34" s="13">
        <f t="shared" si="12"/>
        <v>0</v>
      </c>
      <c r="BE34" s="14">
        <v>0</v>
      </c>
      <c r="BF34" s="14">
        <v>0</v>
      </c>
      <c r="BG34" s="13">
        <f t="shared" si="13"/>
        <v>0</v>
      </c>
      <c r="BH34" s="14">
        <v>0</v>
      </c>
      <c r="BI34" s="14">
        <v>0</v>
      </c>
      <c r="BJ34" s="13">
        <f t="shared" si="14"/>
        <v>47</v>
      </c>
      <c r="BK34" s="14">
        <v>47</v>
      </c>
      <c r="BL34" s="14">
        <v>0</v>
      </c>
      <c r="BM34" s="13">
        <f t="shared" si="15"/>
        <v>0</v>
      </c>
      <c r="BN34" s="14">
        <v>0</v>
      </c>
      <c r="BO34" s="14">
        <v>0</v>
      </c>
      <c r="BP34" s="13">
        <f t="shared" si="16"/>
        <v>1026</v>
      </c>
      <c r="BQ34" s="13">
        <f t="shared" si="17"/>
        <v>1026</v>
      </c>
      <c r="BR34" s="14">
        <v>1026</v>
      </c>
      <c r="BS34" s="15">
        <v>0</v>
      </c>
      <c r="BT34" s="15">
        <v>0</v>
      </c>
      <c r="BU34" s="15">
        <v>0</v>
      </c>
      <c r="BV34" s="13">
        <f t="shared" si="18"/>
        <v>0</v>
      </c>
      <c r="BW34" s="15">
        <v>0</v>
      </c>
      <c r="BX34" s="15">
        <v>0</v>
      </c>
      <c r="BY34" s="13">
        <f t="shared" si="19"/>
        <v>0</v>
      </c>
      <c r="BZ34" s="15">
        <v>0</v>
      </c>
      <c r="CA34" s="15">
        <v>0</v>
      </c>
      <c r="CB34" s="13">
        <f t="shared" si="20"/>
        <v>0</v>
      </c>
      <c r="CC34" s="15">
        <v>0</v>
      </c>
      <c r="CD34" s="15">
        <v>0</v>
      </c>
      <c r="CE34" s="13">
        <f t="shared" si="21"/>
        <v>3466</v>
      </c>
      <c r="CF34" s="14">
        <v>3466</v>
      </c>
      <c r="CG34" s="14">
        <v>0</v>
      </c>
      <c r="CH34" s="13">
        <f t="shared" si="22"/>
        <v>2535</v>
      </c>
      <c r="CI34" s="14">
        <v>2420</v>
      </c>
      <c r="CJ34" s="14">
        <v>115</v>
      </c>
      <c r="CK34" s="13">
        <f t="shared" si="23"/>
        <v>0</v>
      </c>
      <c r="CL34" s="14">
        <v>0</v>
      </c>
      <c r="CM34" s="14">
        <v>0</v>
      </c>
      <c r="CN34" s="13">
        <f t="shared" si="24"/>
        <v>0</v>
      </c>
      <c r="CO34" s="14">
        <v>0</v>
      </c>
      <c r="CP34" s="14">
        <v>0</v>
      </c>
      <c r="CQ34" s="16"/>
      <c r="CR34" s="13">
        <f t="shared" si="25"/>
        <v>0</v>
      </c>
      <c r="CS34" s="14">
        <v>0</v>
      </c>
      <c r="CT34" s="14">
        <v>0</v>
      </c>
      <c r="CU34" s="13">
        <f t="shared" si="26"/>
        <v>733</v>
      </c>
      <c r="CV34" s="13">
        <f t="shared" si="27"/>
        <v>353</v>
      </c>
      <c r="CW34" s="13">
        <f t="shared" si="27"/>
        <v>380</v>
      </c>
      <c r="CX34" s="13">
        <f t="shared" si="28"/>
        <v>104</v>
      </c>
      <c r="CY34" s="14">
        <v>23</v>
      </c>
      <c r="CZ34" s="14">
        <v>81</v>
      </c>
      <c r="DA34" s="13">
        <f t="shared" si="29"/>
        <v>629</v>
      </c>
      <c r="DB34" s="14">
        <v>330</v>
      </c>
      <c r="DC34" s="14">
        <v>299</v>
      </c>
      <c r="DD34" s="13">
        <f t="shared" si="30"/>
        <v>0</v>
      </c>
      <c r="DE34" s="14">
        <v>0</v>
      </c>
      <c r="DF34" s="14">
        <v>0</v>
      </c>
      <c r="DG34" s="17">
        <f t="shared" si="33"/>
        <v>27351</v>
      </c>
      <c r="DH34" s="17">
        <f t="shared" si="31"/>
        <v>19590</v>
      </c>
      <c r="DI34" s="17">
        <v>1302</v>
      </c>
      <c r="DJ34" s="17">
        <f t="shared" si="32"/>
        <v>7761</v>
      </c>
      <c r="DK34" s="18">
        <v>476</v>
      </c>
      <c r="DL34" s="18">
        <v>325</v>
      </c>
    </row>
    <row r="35" spans="1:116" ht="15.75" x14ac:dyDescent="0.2">
      <c r="A35" s="19" t="s">
        <v>102</v>
      </c>
      <c r="B35" s="13">
        <f t="shared" si="0"/>
        <v>26019</v>
      </c>
      <c r="C35" s="14">
        <v>0</v>
      </c>
      <c r="D35" s="14">
        <v>25710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309</v>
      </c>
      <c r="M35" s="14">
        <v>0</v>
      </c>
      <c r="N35" s="14">
        <v>0</v>
      </c>
      <c r="O35" s="13">
        <f t="shared" si="1"/>
        <v>12776</v>
      </c>
      <c r="P35" s="14">
        <v>0</v>
      </c>
      <c r="Q35" s="14">
        <v>12658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118</v>
      </c>
      <c r="X35" s="13">
        <f t="shared" si="2"/>
        <v>20</v>
      </c>
      <c r="Y35" s="13">
        <f t="shared" si="3"/>
        <v>20</v>
      </c>
      <c r="Z35" s="14">
        <v>20</v>
      </c>
      <c r="AA35" s="14">
        <v>0</v>
      </c>
      <c r="AB35" s="13">
        <f t="shared" si="4"/>
        <v>0</v>
      </c>
      <c r="AC35" s="14">
        <v>0</v>
      </c>
      <c r="AD35" s="14">
        <v>0</v>
      </c>
      <c r="AE35" s="13">
        <f t="shared" si="5"/>
        <v>4561</v>
      </c>
      <c r="AF35" s="14">
        <v>4549</v>
      </c>
      <c r="AG35" s="14">
        <v>12</v>
      </c>
      <c r="AH35" s="14">
        <v>0</v>
      </c>
      <c r="AI35" s="13">
        <f t="shared" si="6"/>
        <v>0</v>
      </c>
      <c r="AJ35" s="14">
        <v>0</v>
      </c>
      <c r="AK35" s="14">
        <v>0</v>
      </c>
      <c r="AL35" s="13">
        <f t="shared" si="7"/>
        <v>3589</v>
      </c>
      <c r="AM35" s="14">
        <v>3550</v>
      </c>
      <c r="AN35" s="14">
        <v>39</v>
      </c>
      <c r="AO35" s="13">
        <f t="shared" si="8"/>
        <v>21</v>
      </c>
      <c r="AP35" s="14">
        <v>9</v>
      </c>
      <c r="AQ35" s="14">
        <v>12</v>
      </c>
      <c r="AR35" s="13">
        <f t="shared" si="9"/>
        <v>3077</v>
      </c>
      <c r="AS35" s="14">
        <v>1384</v>
      </c>
      <c r="AT35" s="14">
        <v>9</v>
      </c>
      <c r="AU35" s="14">
        <v>0</v>
      </c>
      <c r="AV35" s="14">
        <v>0</v>
      </c>
      <c r="AW35" s="14">
        <v>0</v>
      </c>
      <c r="AX35" s="13">
        <f t="shared" si="10"/>
        <v>0</v>
      </c>
      <c r="AY35" s="14">
        <v>0</v>
      </c>
      <c r="AZ35" s="14">
        <v>0</v>
      </c>
      <c r="BA35" s="13">
        <f t="shared" si="11"/>
        <v>0</v>
      </c>
      <c r="BB35" s="14">
        <v>0</v>
      </c>
      <c r="BC35" s="14">
        <v>0</v>
      </c>
      <c r="BD35" s="13">
        <f t="shared" si="12"/>
        <v>1591</v>
      </c>
      <c r="BE35" s="14">
        <v>1582</v>
      </c>
      <c r="BF35" s="14">
        <v>9</v>
      </c>
      <c r="BG35" s="13">
        <f t="shared" si="13"/>
        <v>0</v>
      </c>
      <c r="BH35" s="14">
        <v>0</v>
      </c>
      <c r="BI35" s="14">
        <v>0</v>
      </c>
      <c r="BJ35" s="13">
        <f t="shared" si="14"/>
        <v>93</v>
      </c>
      <c r="BK35" s="14">
        <v>93</v>
      </c>
      <c r="BL35" s="14">
        <v>0</v>
      </c>
      <c r="BM35" s="13">
        <f t="shared" si="15"/>
        <v>12</v>
      </c>
      <c r="BN35" s="14">
        <v>12</v>
      </c>
      <c r="BO35" s="14">
        <v>0</v>
      </c>
      <c r="BP35" s="13">
        <f t="shared" si="16"/>
        <v>1070</v>
      </c>
      <c r="BQ35" s="13">
        <f t="shared" si="17"/>
        <v>497</v>
      </c>
      <c r="BR35" s="14">
        <v>382</v>
      </c>
      <c r="BS35" s="15">
        <v>115</v>
      </c>
      <c r="BT35" s="15">
        <v>0</v>
      </c>
      <c r="BU35" s="15">
        <v>255</v>
      </c>
      <c r="BV35" s="13">
        <f t="shared" si="18"/>
        <v>0</v>
      </c>
      <c r="BW35" s="15">
        <v>0</v>
      </c>
      <c r="BX35" s="15">
        <v>0</v>
      </c>
      <c r="BY35" s="13">
        <f t="shared" si="19"/>
        <v>0</v>
      </c>
      <c r="BZ35" s="15">
        <v>0</v>
      </c>
      <c r="CA35" s="15">
        <v>0</v>
      </c>
      <c r="CB35" s="13">
        <f t="shared" si="20"/>
        <v>318</v>
      </c>
      <c r="CC35" s="15">
        <v>191</v>
      </c>
      <c r="CD35" s="15">
        <v>127</v>
      </c>
      <c r="CE35" s="13">
        <f t="shared" si="21"/>
        <v>4953</v>
      </c>
      <c r="CF35" s="14">
        <v>4944</v>
      </c>
      <c r="CG35" s="14">
        <v>9</v>
      </c>
      <c r="CH35" s="13">
        <f t="shared" si="22"/>
        <v>495</v>
      </c>
      <c r="CI35" s="14">
        <v>396</v>
      </c>
      <c r="CJ35" s="14">
        <v>99</v>
      </c>
      <c r="CK35" s="13">
        <f t="shared" si="23"/>
        <v>0</v>
      </c>
      <c r="CL35" s="14">
        <v>0</v>
      </c>
      <c r="CM35" s="14">
        <v>0</v>
      </c>
      <c r="CN35" s="13">
        <f t="shared" si="24"/>
        <v>4846</v>
      </c>
      <c r="CO35" s="14">
        <v>2077</v>
      </c>
      <c r="CP35" s="14">
        <v>2769</v>
      </c>
      <c r="CQ35" s="16"/>
      <c r="CR35" s="13">
        <f t="shared" si="25"/>
        <v>593</v>
      </c>
      <c r="CS35" s="14">
        <v>396</v>
      </c>
      <c r="CT35" s="14">
        <v>197</v>
      </c>
      <c r="CU35" s="13">
        <f t="shared" si="26"/>
        <v>1281</v>
      </c>
      <c r="CV35" s="13">
        <f t="shared" si="27"/>
        <v>1281</v>
      </c>
      <c r="CW35" s="13">
        <f t="shared" si="27"/>
        <v>0</v>
      </c>
      <c r="CX35" s="13">
        <f t="shared" si="28"/>
        <v>0</v>
      </c>
      <c r="CY35" s="14">
        <v>0</v>
      </c>
      <c r="CZ35" s="14">
        <v>0</v>
      </c>
      <c r="DA35" s="13">
        <f t="shared" si="29"/>
        <v>1281</v>
      </c>
      <c r="DB35" s="14">
        <v>1281</v>
      </c>
      <c r="DC35" s="14">
        <v>0</v>
      </c>
      <c r="DD35" s="13">
        <f t="shared" si="30"/>
        <v>0</v>
      </c>
      <c r="DE35" s="14">
        <v>0</v>
      </c>
      <c r="DF35" s="14">
        <v>0</v>
      </c>
      <c r="DG35" s="17">
        <f t="shared" si="33"/>
        <v>63313</v>
      </c>
      <c r="DH35" s="17">
        <f t="shared" si="31"/>
        <v>47140</v>
      </c>
      <c r="DI35" s="17">
        <v>3890</v>
      </c>
      <c r="DJ35" s="17">
        <f t="shared" si="32"/>
        <v>16173</v>
      </c>
      <c r="DK35" s="18">
        <v>1327</v>
      </c>
      <c r="DL35" s="18">
        <v>904</v>
      </c>
    </row>
    <row r="36" spans="1:116" ht="15.75" x14ac:dyDescent="0.2">
      <c r="A36" s="19" t="s">
        <v>103</v>
      </c>
      <c r="B36" s="13">
        <f t="shared" si="0"/>
        <v>11036</v>
      </c>
      <c r="C36" s="14">
        <v>0</v>
      </c>
      <c r="D36" s="14">
        <v>5439</v>
      </c>
      <c r="E36" s="14">
        <v>3485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2112</v>
      </c>
      <c r="M36" s="14">
        <v>0</v>
      </c>
      <c r="N36" s="14">
        <v>0</v>
      </c>
      <c r="O36" s="13">
        <f t="shared" si="1"/>
        <v>1928</v>
      </c>
      <c r="P36" s="14">
        <v>938</v>
      </c>
      <c r="Q36" s="14">
        <v>990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3">
        <f t="shared" si="2"/>
        <v>41</v>
      </c>
      <c r="Y36" s="13">
        <f t="shared" si="3"/>
        <v>41</v>
      </c>
      <c r="Z36" s="14">
        <v>41</v>
      </c>
      <c r="AA36" s="14">
        <v>0</v>
      </c>
      <c r="AB36" s="13">
        <f t="shared" si="4"/>
        <v>0</v>
      </c>
      <c r="AC36" s="14">
        <v>0</v>
      </c>
      <c r="AD36" s="14">
        <v>0</v>
      </c>
      <c r="AE36" s="13">
        <f t="shared" si="5"/>
        <v>421</v>
      </c>
      <c r="AF36" s="14">
        <v>421</v>
      </c>
      <c r="AG36" s="14">
        <v>0</v>
      </c>
      <c r="AH36" s="14">
        <v>0</v>
      </c>
      <c r="AI36" s="13">
        <f t="shared" si="6"/>
        <v>0</v>
      </c>
      <c r="AJ36" s="14">
        <v>0</v>
      </c>
      <c r="AK36" s="14">
        <v>0</v>
      </c>
      <c r="AL36" s="13">
        <f t="shared" si="7"/>
        <v>466</v>
      </c>
      <c r="AM36" s="14">
        <v>433</v>
      </c>
      <c r="AN36" s="14">
        <v>33</v>
      </c>
      <c r="AO36" s="13">
        <f t="shared" si="8"/>
        <v>595</v>
      </c>
      <c r="AP36" s="14">
        <v>421</v>
      </c>
      <c r="AQ36" s="14">
        <v>174</v>
      </c>
      <c r="AR36" s="13">
        <f t="shared" si="9"/>
        <v>514</v>
      </c>
      <c r="AS36" s="14">
        <v>435</v>
      </c>
      <c r="AT36" s="14">
        <v>0</v>
      </c>
      <c r="AU36" s="14">
        <v>0</v>
      </c>
      <c r="AV36" s="14">
        <v>0</v>
      </c>
      <c r="AW36" s="14">
        <v>0</v>
      </c>
      <c r="AX36" s="13">
        <f t="shared" si="10"/>
        <v>0</v>
      </c>
      <c r="AY36" s="14">
        <v>0</v>
      </c>
      <c r="AZ36" s="14">
        <v>0</v>
      </c>
      <c r="BA36" s="13">
        <f t="shared" si="11"/>
        <v>0</v>
      </c>
      <c r="BB36" s="14">
        <v>0</v>
      </c>
      <c r="BC36" s="14">
        <v>0</v>
      </c>
      <c r="BD36" s="13">
        <f t="shared" si="12"/>
        <v>0</v>
      </c>
      <c r="BE36" s="14">
        <v>0</v>
      </c>
      <c r="BF36" s="14">
        <v>0</v>
      </c>
      <c r="BG36" s="13">
        <f t="shared" si="13"/>
        <v>0</v>
      </c>
      <c r="BH36" s="14">
        <v>0</v>
      </c>
      <c r="BI36" s="14">
        <v>0</v>
      </c>
      <c r="BJ36" s="13">
        <f t="shared" si="14"/>
        <v>79</v>
      </c>
      <c r="BK36" s="14">
        <v>79</v>
      </c>
      <c r="BL36" s="14">
        <v>0</v>
      </c>
      <c r="BM36" s="13">
        <f t="shared" si="15"/>
        <v>0</v>
      </c>
      <c r="BN36" s="14">
        <v>0</v>
      </c>
      <c r="BO36" s="14">
        <v>0</v>
      </c>
      <c r="BP36" s="13">
        <f t="shared" si="16"/>
        <v>1445</v>
      </c>
      <c r="BQ36" s="13">
        <f t="shared" si="17"/>
        <v>0</v>
      </c>
      <c r="BR36" s="14">
        <v>0</v>
      </c>
      <c r="BS36" s="15">
        <v>0</v>
      </c>
      <c r="BT36" s="15">
        <v>64</v>
      </c>
      <c r="BU36" s="15">
        <v>319</v>
      </c>
      <c r="BV36" s="13">
        <f t="shared" si="18"/>
        <v>319</v>
      </c>
      <c r="BW36" s="15">
        <v>319</v>
      </c>
      <c r="BX36" s="15">
        <v>0</v>
      </c>
      <c r="BY36" s="13">
        <f t="shared" si="19"/>
        <v>0</v>
      </c>
      <c r="BZ36" s="15">
        <v>0</v>
      </c>
      <c r="CA36" s="15">
        <v>0</v>
      </c>
      <c r="CB36" s="13">
        <f t="shared" si="20"/>
        <v>743</v>
      </c>
      <c r="CC36" s="15">
        <v>426</v>
      </c>
      <c r="CD36" s="15">
        <v>317</v>
      </c>
      <c r="CE36" s="13">
        <f t="shared" si="21"/>
        <v>2040</v>
      </c>
      <c r="CF36" s="14">
        <v>2018</v>
      </c>
      <c r="CG36" s="14">
        <v>22</v>
      </c>
      <c r="CH36" s="13">
        <f t="shared" si="22"/>
        <v>727</v>
      </c>
      <c r="CI36" s="14">
        <v>686</v>
      </c>
      <c r="CJ36" s="14">
        <v>41</v>
      </c>
      <c r="CK36" s="13">
        <f t="shared" si="23"/>
        <v>0</v>
      </c>
      <c r="CL36" s="14">
        <v>0</v>
      </c>
      <c r="CM36" s="14">
        <v>0</v>
      </c>
      <c r="CN36" s="13">
        <f t="shared" si="24"/>
        <v>257</v>
      </c>
      <c r="CO36" s="14">
        <v>243</v>
      </c>
      <c r="CP36" s="14">
        <v>14</v>
      </c>
      <c r="CQ36" s="16"/>
      <c r="CR36" s="13">
        <f t="shared" si="25"/>
        <v>1197</v>
      </c>
      <c r="CS36" s="14">
        <v>716</v>
      </c>
      <c r="CT36" s="14">
        <v>481</v>
      </c>
      <c r="CU36" s="13">
        <f t="shared" si="26"/>
        <v>1196</v>
      </c>
      <c r="CV36" s="13">
        <f t="shared" si="27"/>
        <v>1196</v>
      </c>
      <c r="CW36" s="13">
        <f t="shared" si="27"/>
        <v>0</v>
      </c>
      <c r="CX36" s="13">
        <f t="shared" si="28"/>
        <v>383</v>
      </c>
      <c r="CY36" s="14">
        <v>383</v>
      </c>
      <c r="CZ36" s="14">
        <v>0</v>
      </c>
      <c r="DA36" s="13">
        <f t="shared" si="29"/>
        <v>813</v>
      </c>
      <c r="DB36" s="14">
        <v>813</v>
      </c>
      <c r="DC36" s="14">
        <v>0</v>
      </c>
      <c r="DD36" s="13">
        <f t="shared" si="30"/>
        <v>0</v>
      </c>
      <c r="DE36" s="14">
        <v>0</v>
      </c>
      <c r="DF36" s="14">
        <v>0</v>
      </c>
      <c r="DG36" s="17">
        <f t="shared" si="33"/>
        <v>21863</v>
      </c>
      <c r="DH36" s="17">
        <f t="shared" si="31"/>
        <v>18789</v>
      </c>
      <c r="DI36" s="17">
        <v>1494</v>
      </c>
      <c r="DJ36" s="17">
        <f t="shared" si="32"/>
        <v>3074</v>
      </c>
      <c r="DK36" s="18">
        <v>498</v>
      </c>
      <c r="DL36" s="18">
        <v>339</v>
      </c>
    </row>
    <row r="37" spans="1:116" ht="15.75" x14ac:dyDescent="0.2">
      <c r="A37" s="19" t="s">
        <v>104</v>
      </c>
      <c r="B37" s="13">
        <f t="shared" si="0"/>
        <v>18038</v>
      </c>
      <c r="C37" s="14">
        <v>0</v>
      </c>
      <c r="D37" s="14">
        <v>13958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4080</v>
      </c>
      <c r="M37" s="14">
        <v>0</v>
      </c>
      <c r="N37" s="14">
        <v>0</v>
      </c>
      <c r="O37" s="13">
        <f t="shared" si="1"/>
        <v>16126</v>
      </c>
      <c r="P37" s="14">
        <v>0</v>
      </c>
      <c r="Q37" s="14">
        <v>15848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278</v>
      </c>
      <c r="X37" s="13">
        <f t="shared" si="2"/>
        <v>599</v>
      </c>
      <c r="Y37" s="13">
        <f t="shared" si="3"/>
        <v>599</v>
      </c>
      <c r="Z37" s="14">
        <v>82</v>
      </c>
      <c r="AA37" s="14">
        <v>517</v>
      </c>
      <c r="AB37" s="13">
        <f t="shared" si="4"/>
        <v>0</v>
      </c>
      <c r="AC37" s="14">
        <v>0</v>
      </c>
      <c r="AD37" s="14">
        <v>0</v>
      </c>
      <c r="AE37" s="13">
        <f t="shared" si="5"/>
        <v>756</v>
      </c>
      <c r="AF37" s="14">
        <v>756</v>
      </c>
      <c r="AG37" s="14">
        <v>0</v>
      </c>
      <c r="AH37" s="14">
        <v>0</v>
      </c>
      <c r="AI37" s="13">
        <f t="shared" si="6"/>
        <v>0</v>
      </c>
      <c r="AJ37" s="14">
        <v>0</v>
      </c>
      <c r="AK37" s="14">
        <v>0</v>
      </c>
      <c r="AL37" s="13">
        <f t="shared" si="7"/>
        <v>821</v>
      </c>
      <c r="AM37" s="14">
        <v>821</v>
      </c>
      <c r="AN37" s="14">
        <v>0</v>
      </c>
      <c r="AO37" s="13">
        <f t="shared" si="8"/>
        <v>205</v>
      </c>
      <c r="AP37" s="14">
        <v>205</v>
      </c>
      <c r="AQ37" s="14">
        <v>0</v>
      </c>
      <c r="AR37" s="13">
        <f t="shared" si="9"/>
        <v>2893</v>
      </c>
      <c r="AS37" s="14">
        <v>1225</v>
      </c>
      <c r="AT37" s="14">
        <v>269</v>
      </c>
      <c r="AU37" s="14">
        <v>0</v>
      </c>
      <c r="AV37" s="14">
        <v>0</v>
      </c>
      <c r="AW37" s="14">
        <v>0</v>
      </c>
      <c r="AX37" s="13">
        <f t="shared" si="10"/>
        <v>0</v>
      </c>
      <c r="AY37" s="14">
        <v>0</v>
      </c>
      <c r="AZ37" s="14">
        <v>0</v>
      </c>
      <c r="BA37" s="13">
        <f t="shared" si="11"/>
        <v>0</v>
      </c>
      <c r="BB37" s="14">
        <v>0</v>
      </c>
      <c r="BC37" s="14">
        <v>0</v>
      </c>
      <c r="BD37" s="13">
        <f t="shared" si="12"/>
        <v>1293</v>
      </c>
      <c r="BE37" s="14">
        <v>1212</v>
      </c>
      <c r="BF37" s="14">
        <v>81</v>
      </c>
      <c r="BG37" s="13">
        <f t="shared" si="13"/>
        <v>0</v>
      </c>
      <c r="BH37" s="14">
        <v>0</v>
      </c>
      <c r="BI37" s="14">
        <v>0</v>
      </c>
      <c r="BJ37" s="13">
        <f t="shared" si="14"/>
        <v>106</v>
      </c>
      <c r="BK37" s="14">
        <v>106</v>
      </c>
      <c r="BL37" s="14">
        <v>0</v>
      </c>
      <c r="BM37" s="13">
        <f t="shared" si="15"/>
        <v>808</v>
      </c>
      <c r="BN37" s="14">
        <v>808</v>
      </c>
      <c r="BO37" s="14">
        <v>0</v>
      </c>
      <c r="BP37" s="13">
        <f t="shared" si="16"/>
        <v>6290</v>
      </c>
      <c r="BQ37" s="13">
        <f t="shared" si="17"/>
        <v>0</v>
      </c>
      <c r="BR37" s="14">
        <v>0</v>
      </c>
      <c r="BS37" s="15">
        <v>0</v>
      </c>
      <c r="BT37" s="15">
        <v>0</v>
      </c>
      <c r="BU37" s="15">
        <v>383</v>
      </c>
      <c r="BV37" s="13">
        <f t="shared" si="18"/>
        <v>383</v>
      </c>
      <c r="BW37" s="15">
        <v>383</v>
      </c>
      <c r="BX37" s="15">
        <v>0</v>
      </c>
      <c r="BY37" s="13">
        <f t="shared" si="19"/>
        <v>0</v>
      </c>
      <c r="BZ37" s="15">
        <v>0</v>
      </c>
      <c r="CA37" s="15">
        <v>0</v>
      </c>
      <c r="CB37" s="13">
        <f t="shared" si="20"/>
        <v>5524</v>
      </c>
      <c r="CC37" s="15">
        <v>4472</v>
      </c>
      <c r="CD37" s="15">
        <v>1052</v>
      </c>
      <c r="CE37" s="13">
        <f t="shared" si="21"/>
        <v>3383</v>
      </c>
      <c r="CF37" s="14">
        <v>3376</v>
      </c>
      <c r="CG37" s="14">
        <v>7</v>
      </c>
      <c r="CH37" s="13">
        <f t="shared" si="22"/>
        <v>1601</v>
      </c>
      <c r="CI37" s="14">
        <v>972</v>
      </c>
      <c r="CJ37" s="14">
        <v>629</v>
      </c>
      <c r="CK37" s="13">
        <f t="shared" si="23"/>
        <v>0</v>
      </c>
      <c r="CL37" s="14">
        <v>0</v>
      </c>
      <c r="CM37" s="14">
        <v>0</v>
      </c>
      <c r="CN37" s="13">
        <f t="shared" si="24"/>
        <v>1366</v>
      </c>
      <c r="CO37" s="14">
        <v>1112</v>
      </c>
      <c r="CP37" s="14">
        <v>254</v>
      </c>
      <c r="CQ37" s="16"/>
      <c r="CR37" s="13">
        <f t="shared" si="25"/>
        <v>519</v>
      </c>
      <c r="CS37" s="14">
        <v>342</v>
      </c>
      <c r="CT37" s="14">
        <v>177</v>
      </c>
      <c r="CU37" s="13">
        <f t="shared" si="26"/>
        <v>6362</v>
      </c>
      <c r="CV37" s="13">
        <f t="shared" si="27"/>
        <v>5113</v>
      </c>
      <c r="CW37" s="13">
        <f t="shared" si="27"/>
        <v>1249</v>
      </c>
      <c r="CX37" s="13">
        <f t="shared" si="28"/>
        <v>1914</v>
      </c>
      <c r="CY37" s="14">
        <v>1914</v>
      </c>
      <c r="CZ37" s="14">
        <v>0</v>
      </c>
      <c r="DA37" s="13">
        <f t="shared" si="29"/>
        <v>1530</v>
      </c>
      <c r="DB37" s="14">
        <v>605</v>
      </c>
      <c r="DC37" s="14">
        <v>925</v>
      </c>
      <c r="DD37" s="13">
        <f t="shared" si="30"/>
        <v>2918</v>
      </c>
      <c r="DE37" s="14">
        <v>2594</v>
      </c>
      <c r="DF37" s="14">
        <v>324</v>
      </c>
      <c r="DG37" s="17">
        <f t="shared" si="33"/>
        <v>59767</v>
      </c>
      <c r="DH37" s="17">
        <f t="shared" si="31"/>
        <v>39406</v>
      </c>
      <c r="DI37" s="17">
        <v>5788</v>
      </c>
      <c r="DJ37" s="17">
        <f t="shared" si="32"/>
        <v>20361</v>
      </c>
      <c r="DK37" s="18">
        <v>2015</v>
      </c>
      <c r="DL37" s="18">
        <v>1373</v>
      </c>
    </row>
    <row r="38" spans="1:116" ht="15.75" x14ac:dyDescent="0.2">
      <c r="A38" s="19" t="s">
        <v>105</v>
      </c>
      <c r="B38" s="13">
        <f t="shared" si="0"/>
        <v>6153</v>
      </c>
      <c r="C38" s="14">
        <v>0</v>
      </c>
      <c r="D38" s="14">
        <v>5373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780</v>
      </c>
      <c r="M38" s="14">
        <v>0</v>
      </c>
      <c r="N38" s="14">
        <v>0</v>
      </c>
      <c r="O38" s="13">
        <f t="shared" si="1"/>
        <v>3540</v>
      </c>
      <c r="P38" s="14">
        <v>0</v>
      </c>
      <c r="Q38" s="14">
        <v>3540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3">
        <f t="shared" si="2"/>
        <v>275</v>
      </c>
      <c r="Y38" s="13">
        <f t="shared" si="3"/>
        <v>275</v>
      </c>
      <c r="Z38" s="14">
        <v>275</v>
      </c>
      <c r="AA38" s="14">
        <v>0</v>
      </c>
      <c r="AB38" s="13">
        <f t="shared" si="4"/>
        <v>0</v>
      </c>
      <c r="AC38" s="14">
        <v>0</v>
      </c>
      <c r="AD38" s="14">
        <v>0</v>
      </c>
      <c r="AE38" s="13">
        <f t="shared" si="5"/>
        <v>575</v>
      </c>
      <c r="AF38" s="14">
        <v>530</v>
      </c>
      <c r="AG38" s="14">
        <v>45</v>
      </c>
      <c r="AH38" s="14">
        <v>0</v>
      </c>
      <c r="AI38" s="13">
        <f t="shared" si="6"/>
        <v>0</v>
      </c>
      <c r="AJ38" s="14">
        <v>0</v>
      </c>
      <c r="AK38" s="14">
        <v>0</v>
      </c>
      <c r="AL38" s="13">
        <f t="shared" si="7"/>
        <v>916</v>
      </c>
      <c r="AM38" s="14">
        <v>831</v>
      </c>
      <c r="AN38" s="14">
        <v>85</v>
      </c>
      <c r="AO38" s="13">
        <f t="shared" si="8"/>
        <v>20</v>
      </c>
      <c r="AP38" s="14">
        <v>20</v>
      </c>
      <c r="AQ38" s="14">
        <v>0</v>
      </c>
      <c r="AR38" s="13">
        <f t="shared" si="9"/>
        <v>1346</v>
      </c>
      <c r="AS38" s="14">
        <v>809</v>
      </c>
      <c r="AT38" s="14">
        <v>125</v>
      </c>
      <c r="AU38" s="14">
        <v>0</v>
      </c>
      <c r="AV38" s="14">
        <v>0</v>
      </c>
      <c r="AW38" s="14">
        <v>0</v>
      </c>
      <c r="AX38" s="13">
        <f t="shared" si="10"/>
        <v>0</v>
      </c>
      <c r="AY38" s="14">
        <v>0</v>
      </c>
      <c r="AZ38" s="14">
        <v>0</v>
      </c>
      <c r="BA38" s="13">
        <f t="shared" si="11"/>
        <v>0</v>
      </c>
      <c r="BB38" s="14">
        <v>0</v>
      </c>
      <c r="BC38" s="14">
        <v>0</v>
      </c>
      <c r="BD38" s="13">
        <f t="shared" si="12"/>
        <v>0</v>
      </c>
      <c r="BE38" s="14">
        <v>0</v>
      </c>
      <c r="BF38" s="14">
        <v>0</v>
      </c>
      <c r="BG38" s="13">
        <f t="shared" si="13"/>
        <v>0</v>
      </c>
      <c r="BH38" s="14">
        <v>0</v>
      </c>
      <c r="BI38" s="14">
        <v>0</v>
      </c>
      <c r="BJ38" s="13">
        <f t="shared" si="14"/>
        <v>412</v>
      </c>
      <c r="BK38" s="14">
        <v>412</v>
      </c>
      <c r="BL38" s="14">
        <v>0</v>
      </c>
      <c r="BM38" s="13">
        <f t="shared" si="15"/>
        <v>742</v>
      </c>
      <c r="BN38" s="14">
        <v>742</v>
      </c>
      <c r="BO38" s="14">
        <v>0</v>
      </c>
      <c r="BP38" s="13">
        <f t="shared" si="16"/>
        <v>905</v>
      </c>
      <c r="BQ38" s="13">
        <f t="shared" si="17"/>
        <v>0</v>
      </c>
      <c r="BR38" s="14">
        <v>0</v>
      </c>
      <c r="BS38" s="15">
        <v>0</v>
      </c>
      <c r="BT38" s="15">
        <v>160</v>
      </c>
      <c r="BU38" s="15">
        <v>495</v>
      </c>
      <c r="BV38" s="13">
        <f t="shared" si="18"/>
        <v>0</v>
      </c>
      <c r="BW38" s="15">
        <v>0</v>
      </c>
      <c r="BX38" s="15">
        <v>0</v>
      </c>
      <c r="BY38" s="13">
        <f t="shared" si="19"/>
        <v>0</v>
      </c>
      <c r="BZ38" s="15">
        <v>0</v>
      </c>
      <c r="CA38" s="15">
        <v>0</v>
      </c>
      <c r="CB38" s="13">
        <f t="shared" si="20"/>
        <v>250</v>
      </c>
      <c r="CC38" s="15">
        <v>250</v>
      </c>
      <c r="CD38" s="15">
        <v>0</v>
      </c>
      <c r="CE38" s="13">
        <f t="shared" si="21"/>
        <v>2000</v>
      </c>
      <c r="CF38" s="14">
        <v>1880</v>
      </c>
      <c r="CG38" s="14">
        <v>120</v>
      </c>
      <c r="CH38" s="13">
        <f t="shared" si="22"/>
        <v>355</v>
      </c>
      <c r="CI38" s="14">
        <v>185</v>
      </c>
      <c r="CJ38" s="14">
        <v>170</v>
      </c>
      <c r="CK38" s="13">
        <f t="shared" si="23"/>
        <v>0</v>
      </c>
      <c r="CL38" s="14">
        <v>0</v>
      </c>
      <c r="CM38" s="14">
        <v>0</v>
      </c>
      <c r="CN38" s="13">
        <f t="shared" si="24"/>
        <v>476</v>
      </c>
      <c r="CO38" s="14">
        <v>346</v>
      </c>
      <c r="CP38" s="14">
        <v>130</v>
      </c>
      <c r="CQ38" s="16"/>
      <c r="CR38" s="13">
        <f t="shared" si="25"/>
        <v>990</v>
      </c>
      <c r="CS38" s="14">
        <v>496</v>
      </c>
      <c r="CT38" s="14">
        <v>494</v>
      </c>
      <c r="CU38" s="13">
        <f t="shared" si="26"/>
        <v>1764</v>
      </c>
      <c r="CV38" s="13">
        <f t="shared" si="27"/>
        <v>1364</v>
      </c>
      <c r="CW38" s="13">
        <f t="shared" si="27"/>
        <v>400</v>
      </c>
      <c r="CX38" s="13">
        <f t="shared" si="28"/>
        <v>0</v>
      </c>
      <c r="CY38" s="14">
        <v>0</v>
      </c>
      <c r="CZ38" s="14">
        <v>0</v>
      </c>
      <c r="DA38" s="13">
        <f t="shared" si="29"/>
        <v>1301</v>
      </c>
      <c r="DB38" s="14">
        <v>901</v>
      </c>
      <c r="DC38" s="14">
        <v>400</v>
      </c>
      <c r="DD38" s="13">
        <f t="shared" si="30"/>
        <v>463</v>
      </c>
      <c r="DE38" s="14">
        <v>463</v>
      </c>
      <c r="DF38" s="14">
        <v>0</v>
      </c>
      <c r="DG38" s="17">
        <f t="shared" si="33"/>
        <v>20057</v>
      </c>
      <c r="DH38" s="17">
        <f t="shared" si="31"/>
        <v>14788</v>
      </c>
      <c r="DI38" s="17">
        <v>1648</v>
      </c>
      <c r="DJ38" s="17">
        <f t="shared" si="32"/>
        <v>5269</v>
      </c>
      <c r="DK38" s="18">
        <v>608</v>
      </c>
      <c r="DL38" s="18">
        <v>414</v>
      </c>
    </row>
    <row r="39" spans="1:116" ht="15.75" x14ac:dyDescent="0.2">
      <c r="A39" s="19" t="s">
        <v>106</v>
      </c>
      <c r="B39" s="13">
        <f t="shared" si="0"/>
        <v>1638</v>
      </c>
      <c r="C39" s="14">
        <v>0</v>
      </c>
      <c r="D39" s="14">
        <v>1638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3">
        <f t="shared" si="1"/>
        <v>1871</v>
      </c>
      <c r="P39" s="14">
        <v>0</v>
      </c>
      <c r="Q39" s="14">
        <v>1871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3">
        <f t="shared" si="2"/>
        <v>0</v>
      </c>
      <c r="Y39" s="13">
        <f t="shared" si="3"/>
        <v>0</v>
      </c>
      <c r="Z39" s="14">
        <v>0</v>
      </c>
      <c r="AA39" s="14">
        <v>0</v>
      </c>
      <c r="AB39" s="13">
        <f t="shared" si="4"/>
        <v>0</v>
      </c>
      <c r="AC39" s="14">
        <v>0</v>
      </c>
      <c r="AD39" s="14">
        <v>0</v>
      </c>
      <c r="AE39" s="13">
        <f t="shared" si="5"/>
        <v>0</v>
      </c>
      <c r="AF39" s="14">
        <v>0</v>
      </c>
      <c r="AG39" s="14">
        <v>0</v>
      </c>
      <c r="AH39" s="14">
        <v>0</v>
      </c>
      <c r="AI39" s="13">
        <f t="shared" si="6"/>
        <v>0</v>
      </c>
      <c r="AJ39" s="14">
        <v>0</v>
      </c>
      <c r="AK39" s="14">
        <v>0</v>
      </c>
      <c r="AL39" s="13">
        <f t="shared" si="7"/>
        <v>461</v>
      </c>
      <c r="AM39" s="14">
        <v>449</v>
      </c>
      <c r="AN39" s="14">
        <v>12</v>
      </c>
      <c r="AO39" s="13">
        <f t="shared" si="8"/>
        <v>0</v>
      </c>
      <c r="AP39" s="14">
        <v>0</v>
      </c>
      <c r="AQ39" s="14">
        <v>0</v>
      </c>
      <c r="AR39" s="13">
        <f t="shared" si="9"/>
        <v>2453</v>
      </c>
      <c r="AS39" s="14">
        <v>2453</v>
      </c>
      <c r="AT39" s="14">
        <v>0</v>
      </c>
      <c r="AU39" s="14">
        <v>0</v>
      </c>
      <c r="AV39" s="14">
        <v>0</v>
      </c>
      <c r="AW39" s="14">
        <v>0</v>
      </c>
      <c r="AX39" s="13">
        <f t="shared" si="10"/>
        <v>0</v>
      </c>
      <c r="AY39" s="14">
        <v>0</v>
      </c>
      <c r="AZ39" s="14">
        <v>0</v>
      </c>
      <c r="BA39" s="13">
        <f t="shared" si="11"/>
        <v>0</v>
      </c>
      <c r="BB39" s="14">
        <v>0</v>
      </c>
      <c r="BC39" s="14">
        <v>0</v>
      </c>
      <c r="BD39" s="13">
        <f t="shared" si="12"/>
        <v>0</v>
      </c>
      <c r="BE39" s="14">
        <v>0</v>
      </c>
      <c r="BF39" s="14">
        <v>0</v>
      </c>
      <c r="BG39" s="13">
        <f t="shared" si="13"/>
        <v>0</v>
      </c>
      <c r="BH39" s="14">
        <v>0</v>
      </c>
      <c r="BI39" s="14">
        <v>0</v>
      </c>
      <c r="BJ39" s="13">
        <f t="shared" si="14"/>
        <v>0</v>
      </c>
      <c r="BK39" s="14">
        <v>0</v>
      </c>
      <c r="BL39" s="14">
        <v>0</v>
      </c>
      <c r="BM39" s="13">
        <f t="shared" si="15"/>
        <v>0</v>
      </c>
      <c r="BN39" s="14">
        <v>0</v>
      </c>
      <c r="BO39" s="14">
        <v>0</v>
      </c>
      <c r="BP39" s="13">
        <f t="shared" si="16"/>
        <v>871</v>
      </c>
      <c r="BQ39" s="13">
        <f t="shared" si="17"/>
        <v>0</v>
      </c>
      <c r="BR39" s="14">
        <v>0</v>
      </c>
      <c r="BS39" s="15">
        <v>0</v>
      </c>
      <c r="BT39" s="15">
        <v>0</v>
      </c>
      <c r="BU39" s="15">
        <v>358</v>
      </c>
      <c r="BV39" s="13">
        <f t="shared" si="18"/>
        <v>13</v>
      </c>
      <c r="BW39" s="15">
        <v>13</v>
      </c>
      <c r="BX39" s="15">
        <v>0</v>
      </c>
      <c r="BY39" s="13">
        <f t="shared" si="19"/>
        <v>0</v>
      </c>
      <c r="BZ39" s="15">
        <v>0</v>
      </c>
      <c r="CA39" s="15">
        <v>0</v>
      </c>
      <c r="CB39" s="13">
        <f t="shared" si="20"/>
        <v>500</v>
      </c>
      <c r="CC39" s="15">
        <v>319</v>
      </c>
      <c r="CD39" s="15">
        <v>181</v>
      </c>
      <c r="CE39" s="13">
        <f t="shared" si="21"/>
        <v>365</v>
      </c>
      <c r="CF39" s="14">
        <v>351</v>
      </c>
      <c r="CG39" s="14">
        <v>14</v>
      </c>
      <c r="CH39" s="13">
        <f t="shared" si="22"/>
        <v>0</v>
      </c>
      <c r="CI39" s="14">
        <v>0</v>
      </c>
      <c r="CJ39" s="14">
        <v>0</v>
      </c>
      <c r="CK39" s="13">
        <f t="shared" si="23"/>
        <v>0</v>
      </c>
      <c r="CL39" s="14">
        <v>0</v>
      </c>
      <c r="CM39" s="14">
        <v>0</v>
      </c>
      <c r="CN39" s="13">
        <f t="shared" si="24"/>
        <v>130</v>
      </c>
      <c r="CO39" s="14">
        <v>116</v>
      </c>
      <c r="CP39" s="14">
        <v>14</v>
      </c>
      <c r="CQ39" s="16"/>
      <c r="CR39" s="13">
        <f t="shared" si="25"/>
        <v>71</v>
      </c>
      <c r="CS39" s="14">
        <v>41</v>
      </c>
      <c r="CT39" s="14">
        <v>30</v>
      </c>
      <c r="CU39" s="13">
        <f t="shared" si="26"/>
        <v>345</v>
      </c>
      <c r="CV39" s="13">
        <f t="shared" si="27"/>
        <v>345</v>
      </c>
      <c r="CW39" s="13">
        <f t="shared" si="27"/>
        <v>0</v>
      </c>
      <c r="CX39" s="13">
        <f t="shared" si="28"/>
        <v>0</v>
      </c>
      <c r="CY39" s="14">
        <v>0</v>
      </c>
      <c r="CZ39" s="14">
        <v>0</v>
      </c>
      <c r="DA39" s="13">
        <f t="shared" si="29"/>
        <v>345</v>
      </c>
      <c r="DB39" s="14">
        <v>345</v>
      </c>
      <c r="DC39" s="14">
        <v>0</v>
      </c>
      <c r="DD39" s="13">
        <f t="shared" si="30"/>
        <v>0</v>
      </c>
      <c r="DE39" s="14">
        <v>0</v>
      </c>
      <c r="DF39" s="14">
        <v>0</v>
      </c>
      <c r="DG39" s="17">
        <f t="shared" si="33"/>
        <v>8205</v>
      </c>
      <c r="DH39" s="17">
        <f t="shared" si="31"/>
        <v>6083</v>
      </c>
      <c r="DI39" s="17">
        <v>1387</v>
      </c>
      <c r="DJ39" s="17">
        <f t="shared" si="32"/>
        <v>2122</v>
      </c>
      <c r="DK39" s="18">
        <v>452</v>
      </c>
      <c r="DL39" s="18">
        <v>308</v>
      </c>
    </row>
    <row r="40" spans="1:116" ht="15.75" x14ac:dyDescent="0.2">
      <c r="A40" s="19" t="s">
        <v>107</v>
      </c>
      <c r="B40" s="13">
        <f t="shared" si="0"/>
        <v>12153</v>
      </c>
      <c r="C40" s="14">
        <v>0</v>
      </c>
      <c r="D40" s="14">
        <v>11857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296</v>
      </c>
      <c r="M40" s="14">
        <v>0</v>
      </c>
      <c r="N40" s="14">
        <v>0</v>
      </c>
      <c r="O40" s="13">
        <f t="shared" si="1"/>
        <v>10184</v>
      </c>
      <c r="P40" s="14">
        <v>0</v>
      </c>
      <c r="Q40" s="14">
        <v>10184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3">
        <f t="shared" si="2"/>
        <v>949</v>
      </c>
      <c r="Y40" s="13">
        <f t="shared" si="3"/>
        <v>949</v>
      </c>
      <c r="Z40" s="14">
        <v>949</v>
      </c>
      <c r="AA40" s="14">
        <v>0</v>
      </c>
      <c r="AB40" s="13">
        <f t="shared" si="4"/>
        <v>0</v>
      </c>
      <c r="AC40" s="14">
        <v>0</v>
      </c>
      <c r="AD40" s="14">
        <v>0</v>
      </c>
      <c r="AE40" s="13">
        <f t="shared" si="5"/>
        <v>0</v>
      </c>
      <c r="AF40" s="14">
        <v>0</v>
      </c>
      <c r="AG40" s="14">
        <v>0</v>
      </c>
      <c r="AH40" s="14">
        <v>0</v>
      </c>
      <c r="AI40" s="13">
        <f t="shared" si="6"/>
        <v>0</v>
      </c>
      <c r="AJ40" s="14">
        <v>0</v>
      </c>
      <c r="AK40" s="14">
        <v>0</v>
      </c>
      <c r="AL40" s="13">
        <f t="shared" si="7"/>
        <v>1138</v>
      </c>
      <c r="AM40" s="14">
        <v>1102</v>
      </c>
      <c r="AN40" s="14">
        <v>36</v>
      </c>
      <c r="AO40" s="13">
        <f t="shared" si="8"/>
        <v>641</v>
      </c>
      <c r="AP40" s="14">
        <v>422</v>
      </c>
      <c r="AQ40" s="14">
        <v>219</v>
      </c>
      <c r="AR40" s="13">
        <f t="shared" si="9"/>
        <v>1858</v>
      </c>
      <c r="AS40" s="14">
        <v>1577</v>
      </c>
      <c r="AT40" s="14">
        <v>76</v>
      </c>
      <c r="AU40" s="14">
        <v>0</v>
      </c>
      <c r="AV40" s="14">
        <v>0</v>
      </c>
      <c r="AW40" s="14">
        <v>0</v>
      </c>
      <c r="AX40" s="13">
        <f t="shared" si="10"/>
        <v>0</v>
      </c>
      <c r="AY40" s="14">
        <v>0</v>
      </c>
      <c r="AZ40" s="14">
        <v>0</v>
      </c>
      <c r="BA40" s="13">
        <f t="shared" si="11"/>
        <v>0</v>
      </c>
      <c r="BB40" s="14">
        <v>0</v>
      </c>
      <c r="BC40" s="14">
        <v>0</v>
      </c>
      <c r="BD40" s="13">
        <f t="shared" si="12"/>
        <v>142</v>
      </c>
      <c r="BE40" s="14">
        <v>142</v>
      </c>
      <c r="BF40" s="14">
        <v>0</v>
      </c>
      <c r="BG40" s="13">
        <f t="shared" si="13"/>
        <v>0</v>
      </c>
      <c r="BH40" s="14">
        <v>0</v>
      </c>
      <c r="BI40" s="14">
        <v>0</v>
      </c>
      <c r="BJ40" s="13">
        <f t="shared" si="14"/>
        <v>63</v>
      </c>
      <c r="BK40" s="14">
        <v>63</v>
      </c>
      <c r="BL40" s="14">
        <v>0</v>
      </c>
      <c r="BM40" s="13">
        <f t="shared" si="15"/>
        <v>344</v>
      </c>
      <c r="BN40" s="14">
        <v>344</v>
      </c>
      <c r="BO40" s="14">
        <v>0</v>
      </c>
      <c r="BP40" s="13">
        <f t="shared" si="16"/>
        <v>3619</v>
      </c>
      <c r="BQ40" s="13">
        <f t="shared" si="17"/>
        <v>250</v>
      </c>
      <c r="BR40" s="14">
        <v>250</v>
      </c>
      <c r="BS40" s="15">
        <v>0</v>
      </c>
      <c r="BT40" s="15">
        <v>0</v>
      </c>
      <c r="BU40" s="15">
        <v>400</v>
      </c>
      <c r="BV40" s="13">
        <f t="shared" si="18"/>
        <v>170</v>
      </c>
      <c r="BW40" s="15">
        <v>170</v>
      </c>
      <c r="BX40" s="15">
        <v>0</v>
      </c>
      <c r="BY40" s="13">
        <f t="shared" si="19"/>
        <v>0</v>
      </c>
      <c r="BZ40" s="15">
        <v>0</v>
      </c>
      <c r="CA40" s="15">
        <v>0</v>
      </c>
      <c r="CB40" s="13">
        <f t="shared" si="20"/>
        <v>2799</v>
      </c>
      <c r="CC40" s="15">
        <v>1917</v>
      </c>
      <c r="CD40" s="15">
        <v>882</v>
      </c>
      <c r="CE40" s="13">
        <f t="shared" si="21"/>
        <v>4230</v>
      </c>
      <c r="CF40" s="14">
        <v>4031</v>
      </c>
      <c r="CG40" s="14">
        <v>199</v>
      </c>
      <c r="CH40" s="13">
        <f t="shared" si="22"/>
        <v>412</v>
      </c>
      <c r="CI40" s="14">
        <v>270</v>
      </c>
      <c r="CJ40" s="14">
        <v>142</v>
      </c>
      <c r="CK40" s="13">
        <f t="shared" si="23"/>
        <v>0</v>
      </c>
      <c r="CL40" s="14">
        <v>0</v>
      </c>
      <c r="CM40" s="14">
        <v>0</v>
      </c>
      <c r="CN40" s="13">
        <f t="shared" si="24"/>
        <v>1559</v>
      </c>
      <c r="CO40" s="14">
        <v>1263</v>
      </c>
      <c r="CP40" s="14">
        <v>296</v>
      </c>
      <c r="CQ40" s="16"/>
      <c r="CR40" s="13">
        <f t="shared" si="25"/>
        <v>231</v>
      </c>
      <c r="CS40" s="14">
        <v>178</v>
      </c>
      <c r="CT40" s="14">
        <v>53</v>
      </c>
      <c r="CU40" s="13">
        <f t="shared" si="26"/>
        <v>495</v>
      </c>
      <c r="CV40" s="13">
        <f t="shared" si="27"/>
        <v>464</v>
      </c>
      <c r="CW40" s="13">
        <f t="shared" si="27"/>
        <v>31</v>
      </c>
      <c r="CX40" s="13">
        <f t="shared" si="28"/>
        <v>58</v>
      </c>
      <c r="CY40" s="14">
        <v>51</v>
      </c>
      <c r="CZ40" s="14">
        <v>7</v>
      </c>
      <c r="DA40" s="13">
        <f t="shared" si="29"/>
        <v>437</v>
      </c>
      <c r="DB40" s="14">
        <v>413</v>
      </c>
      <c r="DC40" s="14">
        <v>24</v>
      </c>
      <c r="DD40" s="13">
        <f t="shared" si="30"/>
        <v>0</v>
      </c>
      <c r="DE40" s="14">
        <v>0</v>
      </c>
      <c r="DF40" s="14">
        <v>0</v>
      </c>
      <c r="DG40" s="17">
        <f t="shared" si="33"/>
        <v>37813</v>
      </c>
      <c r="DH40" s="17">
        <f t="shared" si="31"/>
        <v>25695</v>
      </c>
      <c r="DI40" s="17">
        <v>4263</v>
      </c>
      <c r="DJ40" s="17">
        <f t="shared" si="32"/>
        <v>12118</v>
      </c>
      <c r="DK40" s="18">
        <v>1517</v>
      </c>
      <c r="DL40" s="18">
        <v>1033</v>
      </c>
    </row>
    <row r="41" spans="1:116" ht="15.75" x14ac:dyDescent="0.2">
      <c r="A41" s="19" t="s">
        <v>108</v>
      </c>
      <c r="B41" s="13">
        <f t="shared" si="0"/>
        <v>6584</v>
      </c>
      <c r="C41" s="14">
        <v>0</v>
      </c>
      <c r="D41" s="14">
        <v>4598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1986</v>
      </c>
      <c r="M41" s="14">
        <v>0</v>
      </c>
      <c r="N41" s="14">
        <v>0</v>
      </c>
      <c r="O41" s="13">
        <f t="shared" si="1"/>
        <v>4772</v>
      </c>
      <c r="P41" s="14">
        <v>0</v>
      </c>
      <c r="Q41" s="14">
        <v>4772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3">
        <f t="shared" si="2"/>
        <v>205</v>
      </c>
      <c r="Y41" s="13">
        <f t="shared" si="3"/>
        <v>205</v>
      </c>
      <c r="Z41" s="14">
        <v>205</v>
      </c>
      <c r="AA41" s="14">
        <v>0</v>
      </c>
      <c r="AB41" s="13">
        <f t="shared" si="4"/>
        <v>0</v>
      </c>
      <c r="AC41" s="14">
        <v>0</v>
      </c>
      <c r="AD41" s="14">
        <v>0</v>
      </c>
      <c r="AE41" s="13">
        <f t="shared" si="5"/>
        <v>0</v>
      </c>
      <c r="AF41" s="14">
        <v>0</v>
      </c>
      <c r="AG41" s="14">
        <v>0</v>
      </c>
      <c r="AH41" s="14">
        <v>0</v>
      </c>
      <c r="AI41" s="13">
        <f t="shared" si="6"/>
        <v>0</v>
      </c>
      <c r="AJ41" s="14">
        <v>0</v>
      </c>
      <c r="AK41" s="14">
        <v>0</v>
      </c>
      <c r="AL41" s="13">
        <f t="shared" si="7"/>
        <v>770</v>
      </c>
      <c r="AM41" s="14">
        <v>747</v>
      </c>
      <c r="AN41" s="14">
        <v>23</v>
      </c>
      <c r="AO41" s="13">
        <f t="shared" si="8"/>
        <v>35</v>
      </c>
      <c r="AP41" s="14">
        <v>35</v>
      </c>
      <c r="AQ41" s="14">
        <v>0</v>
      </c>
      <c r="AR41" s="13">
        <f t="shared" si="9"/>
        <v>1585</v>
      </c>
      <c r="AS41" s="14">
        <v>768</v>
      </c>
      <c r="AT41" s="14">
        <v>0</v>
      </c>
      <c r="AU41" s="14">
        <v>0</v>
      </c>
      <c r="AV41" s="14">
        <v>0</v>
      </c>
      <c r="AW41" s="14">
        <v>0</v>
      </c>
      <c r="AX41" s="13">
        <f t="shared" si="10"/>
        <v>0</v>
      </c>
      <c r="AY41" s="14">
        <v>0</v>
      </c>
      <c r="AZ41" s="14">
        <v>0</v>
      </c>
      <c r="BA41" s="13">
        <f t="shared" si="11"/>
        <v>0</v>
      </c>
      <c r="BB41" s="14">
        <v>0</v>
      </c>
      <c r="BC41" s="14">
        <v>0</v>
      </c>
      <c r="BD41" s="13">
        <f t="shared" si="12"/>
        <v>761</v>
      </c>
      <c r="BE41" s="14">
        <v>641</v>
      </c>
      <c r="BF41" s="14">
        <v>120</v>
      </c>
      <c r="BG41" s="13">
        <f t="shared" si="13"/>
        <v>0</v>
      </c>
      <c r="BH41" s="14">
        <v>0</v>
      </c>
      <c r="BI41" s="14">
        <v>0</v>
      </c>
      <c r="BJ41" s="13">
        <f t="shared" si="14"/>
        <v>56</v>
      </c>
      <c r="BK41" s="14">
        <v>56</v>
      </c>
      <c r="BL41" s="14">
        <v>0</v>
      </c>
      <c r="BM41" s="13">
        <f t="shared" si="15"/>
        <v>0</v>
      </c>
      <c r="BN41" s="14">
        <v>0</v>
      </c>
      <c r="BO41" s="14">
        <v>0</v>
      </c>
      <c r="BP41" s="13">
        <f t="shared" si="16"/>
        <v>211</v>
      </c>
      <c r="BQ41" s="13">
        <f t="shared" si="17"/>
        <v>0</v>
      </c>
      <c r="BR41" s="14">
        <v>0</v>
      </c>
      <c r="BS41" s="15">
        <v>0</v>
      </c>
      <c r="BT41" s="15">
        <v>0</v>
      </c>
      <c r="BU41" s="15">
        <v>0</v>
      </c>
      <c r="BV41" s="13">
        <f t="shared" si="18"/>
        <v>0</v>
      </c>
      <c r="BW41" s="15">
        <v>0</v>
      </c>
      <c r="BX41" s="15">
        <v>0</v>
      </c>
      <c r="BY41" s="13">
        <f t="shared" si="19"/>
        <v>0</v>
      </c>
      <c r="BZ41" s="15">
        <v>0</v>
      </c>
      <c r="CA41" s="15">
        <v>0</v>
      </c>
      <c r="CB41" s="13">
        <f t="shared" si="20"/>
        <v>211</v>
      </c>
      <c r="CC41" s="15">
        <v>211</v>
      </c>
      <c r="CD41" s="15">
        <v>0</v>
      </c>
      <c r="CE41" s="13">
        <f t="shared" si="21"/>
        <v>1117</v>
      </c>
      <c r="CF41" s="14">
        <v>1060</v>
      </c>
      <c r="CG41" s="14">
        <v>57</v>
      </c>
      <c r="CH41" s="13">
        <f t="shared" si="22"/>
        <v>954</v>
      </c>
      <c r="CI41" s="14">
        <v>667</v>
      </c>
      <c r="CJ41" s="14">
        <v>287</v>
      </c>
      <c r="CK41" s="13">
        <f t="shared" si="23"/>
        <v>0</v>
      </c>
      <c r="CL41" s="14">
        <v>0</v>
      </c>
      <c r="CM41" s="14">
        <v>0</v>
      </c>
      <c r="CN41" s="13">
        <f t="shared" si="24"/>
        <v>286</v>
      </c>
      <c r="CO41" s="14">
        <v>207</v>
      </c>
      <c r="CP41" s="14">
        <v>79</v>
      </c>
      <c r="CQ41" s="16"/>
      <c r="CR41" s="13">
        <f t="shared" si="25"/>
        <v>559</v>
      </c>
      <c r="CS41" s="14">
        <v>429</v>
      </c>
      <c r="CT41" s="14">
        <v>130</v>
      </c>
      <c r="CU41" s="13">
        <f t="shared" si="26"/>
        <v>114</v>
      </c>
      <c r="CV41" s="13">
        <f t="shared" si="27"/>
        <v>114</v>
      </c>
      <c r="CW41" s="13">
        <f t="shared" si="27"/>
        <v>0</v>
      </c>
      <c r="CX41" s="13">
        <f t="shared" si="28"/>
        <v>0</v>
      </c>
      <c r="CY41" s="14">
        <v>0</v>
      </c>
      <c r="CZ41" s="14">
        <v>0</v>
      </c>
      <c r="DA41" s="13">
        <f t="shared" si="29"/>
        <v>114</v>
      </c>
      <c r="DB41" s="14">
        <v>114</v>
      </c>
      <c r="DC41" s="14">
        <v>0</v>
      </c>
      <c r="DD41" s="13">
        <f t="shared" si="30"/>
        <v>0</v>
      </c>
      <c r="DE41" s="14">
        <v>0</v>
      </c>
      <c r="DF41" s="14">
        <v>0</v>
      </c>
      <c r="DG41" s="17">
        <f t="shared" si="33"/>
        <v>17192</v>
      </c>
      <c r="DH41" s="17">
        <f t="shared" si="31"/>
        <v>11724</v>
      </c>
      <c r="DI41" s="17">
        <v>1871</v>
      </c>
      <c r="DJ41" s="17">
        <f t="shared" si="32"/>
        <v>5468</v>
      </c>
      <c r="DK41" s="18">
        <v>620</v>
      </c>
      <c r="DL41" s="18">
        <v>422</v>
      </c>
    </row>
    <row r="42" spans="1:116" ht="15.75" x14ac:dyDescent="0.2">
      <c r="A42" s="19" t="s">
        <v>109</v>
      </c>
      <c r="B42" s="13">
        <f t="shared" si="0"/>
        <v>30742</v>
      </c>
      <c r="C42" s="14">
        <v>0</v>
      </c>
      <c r="D42" s="14">
        <v>22572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8170</v>
      </c>
      <c r="M42" s="14">
        <v>0</v>
      </c>
      <c r="N42" s="14">
        <v>0</v>
      </c>
      <c r="O42" s="13">
        <f t="shared" si="1"/>
        <v>17305</v>
      </c>
      <c r="P42" s="14">
        <v>0</v>
      </c>
      <c r="Q42" s="14">
        <v>15048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2257</v>
      </c>
      <c r="X42" s="13">
        <f t="shared" si="2"/>
        <v>90</v>
      </c>
      <c r="Y42" s="13">
        <f t="shared" si="3"/>
        <v>90</v>
      </c>
      <c r="Z42" s="14">
        <v>90</v>
      </c>
      <c r="AA42" s="14">
        <v>0</v>
      </c>
      <c r="AB42" s="13">
        <f t="shared" si="4"/>
        <v>0</v>
      </c>
      <c r="AC42" s="14">
        <v>0</v>
      </c>
      <c r="AD42" s="14">
        <v>0</v>
      </c>
      <c r="AE42" s="13">
        <f t="shared" si="5"/>
        <v>104</v>
      </c>
      <c r="AF42" s="14">
        <v>104</v>
      </c>
      <c r="AG42" s="14">
        <v>0</v>
      </c>
      <c r="AH42" s="14">
        <v>0</v>
      </c>
      <c r="AI42" s="13">
        <f t="shared" si="6"/>
        <v>0</v>
      </c>
      <c r="AJ42" s="14">
        <v>0</v>
      </c>
      <c r="AK42" s="14">
        <v>0</v>
      </c>
      <c r="AL42" s="13">
        <f t="shared" si="7"/>
        <v>149</v>
      </c>
      <c r="AM42" s="14">
        <v>23</v>
      </c>
      <c r="AN42" s="14">
        <v>126</v>
      </c>
      <c r="AO42" s="13">
        <f t="shared" si="8"/>
        <v>104</v>
      </c>
      <c r="AP42" s="14">
        <v>104</v>
      </c>
      <c r="AQ42" s="14">
        <v>0</v>
      </c>
      <c r="AR42" s="13">
        <f t="shared" si="9"/>
        <v>2613</v>
      </c>
      <c r="AS42" s="14">
        <v>2203</v>
      </c>
      <c r="AT42" s="14">
        <v>126</v>
      </c>
      <c r="AU42" s="14">
        <v>0</v>
      </c>
      <c r="AV42" s="14">
        <v>0</v>
      </c>
      <c r="AW42" s="14">
        <v>0</v>
      </c>
      <c r="AX42" s="13">
        <f t="shared" si="10"/>
        <v>0</v>
      </c>
      <c r="AY42" s="14">
        <v>0</v>
      </c>
      <c r="AZ42" s="14">
        <v>0</v>
      </c>
      <c r="BA42" s="13">
        <f t="shared" si="11"/>
        <v>0</v>
      </c>
      <c r="BB42" s="14">
        <v>0</v>
      </c>
      <c r="BC42" s="14">
        <v>0</v>
      </c>
      <c r="BD42" s="13">
        <f t="shared" si="12"/>
        <v>179</v>
      </c>
      <c r="BE42" s="14">
        <v>75</v>
      </c>
      <c r="BF42" s="14">
        <v>104</v>
      </c>
      <c r="BG42" s="13">
        <f t="shared" si="13"/>
        <v>0</v>
      </c>
      <c r="BH42" s="14">
        <v>0</v>
      </c>
      <c r="BI42" s="14">
        <v>0</v>
      </c>
      <c r="BJ42" s="13">
        <f t="shared" si="14"/>
        <v>105</v>
      </c>
      <c r="BK42" s="14">
        <v>105</v>
      </c>
      <c r="BL42" s="14">
        <v>0</v>
      </c>
      <c r="BM42" s="13">
        <f t="shared" si="15"/>
        <v>105</v>
      </c>
      <c r="BN42" s="14">
        <v>105</v>
      </c>
      <c r="BO42" s="14">
        <v>0</v>
      </c>
      <c r="BP42" s="13">
        <f t="shared" si="16"/>
        <v>3200</v>
      </c>
      <c r="BQ42" s="13">
        <f t="shared" si="17"/>
        <v>900</v>
      </c>
      <c r="BR42" s="14">
        <v>800</v>
      </c>
      <c r="BS42" s="15">
        <v>100</v>
      </c>
      <c r="BT42" s="15">
        <v>0</v>
      </c>
      <c r="BU42" s="15">
        <v>800</v>
      </c>
      <c r="BV42" s="13">
        <f t="shared" si="18"/>
        <v>0</v>
      </c>
      <c r="BW42" s="15">
        <v>0</v>
      </c>
      <c r="BX42" s="15">
        <v>0</v>
      </c>
      <c r="BY42" s="13">
        <f t="shared" si="19"/>
        <v>0</v>
      </c>
      <c r="BZ42" s="15">
        <v>0</v>
      </c>
      <c r="CA42" s="15">
        <v>0</v>
      </c>
      <c r="CB42" s="13">
        <f t="shared" si="20"/>
        <v>1500</v>
      </c>
      <c r="CC42" s="15">
        <v>1500</v>
      </c>
      <c r="CD42" s="15">
        <v>0</v>
      </c>
      <c r="CE42" s="13">
        <f t="shared" si="21"/>
        <v>4634</v>
      </c>
      <c r="CF42" s="14">
        <v>4514</v>
      </c>
      <c r="CG42" s="14">
        <v>120</v>
      </c>
      <c r="CH42" s="13">
        <f t="shared" si="22"/>
        <v>936</v>
      </c>
      <c r="CI42" s="14">
        <v>713</v>
      </c>
      <c r="CJ42" s="14">
        <v>223</v>
      </c>
      <c r="CK42" s="13">
        <f t="shared" si="23"/>
        <v>0</v>
      </c>
      <c r="CL42" s="14">
        <v>0</v>
      </c>
      <c r="CM42" s="14">
        <v>0</v>
      </c>
      <c r="CN42" s="13">
        <f t="shared" si="24"/>
        <v>595</v>
      </c>
      <c r="CO42" s="14">
        <v>342</v>
      </c>
      <c r="CP42" s="14">
        <v>253</v>
      </c>
      <c r="CQ42" s="16"/>
      <c r="CR42" s="13">
        <f t="shared" si="25"/>
        <v>1445</v>
      </c>
      <c r="CS42" s="14">
        <v>545</v>
      </c>
      <c r="CT42" s="14">
        <v>900</v>
      </c>
      <c r="CU42" s="13">
        <f t="shared" si="26"/>
        <v>3683</v>
      </c>
      <c r="CV42" s="13">
        <f t="shared" si="27"/>
        <v>2506</v>
      </c>
      <c r="CW42" s="13">
        <f t="shared" si="27"/>
        <v>1177</v>
      </c>
      <c r="CX42" s="13">
        <f t="shared" si="28"/>
        <v>280</v>
      </c>
      <c r="CY42" s="14">
        <v>280</v>
      </c>
      <c r="CZ42" s="14">
        <v>0</v>
      </c>
      <c r="DA42" s="13">
        <f t="shared" si="29"/>
        <v>1830</v>
      </c>
      <c r="DB42" s="14">
        <v>1204</v>
      </c>
      <c r="DC42" s="14">
        <v>626</v>
      </c>
      <c r="DD42" s="13">
        <f t="shared" si="30"/>
        <v>1573</v>
      </c>
      <c r="DE42" s="14">
        <v>1022</v>
      </c>
      <c r="DF42" s="14">
        <v>551</v>
      </c>
      <c r="DG42" s="17">
        <f t="shared" si="33"/>
        <v>65705</v>
      </c>
      <c r="DH42" s="17">
        <f t="shared" si="31"/>
        <v>45271</v>
      </c>
      <c r="DI42" s="17">
        <v>4883</v>
      </c>
      <c r="DJ42" s="17">
        <f t="shared" si="32"/>
        <v>20434</v>
      </c>
      <c r="DK42" s="18">
        <v>1720</v>
      </c>
      <c r="DL42" s="18">
        <v>1172</v>
      </c>
    </row>
    <row r="43" spans="1:116" ht="15.75" x14ac:dyDescent="0.2">
      <c r="A43" s="19" t="s">
        <v>110</v>
      </c>
      <c r="B43" s="13">
        <f t="shared" si="0"/>
        <v>2686</v>
      </c>
      <c r="C43" s="14">
        <v>0</v>
      </c>
      <c r="D43" s="14">
        <v>2232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454</v>
      </c>
      <c r="M43" s="14">
        <v>0</v>
      </c>
      <c r="N43" s="14">
        <v>0</v>
      </c>
      <c r="O43" s="13">
        <f t="shared" si="1"/>
        <v>3672</v>
      </c>
      <c r="P43" s="14">
        <v>0</v>
      </c>
      <c r="Q43" s="14">
        <v>3484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188</v>
      </c>
      <c r="X43" s="13">
        <f t="shared" si="2"/>
        <v>270</v>
      </c>
      <c r="Y43" s="13">
        <f t="shared" si="3"/>
        <v>270</v>
      </c>
      <c r="Z43" s="14">
        <v>270</v>
      </c>
      <c r="AA43" s="14">
        <v>0</v>
      </c>
      <c r="AB43" s="13">
        <f t="shared" si="4"/>
        <v>0</v>
      </c>
      <c r="AC43" s="14">
        <v>0</v>
      </c>
      <c r="AD43" s="14">
        <v>0</v>
      </c>
      <c r="AE43" s="13">
        <f t="shared" si="5"/>
        <v>601</v>
      </c>
      <c r="AF43" s="14">
        <v>601</v>
      </c>
      <c r="AG43" s="14">
        <v>0</v>
      </c>
      <c r="AH43" s="14">
        <v>0</v>
      </c>
      <c r="AI43" s="13">
        <f t="shared" si="6"/>
        <v>0</v>
      </c>
      <c r="AJ43" s="14">
        <v>0</v>
      </c>
      <c r="AK43" s="14">
        <v>0</v>
      </c>
      <c r="AL43" s="13">
        <f t="shared" si="7"/>
        <v>1343</v>
      </c>
      <c r="AM43" s="14">
        <v>1064</v>
      </c>
      <c r="AN43" s="14">
        <v>279</v>
      </c>
      <c r="AO43" s="13">
        <f t="shared" si="8"/>
        <v>0</v>
      </c>
      <c r="AP43" s="14">
        <v>0</v>
      </c>
      <c r="AQ43" s="14">
        <v>0</v>
      </c>
      <c r="AR43" s="13">
        <f t="shared" si="9"/>
        <v>1566</v>
      </c>
      <c r="AS43" s="14">
        <v>821</v>
      </c>
      <c r="AT43" s="14">
        <v>270</v>
      </c>
      <c r="AU43" s="14">
        <v>0</v>
      </c>
      <c r="AV43" s="14">
        <v>0</v>
      </c>
      <c r="AW43" s="14">
        <v>0</v>
      </c>
      <c r="AX43" s="13">
        <f t="shared" si="10"/>
        <v>0</v>
      </c>
      <c r="AY43" s="14">
        <v>0</v>
      </c>
      <c r="AZ43" s="14">
        <v>0</v>
      </c>
      <c r="BA43" s="13">
        <f t="shared" si="11"/>
        <v>0</v>
      </c>
      <c r="BB43" s="14">
        <v>0</v>
      </c>
      <c r="BC43" s="14">
        <v>0</v>
      </c>
      <c r="BD43" s="13">
        <f t="shared" si="12"/>
        <v>291</v>
      </c>
      <c r="BE43" s="14">
        <v>140</v>
      </c>
      <c r="BF43" s="14">
        <v>151</v>
      </c>
      <c r="BG43" s="13">
        <f t="shared" si="13"/>
        <v>0</v>
      </c>
      <c r="BH43" s="14">
        <v>0</v>
      </c>
      <c r="BI43" s="14">
        <v>0</v>
      </c>
      <c r="BJ43" s="13">
        <f t="shared" si="14"/>
        <v>184</v>
      </c>
      <c r="BK43" s="14">
        <v>184</v>
      </c>
      <c r="BL43" s="14">
        <v>0</v>
      </c>
      <c r="BM43" s="13">
        <f t="shared" si="15"/>
        <v>0</v>
      </c>
      <c r="BN43" s="14">
        <v>0</v>
      </c>
      <c r="BO43" s="14">
        <v>0</v>
      </c>
      <c r="BP43" s="13">
        <f t="shared" si="16"/>
        <v>2254</v>
      </c>
      <c r="BQ43" s="13">
        <f t="shared" si="17"/>
        <v>0</v>
      </c>
      <c r="BR43" s="14">
        <v>0</v>
      </c>
      <c r="BS43" s="15">
        <v>0</v>
      </c>
      <c r="BT43" s="15">
        <v>805</v>
      </c>
      <c r="BU43" s="15">
        <v>1044</v>
      </c>
      <c r="BV43" s="13">
        <f t="shared" si="18"/>
        <v>405</v>
      </c>
      <c r="BW43" s="15">
        <v>405</v>
      </c>
      <c r="BX43" s="15">
        <v>0</v>
      </c>
      <c r="BY43" s="13">
        <f t="shared" si="19"/>
        <v>0</v>
      </c>
      <c r="BZ43" s="15">
        <v>0</v>
      </c>
      <c r="CA43" s="15">
        <v>0</v>
      </c>
      <c r="CB43" s="13">
        <f t="shared" si="20"/>
        <v>0</v>
      </c>
      <c r="CC43" s="15">
        <v>0</v>
      </c>
      <c r="CD43" s="15">
        <v>0</v>
      </c>
      <c r="CE43" s="13">
        <f t="shared" si="21"/>
        <v>2065</v>
      </c>
      <c r="CF43" s="14">
        <v>2054</v>
      </c>
      <c r="CG43" s="14">
        <v>11</v>
      </c>
      <c r="CH43" s="13">
        <f t="shared" si="22"/>
        <v>801</v>
      </c>
      <c r="CI43" s="14">
        <v>446</v>
      </c>
      <c r="CJ43" s="14">
        <v>355</v>
      </c>
      <c r="CK43" s="13">
        <f t="shared" si="23"/>
        <v>0</v>
      </c>
      <c r="CL43" s="14">
        <v>0</v>
      </c>
      <c r="CM43" s="14">
        <v>0</v>
      </c>
      <c r="CN43" s="13">
        <f t="shared" si="24"/>
        <v>864</v>
      </c>
      <c r="CO43" s="14">
        <v>540</v>
      </c>
      <c r="CP43" s="14">
        <v>324</v>
      </c>
      <c r="CQ43" s="16"/>
      <c r="CR43" s="13">
        <f t="shared" si="25"/>
        <v>606</v>
      </c>
      <c r="CS43" s="14">
        <v>411</v>
      </c>
      <c r="CT43" s="14">
        <v>195</v>
      </c>
      <c r="CU43" s="13">
        <f t="shared" si="26"/>
        <v>0</v>
      </c>
      <c r="CV43" s="13">
        <f t="shared" si="27"/>
        <v>0</v>
      </c>
      <c r="CW43" s="13">
        <f t="shared" si="27"/>
        <v>0</v>
      </c>
      <c r="CX43" s="13">
        <f t="shared" si="28"/>
        <v>0</v>
      </c>
      <c r="CY43" s="14">
        <v>0</v>
      </c>
      <c r="CZ43" s="14">
        <v>0</v>
      </c>
      <c r="DA43" s="13">
        <f t="shared" si="29"/>
        <v>0</v>
      </c>
      <c r="DB43" s="14">
        <v>0</v>
      </c>
      <c r="DC43" s="14">
        <v>0</v>
      </c>
      <c r="DD43" s="13">
        <f t="shared" si="30"/>
        <v>0</v>
      </c>
      <c r="DE43" s="14">
        <v>0</v>
      </c>
      <c r="DF43" s="14">
        <v>0</v>
      </c>
      <c r="DG43" s="17">
        <f t="shared" si="33"/>
        <v>16728</v>
      </c>
      <c r="DH43" s="17">
        <f t="shared" si="31"/>
        <v>10666</v>
      </c>
      <c r="DI43" s="17">
        <v>849</v>
      </c>
      <c r="DJ43" s="17">
        <f t="shared" si="32"/>
        <v>6062</v>
      </c>
      <c r="DK43" s="18">
        <v>323</v>
      </c>
      <c r="DL43" s="18">
        <v>220</v>
      </c>
    </row>
    <row r="44" spans="1:116" ht="15.75" x14ac:dyDescent="0.2">
      <c r="A44" s="19" t="s">
        <v>111</v>
      </c>
      <c r="B44" s="13">
        <f t="shared" si="0"/>
        <v>3787</v>
      </c>
      <c r="C44" s="14">
        <v>0</v>
      </c>
      <c r="D44" s="14">
        <v>3787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3">
        <f t="shared" si="1"/>
        <v>3789</v>
      </c>
      <c r="P44" s="14">
        <v>0</v>
      </c>
      <c r="Q44" s="14">
        <v>3789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3">
        <f t="shared" si="2"/>
        <v>0</v>
      </c>
      <c r="Y44" s="13">
        <f t="shared" si="3"/>
        <v>0</v>
      </c>
      <c r="Z44" s="14">
        <v>0</v>
      </c>
      <c r="AA44" s="14">
        <v>0</v>
      </c>
      <c r="AB44" s="13">
        <f t="shared" si="4"/>
        <v>0</v>
      </c>
      <c r="AC44" s="14">
        <v>0</v>
      </c>
      <c r="AD44" s="14">
        <v>0</v>
      </c>
      <c r="AE44" s="13">
        <f t="shared" si="5"/>
        <v>820</v>
      </c>
      <c r="AF44" s="14">
        <v>820</v>
      </c>
      <c r="AG44" s="14">
        <v>0</v>
      </c>
      <c r="AH44" s="14">
        <v>0</v>
      </c>
      <c r="AI44" s="13">
        <f t="shared" si="6"/>
        <v>0</v>
      </c>
      <c r="AJ44" s="14">
        <v>0</v>
      </c>
      <c r="AK44" s="14">
        <v>0</v>
      </c>
      <c r="AL44" s="13">
        <f t="shared" si="7"/>
        <v>820</v>
      </c>
      <c r="AM44" s="14">
        <v>820</v>
      </c>
      <c r="AN44" s="14">
        <v>0</v>
      </c>
      <c r="AO44" s="13">
        <f t="shared" si="8"/>
        <v>0</v>
      </c>
      <c r="AP44" s="14">
        <v>0</v>
      </c>
      <c r="AQ44" s="14">
        <v>0</v>
      </c>
      <c r="AR44" s="13">
        <f t="shared" si="9"/>
        <v>1199</v>
      </c>
      <c r="AS44" s="14">
        <v>820</v>
      </c>
      <c r="AT44" s="14">
        <v>0</v>
      </c>
      <c r="AU44" s="14">
        <v>0</v>
      </c>
      <c r="AV44" s="14">
        <v>0</v>
      </c>
      <c r="AW44" s="14">
        <v>0</v>
      </c>
      <c r="AX44" s="13">
        <f t="shared" si="10"/>
        <v>0</v>
      </c>
      <c r="AY44" s="14">
        <v>0</v>
      </c>
      <c r="AZ44" s="14">
        <v>0</v>
      </c>
      <c r="BA44" s="13">
        <f t="shared" si="11"/>
        <v>0</v>
      </c>
      <c r="BB44" s="14">
        <v>0</v>
      </c>
      <c r="BC44" s="14">
        <v>0</v>
      </c>
      <c r="BD44" s="13">
        <f t="shared" si="12"/>
        <v>0</v>
      </c>
      <c r="BE44" s="14">
        <v>0</v>
      </c>
      <c r="BF44" s="14">
        <v>0</v>
      </c>
      <c r="BG44" s="13">
        <f t="shared" si="13"/>
        <v>0</v>
      </c>
      <c r="BH44" s="14">
        <v>0</v>
      </c>
      <c r="BI44" s="14">
        <v>0</v>
      </c>
      <c r="BJ44" s="13">
        <f t="shared" si="14"/>
        <v>379</v>
      </c>
      <c r="BK44" s="14">
        <v>379</v>
      </c>
      <c r="BL44" s="14">
        <v>0</v>
      </c>
      <c r="BM44" s="13">
        <f t="shared" si="15"/>
        <v>0</v>
      </c>
      <c r="BN44" s="14">
        <v>0</v>
      </c>
      <c r="BO44" s="14">
        <v>0</v>
      </c>
      <c r="BP44" s="13">
        <f t="shared" si="16"/>
        <v>2320</v>
      </c>
      <c r="BQ44" s="13">
        <f t="shared" si="17"/>
        <v>1700</v>
      </c>
      <c r="BR44" s="14">
        <v>1570</v>
      </c>
      <c r="BS44" s="15">
        <v>130</v>
      </c>
      <c r="BT44" s="15">
        <v>0</v>
      </c>
      <c r="BU44" s="15">
        <v>0</v>
      </c>
      <c r="BV44" s="13">
        <f t="shared" si="18"/>
        <v>0</v>
      </c>
      <c r="BW44" s="15">
        <v>0</v>
      </c>
      <c r="BX44" s="15">
        <v>0</v>
      </c>
      <c r="BY44" s="13">
        <f t="shared" si="19"/>
        <v>0</v>
      </c>
      <c r="BZ44" s="15">
        <v>0</v>
      </c>
      <c r="CA44" s="15">
        <v>0</v>
      </c>
      <c r="CB44" s="13">
        <f t="shared" si="20"/>
        <v>620</v>
      </c>
      <c r="CC44" s="15">
        <v>600</v>
      </c>
      <c r="CD44" s="15">
        <v>20</v>
      </c>
      <c r="CE44" s="13">
        <f t="shared" si="21"/>
        <v>1312</v>
      </c>
      <c r="CF44" s="14">
        <v>1287</v>
      </c>
      <c r="CG44" s="14">
        <v>25</v>
      </c>
      <c r="CH44" s="13">
        <f t="shared" si="22"/>
        <v>0</v>
      </c>
      <c r="CI44" s="14">
        <v>0</v>
      </c>
      <c r="CJ44" s="14">
        <v>0</v>
      </c>
      <c r="CK44" s="13">
        <f t="shared" si="23"/>
        <v>0</v>
      </c>
      <c r="CL44" s="14">
        <v>0</v>
      </c>
      <c r="CM44" s="14">
        <v>0</v>
      </c>
      <c r="CN44" s="13">
        <f t="shared" si="24"/>
        <v>833</v>
      </c>
      <c r="CO44" s="14">
        <v>757</v>
      </c>
      <c r="CP44" s="14">
        <v>76</v>
      </c>
      <c r="CQ44" s="16"/>
      <c r="CR44" s="13">
        <f t="shared" si="25"/>
        <v>253</v>
      </c>
      <c r="CS44" s="14">
        <v>177</v>
      </c>
      <c r="CT44" s="14">
        <v>76</v>
      </c>
      <c r="CU44" s="13">
        <f t="shared" si="26"/>
        <v>2941</v>
      </c>
      <c r="CV44" s="13">
        <f t="shared" si="27"/>
        <v>1048</v>
      </c>
      <c r="CW44" s="13">
        <f t="shared" si="27"/>
        <v>1893</v>
      </c>
      <c r="CX44" s="13">
        <f t="shared" si="28"/>
        <v>0</v>
      </c>
      <c r="CY44" s="14">
        <v>0</v>
      </c>
      <c r="CZ44" s="14">
        <v>0</v>
      </c>
      <c r="DA44" s="13">
        <f t="shared" si="29"/>
        <v>2941</v>
      </c>
      <c r="DB44" s="14">
        <v>1048</v>
      </c>
      <c r="DC44" s="14">
        <v>1893</v>
      </c>
      <c r="DD44" s="13">
        <f t="shared" si="30"/>
        <v>0</v>
      </c>
      <c r="DE44" s="14">
        <v>0</v>
      </c>
      <c r="DF44" s="14">
        <v>0</v>
      </c>
      <c r="DG44" s="17">
        <f t="shared" si="33"/>
        <v>18074</v>
      </c>
      <c r="DH44" s="17">
        <f t="shared" si="31"/>
        <v>12065</v>
      </c>
      <c r="DI44" s="17">
        <v>2447</v>
      </c>
      <c r="DJ44" s="17">
        <f t="shared" si="32"/>
        <v>6009</v>
      </c>
      <c r="DK44" s="18">
        <v>841</v>
      </c>
      <c r="DL44" s="18">
        <v>573</v>
      </c>
    </row>
    <row r="45" spans="1:116" ht="15.75" x14ac:dyDescent="0.2">
      <c r="A45" s="19" t="s">
        <v>112</v>
      </c>
      <c r="B45" s="13">
        <f t="shared" si="0"/>
        <v>13782</v>
      </c>
      <c r="C45" s="14">
        <v>0</v>
      </c>
      <c r="D45" s="14">
        <v>11662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2120</v>
      </c>
      <c r="M45" s="14">
        <v>0</v>
      </c>
      <c r="N45" s="14">
        <v>0</v>
      </c>
      <c r="O45" s="13">
        <f t="shared" si="1"/>
        <v>6893</v>
      </c>
      <c r="P45" s="14">
        <v>0</v>
      </c>
      <c r="Q45" s="14">
        <v>6363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530</v>
      </c>
      <c r="X45" s="13">
        <f t="shared" si="2"/>
        <v>757</v>
      </c>
      <c r="Y45" s="13">
        <f t="shared" si="3"/>
        <v>757</v>
      </c>
      <c r="Z45" s="14">
        <v>757</v>
      </c>
      <c r="AA45" s="14">
        <v>0</v>
      </c>
      <c r="AB45" s="13">
        <f t="shared" si="4"/>
        <v>0</v>
      </c>
      <c r="AC45" s="14">
        <v>0</v>
      </c>
      <c r="AD45" s="14">
        <v>0</v>
      </c>
      <c r="AE45" s="13">
        <f t="shared" si="5"/>
        <v>454</v>
      </c>
      <c r="AF45" s="14">
        <v>454</v>
      </c>
      <c r="AG45" s="14">
        <v>0</v>
      </c>
      <c r="AH45" s="14">
        <v>0</v>
      </c>
      <c r="AI45" s="13">
        <f t="shared" si="6"/>
        <v>0</v>
      </c>
      <c r="AJ45" s="14">
        <v>0</v>
      </c>
      <c r="AK45" s="14">
        <v>0</v>
      </c>
      <c r="AL45" s="13">
        <f t="shared" si="7"/>
        <v>1515</v>
      </c>
      <c r="AM45" s="14">
        <v>1515</v>
      </c>
      <c r="AN45" s="14">
        <v>0</v>
      </c>
      <c r="AO45" s="13">
        <f t="shared" si="8"/>
        <v>0</v>
      </c>
      <c r="AP45" s="14">
        <v>0</v>
      </c>
      <c r="AQ45" s="14">
        <v>0</v>
      </c>
      <c r="AR45" s="13">
        <f t="shared" si="9"/>
        <v>2877</v>
      </c>
      <c r="AS45" s="14">
        <v>1818</v>
      </c>
      <c r="AT45" s="14">
        <v>454</v>
      </c>
      <c r="AU45" s="14">
        <v>0</v>
      </c>
      <c r="AV45" s="14">
        <v>0</v>
      </c>
      <c r="AW45" s="14">
        <v>0</v>
      </c>
      <c r="AX45" s="13">
        <f t="shared" si="10"/>
        <v>0</v>
      </c>
      <c r="AY45" s="14">
        <v>0</v>
      </c>
      <c r="AZ45" s="14">
        <v>0</v>
      </c>
      <c r="BA45" s="13">
        <f t="shared" si="11"/>
        <v>0</v>
      </c>
      <c r="BB45" s="14">
        <v>0</v>
      </c>
      <c r="BC45" s="14">
        <v>0</v>
      </c>
      <c r="BD45" s="13">
        <f t="shared" si="12"/>
        <v>151</v>
      </c>
      <c r="BE45" s="14">
        <v>151</v>
      </c>
      <c r="BF45" s="14">
        <v>0</v>
      </c>
      <c r="BG45" s="13">
        <f t="shared" si="13"/>
        <v>0</v>
      </c>
      <c r="BH45" s="14">
        <v>0</v>
      </c>
      <c r="BI45" s="14">
        <v>0</v>
      </c>
      <c r="BJ45" s="13">
        <f t="shared" si="14"/>
        <v>454</v>
      </c>
      <c r="BK45" s="14">
        <v>454</v>
      </c>
      <c r="BL45" s="14">
        <v>0</v>
      </c>
      <c r="BM45" s="13">
        <f t="shared" si="15"/>
        <v>0</v>
      </c>
      <c r="BN45" s="14">
        <v>0</v>
      </c>
      <c r="BO45" s="14">
        <v>0</v>
      </c>
      <c r="BP45" s="13">
        <f t="shared" si="16"/>
        <v>5750</v>
      </c>
      <c r="BQ45" s="13">
        <f t="shared" si="17"/>
        <v>2420</v>
      </c>
      <c r="BR45" s="14">
        <v>2420</v>
      </c>
      <c r="BS45" s="15">
        <v>0</v>
      </c>
      <c r="BT45" s="15">
        <v>0</v>
      </c>
      <c r="BU45" s="15">
        <v>0</v>
      </c>
      <c r="BV45" s="13">
        <f t="shared" si="18"/>
        <v>0</v>
      </c>
      <c r="BW45" s="15">
        <v>0</v>
      </c>
      <c r="BX45" s="15">
        <v>0</v>
      </c>
      <c r="BY45" s="13">
        <f t="shared" si="19"/>
        <v>0</v>
      </c>
      <c r="BZ45" s="15">
        <v>0</v>
      </c>
      <c r="CA45" s="15">
        <v>0</v>
      </c>
      <c r="CB45" s="13">
        <f t="shared" si="20"/>
        <v>3330</v>
      </c>
      <c r="CC45" s="15">
        <v>3330</v>
      </c>
      <c r="CD45" s="15">
        <v>0</v>
      </c>
      <c r="CE45" s="13">
        <f t="shared" si="21"/>
        <v>2272</v>
      </c>
      <c r="CF45" s="14">
        <v>2272</v>
      </c>
      <c r="CG45" s="14">
        <v>0</v>
      </c>
      <c r="CH45" s="13">
        <f t="shared" si="22"/>
        <v>136</v>
      </c>
      <c r="CI45" s="14">
        <v>91</v>
      </c>
      <c r="CJ45" s="14">
        <v>45</v>
      </c>
      <c r="CK45" s="13">
        <f t="shared" si="23"/>
        <v>0</v>
      </c>
      <c r="CL45" s="14">
        <v>0</v>
      </c>
      <c r="CM45" s="14">
        <v>0</v>
      </c>
      <c r="CN45" s="13">
        <f t="shared" si="24"/>
        <v>1817</v>
      </c>
      <c r="CO45" s="14">
        <v>1363</v>
      </c>
      <c r="CP45" s="14">
        <v>454</v>
      </c>
      <c r="CQ45" s="16"/>
      <c r="CR45" s="13">
        <f t="shared" si="25"/>
        <v>1054</v>
      </c>
      <c r="CS45" s="14">
        <v>860</v>
      </c>
      <c r="CT45" s="14">
        <v>194</v>
      </c>
      <c r="CU45" s="13">
        <f t="shared" si="26"/>
        <v>8254</v>
      </c>
      <c r="CV45" s="13">
        <f t="shared" si="27"/>
        <v>5452</v>
      </c>
      <c r="CW45" s="13">
        <f t="shared" si="27"/>
        <v>2802</v>
      </c>
      <c r="CX45" s="13">
        <f t="shared" si="28"/>
        <v>681</v>
      </c>
      <c r="CY45" s="14">
        <v>454</v>
      </c>
      <c r="CZ45" s="14">
        <v>227</v>
      </c>
      <c r="DA45" s="13">
        <f t="shared" si="29"/>
        <v>7573</v>
      </c>
      <c r="DB45" s="14">
        <v>4998</v>
      </c>
      <c r="DC45" s="14">
        <v>2575</v>
      </c>
      <c r="DD45" s="13">
        <f t="shared" si="30"/>
        <v>0</v>
      </c>
      <c r="DE45" s="14">
        <v>0</v>
      </c>
      <c r="DF45" s="14">
        <v>0</v>
      </c>
      <c r="DG45" s="17">
        <f t="shared" si="33"/>
        <v>45561</v>
      </c>
      <c r="DH45" s="17">
        <f t="shared" si="31"/>
        <v>34719</v>
      </c>
      <c r="DI45" s="17">
        <v>2853</v>
      </c>
      <c r="DJ45" s="17">
        <f t="shared" si="32"/>
        <v>10842</v>
      </c>
      <c r="DK45" s="18">
        <v>1000</v>
      </c>
      <c r="DL45" s="18">
        <v>681</v>
      </c>
    </row>
    <row r="46" spans="1:116" ht="15.75" x14ac:dyDescent="0.2">
      <c r="A46" s="19" t="s">
        <v>113</v>
      </c>
      <c r="B46" s="13">
        <f t="shared" si="0"/>
        <v>4735</v>
      </c>
      <c r="C46" s="14">
        <v>0</v>
      </c>
      <c r="D46" s="14">
        <v>3438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1297</v>
      </c>
      <c r="M46" s="14">
        <v>0</v>
      </c>
      <c r="N46" s="14">
        <v>0</v>
      </c>
      <c r="O46" s="13">
        <f t="shared" si="1"/>
        <v>2802</v>
      </c>
      <c r="P46" s="14">
        <v>0</v>
      </c>
      <c r="Q46" s="14">
        <v>2802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3">
        <f t="shared" si="2"/>
        <v>0</v>
      </c>
      <c r="Y46" s="13">
        <f t="shared" si="3"/>
        <v>0</v>
      </c>
      <c r="Z46" s="14">
        <v>0</v>
      </c>
      <c r="AA46" s="14">
        <v>0</v>
      </c>
      <c r="AB46" s="13">
        <f t="shared" si="4"/>
        <v>0</v>
      </c>
      <c r="AC46" s="14">
        <v>0</v>
      </c>
      <c r="AD46" s="14">
        <v>0</v>
      </c>
      <c r="AE46" s="13">
        <f t="shared" si="5"/>
        <v>168</v>
      </c>
      <c r="AF46" s="14">
        <v>168</v>
      </c>
      <c r="AG46" s="14">
        <v>0</v>
      </c>
      <c r="AH46" s="14">
        <v>0</v>
      </c>
      <c r="AI46" s="13">
        <f t="shared" si="6"/>
        <v>0</v>
      </c>
      <c r="AJ46" s="14">
        <v>0</v>
      </c>
      <c r="AK46" s="14">
        <v>0</v>
      </c>
      <c r="AL46" s="13">
        <f t="shared" si="7"/>
        <v>169</v>
      </c>
      <c r="AM46" s="14">
        <v>115</v>
      </c>
      <c r="AN46" s="14">
        <v>54</v>
      </c>
      <c r="AO46" s="13">
        <f t="shared" si="8"/>
        <v>65</v>
      </c>
      <c r="AP46" s="14">
        <v>54</v>
      </c>
      <c r="AQ46" s="14">
        <v>11</v>
      </c>
      <c r="AR46" s="13">
        <f t="shared" si="9"/>
        <v>1196</v>
      </c>
      <c r="AS46" s="14">
        <v>238</v>
      </c>
      <c r="AT46" s="14">
        <v>0</v>
      </c>
      <c r="AU46" s="14">
        <v>0</v>
      </c>
      <c r="AV46" s="14">
        <v>0</v>
      </c>
      <c r="AW46" s="14">
        <v>0</v>
      </c>
      <c r="AX46" s="13">
        <f t="shared" si="10"/>
        <v>0</v>
      </c>
      <c r="AY46" s="14">
        <v>0</v>
      </c>
      <c r="AZ46" s="14">
        <v>0</v>
      </c>
      <c r="BA46" s="13">
        <f t="shared" si="11"/>
        <v>0</v>
      </c>
      <c r="BB46" s="14">
        <v>0</v>
      </c>
      <c r="BC46" s="14">
        <v>0</v>
      </c>
      <c r="BD46" s="13">
        <f t="shared" si="12"/>
        <v>0</v>
      </c>
      <c r="BE46" s="14">
        <v>0</v>
      </c>
      <c r="BF46" s="14">
        <v>0</v>
      </c>
      <c r="BG46" s="13">
        <f t="shared" si="13"/>
        <v>0</v>
      </c>
      <c r="BH46" s="14">
        <v>0</v>
      </c>
      <c r="BI46" s="14">
        <v>0</v>
      </c>
      <c r="BJ46" s="13">
        <f t="shared" si="14"/>
        <v>958</v>
      </c>
      <c r="BK46" s="14">
        <v>958</v>
      </c>
      <c r="BL46" s="14">
        <v>0</v>
      </c>
      <c r="BM46" s="13">
        <f t="shared" si="15"/>
        <v>0</v>
      </c>
      <c r="BN46" s="14">
        <v>0</v>
      </c>
      <c r="BO46" s="14">
        <v>0</v>
      </c>
      <c r="BP46" s="13">
        <f t="shared" si="16"/>
        <v>1193</v>
      </c>
      <c r="BQ46" s="13">
        <f t="shared" si="17"/>
        <v>165</v>
      </c>
      <c r="BR46" s="14">
        <v>165</v>
      </c>
      <c r="BS46" s="15">
        <v>0</v>
      </c>
      <c r="BT46" s="15">
        <v>0</v>
      </c>
      <c r="BU46" s="15">
        <v>0</v>
      </c>
      <c r="BV46" s="13">
        <f t="shared" si="18"/>
        <v>0</v>
      </c>
      <c r="BW46" s="15">
        <v>0</v>
      </c>
      <c r="BX46" s="15">
        <v>0</v>
      </c>
      <c r="BY46" s="13">
        <f t="shared" si="19"/>
        <v>0</v>
      </c>
      <c r="BZ46" s="15">
        <v>0</v>
      </c>
      <c r="CA46" s="15">
        <v>0</v>
      </c>
      <c r="CB46" s="13">
        <f t="shared" si="20"/>
        <v>1028</v>
      </c>
      <c r="CC46" s="15">
        <v>993</v>
      </c>
      <c r="CD46" s="15">
        <v>35</v>
      </c>
      <c r="CE46" s="13">
        <f t="shared" si="21"/>
        <v>421</v>
      </c>
      <c r="CF46" s="14">
        <v>419</v>
      </c>
      <c r="CG46" s="14">
        <v>2</v>
      </c>
      <c r="CH46" s="13">
        <f t="shared" si="22"/>
        <v>64</v>
      </c>
      <c r="CI46" s="14">
        <v>54</v>
      </c>
      <c r="CJ46" s="14">
        <v>10</v>
      </c>
      <c r="CK46" s="13">
        <f t="shared" si="23"/>
        <v>0</v>
      </c>
      <c r="CL46" s="14">
        <v>0</v>
      </c>
      <c r="CM46" s="14">
        <v>0</v>
      </c>
      <c r="CN46" s="13">
        <f t="shared" si="24"/>
        <v>64</v>
      </c>
      <c r="CO46" s="14">
        <v>32</v>
      </c>
      <c r="CP46" s="14">
        <v>32</v>
      </c>
      <c r="CQ46" s="16"/>
      <c r="CR46" s="13">
        <f t="shared" si="25"/>
        <v>108</v>
      </c>
      <c r="CS46" s="14">
        <v>54</v>
      </c>
      <c r="CT46" s="14">
        <v>54</v>
      </c>
      <c r="CU46" s="13">
        <f t="shared" si="26"/>
        <v>183</v>
      </c>
      <c r="CV46" s="13">
        <f t="shared" si="27"/>
        <v>168</v>
      </c>
      <c r="CW46" s="13">
        <f t="shared" si="27"/>
        <v>15</v>
      </c>
      <c r="CX46" s="13">
        <f t="shared" si="28"/>
        <v>34</v>
      </c>
      <c r="CY46" s="14">
        <v>30</v>
      </c>
      <c r="CZ46" s="14">
        <v>4</v>
      </c>
      <c r="DA46" s="13">
        <f t="shared" si="29"/>
        <v>149</v>
      </c>
      <c r="DB46" s="14">
        <v>138</v>
      </c>
      <c r="DC46" s="14">
        <v>11</v>
      </c>
      <c r="DD46" s="13">
        <f t="shared" si="30"/>
        <v>0</v>
      </c>
      <c r="DE46" s="14">
        <v>0</v>
      </c>
      <c r="DF46" s="14">
        <v>0</v>
      </c>
      <c r="DG46" s="17">
        <f t="shared" si="33"/>
        <v>11168</v>
      </c>
      <c r="DH46" s="17">
        <f t="shared" si="31"/>
        <v>8153</v>
      </c>
      <c r="DI46" s="17">
        <v>1150</v>
      </c>
      <c r="DJ46" s="17">
        <f t="shared" si="32"/>
        <v>3015</v>
      </c>
      <c r="DK46" s="18">
        <v>380</v>
      </c>
      <c r="DL46" s="18">
        <v>259</v>
      </c>
    </row>
    <row r="47" spans="1:116" ht="15.75" x14ac:dyDescent="0.2">
      <c r="A47" s="19" t="s">
        <v>114</v>
      </c>
      <c r="B47" s="13">
        <f t="shared" si="0"/>
        <v>10527</v>
      </c>
      <c r="C47" s="14">
        <v>0</v>
      </c>
      <c r="D47" s="14">
        <v>5319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5208</v>
      </c>
      <c r="M47" s="14">
        <v>0</v>
      </c>
      <c r="N47" s="14">
        <v>0</v>
      </c>
      <c r="O47" s="13">
        <f t="shared" si="1"/>
        <v>4329</v>
      </c>
      <c r="P47" s="14">
        <v>0</v>
      </c>
      <c r="Q47" s="14">
        <v>4329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3">
        <f t="shared" si="2"/>
        <v>0</v>
      </c>
      <c r="Y47" s="13">
        <f t="shared" si="3"/>
        <v>0</v>
      </c>
      <c r="Z47" s="14">
        <v>0</v>
      </c>
      <c r="AA47" s="14">
        <v>0</v>
      </c>
      <c r="AB47" s="13">
        <f t="shared" si="4"/>
        <v>0</v>
      </c>
      <c r="AC47" s="14">
        <v>0</v>
      </c>
      <c r="AD47" s="14">
        <v>0</v>
      </c>
      <c r="AE47" s="13">
        <f t="shared" si="5"/>
        <v>0</v>
      </c>
      <c r="AF47" s="14">
        <v>0</v>
      </c>
      <c r="AG47" s="14">
        <v>0</v>
      </c>
      <c r="AH47" s="14">
        <v>0</v>
      </c>
      <c r="AI47" s="13">
        <f t="shared" si="6"/>
        <v>0</v>
      </c>
      <c r="AJ47" s="14">
        <v>0</v>
      </c>
      <c r="AK47" s="14">
        <v>0</v>
      </c>
      <c r="AL47" s="13">
        <f t="shared" si="7"/>
        <v>2275</v>
      </c>
      <c r="AM47" s="14">
        <v>1744</v>
      </c>
      <c r="AN47" s="14">
        <v>531</v>
      </c>
      <c r="AO47" s="13">
        <f t="shared" si="8"/>
        <v>1081</v>
      </c>
      <c r="AP47" s="14">
        <v>1081</v>
      </c>
      <c r="AQ47" s="14">
        <v>0</v>
      </c>
      <c r="AR47" s="13">
        <f t="shared" si="9"/>
        <v>4146</v>
      </c>
      <c r="AS47" s="14">
        <f>2163-73</f>
        <v>2090</v>
      </c>
      <c r="AT47" s="14">
        <v>615</v>
      </c>
      <c r="AU47" s="14">
        <v>0</v>
      </c>
      <c r="AV47" s="14">
        <v>0</v>
      </c>
      <c r="AW47" s="14">
        <v>0</v>
      </c>
      <c r="AX47" s="13">
        <f t="shared" si="10"/>
        <v>0</v>
      </c>
      <c r="AY47" s="14">
        <v>0</v>
      </c>
      <c r="AZ47" s="14">
        <v>0</v>
      </c>
      <c r="BA47" s="13">
        <f t="shared" si="11"/>
        <v>0</v>
      </c>
      <c r="BB47" s="14">
        <v>0</v>
      </c>
      <c r="BC47" s="14">
        <v>0</v>
      </c>
      <c r="BD47" s="13">
        <f t="shared" si="12"/>
        <v>874</v>
      </c>
      <c r="BE47" s="14">
        <v>874</v>
      </c>
      <c r="BF47" s="14">
        <v>0</v>
      </c>
      <c r="BG47" s="13">
        <f t="shared" si="13"/>
        <v>0</v>
      </c>
      <c r="BH47" s="14">
        <v>0</v>
      </c>
      <c r="BI47" s="14">
        <v>0</v>
      </c>
      <c r="BJ47" s="13">
        <f t="shared" si="14"/>
        <v>567</v>
      </c>
      <c r="BK47" s="14">
        <v>534</v>
      </c>
      <c r="BL47" s="14">
        <v>33</v>
      </c>
      <c r="BM47" s="13">
        <f t="shared" si="15"/>
        <v>0</v>
      </c>
      <c r="BN47" s="14">
        <v>0</v>
      </c>
      <c r="BO47" s="14">
        <v>0</v>
      </c>
      <c r="BP47" s="13">
        <f t="shared" si="16"/>
        <v>1474</v>
      </c>
      <c r="BQ47" s="13">
        <f t="shared" si="17"/>
        <v>479</v>
      </c>
      <c r="BR47" s="14">
        <v>309</v>
      </c>
      <c r="BS47" s="15">
        <v>170</v>
      </c>
      <c r="BT47" s="15">
        <v>149</v>
      </c>
      <c r="BU47" s="15">
        <v>229</v>
      </c>
      <c r="BV47" s="13">
        <f t="shared" si="18"/>
        <v>319</v>
      </c>
      <c r="BW47" s="15">
        <v>319</v>
      </c>
      <c r="BX47" s="15">
        <v>0</v>
      </c>
      <c r="BY47" s="13">
        <f t="shared" si="19"/>
        <v>0</v>
      </c>
      <c r="BZ47" s="15">
        <v>0</v>
      </c>
      <c r="CA47" s="15">
        <v>0</v>
      </c>
      <c r="CB47" s="13">
        <f t="shared" si="20"/>
        <v>298</v>
      </c>
      <c r="CC47" s="15">
        <v>298</v>
      </c>
      <c r="CD47" s="15">
        <v>0</v>
      </c>
      <c r="CE47" s="13">
        <f t="shared" si="21"/>
        <v>2251</v>
      </c>
      <c r="CF47" s="14">
        <v>2141</v>
      </c>
      <c r="CG47" s="14">
        <f>911-801</f>
        <v>110</v>
      </c>
      <c r="CH47" s="13">
        <f t="shared" si="22"/>
        <v>1978</v>
      </c>
      <c r="CI47" s="14">
        <v>1485</v>
      </c>
      <c r="CJ47" s="14">
        <v>493</v>
      </c>
      <c r="CK47" s="13">
        <f t="shared" si="23"/>
        <v>0</v>
      </c>
      <c r="CL47" s="14">
        <v>0</v>
      </c>
      <c r="CM47" s="14">
        <v>0</v>
      </c>
      <c r="CN47" s="13">
        <f t="shared" si="24"/>
        <v>1341</v>
      </c>
      <c r="CO47" s="14">
        <v>843</v>
      </c>
      <c r="CP47" s="14">
        <v>498</v>
      </c>
      <c r="CQ47" s="16"/>
      <c r="CR47" s="13">
        <f t="shared" si="25"/>
        <v>679</v>
      </c>
      <c r="CS47" s="14">
        <v>679</v>
      </c>
      <c r="CT47" s="14">
        <v>0</v>
      </c>
      <c r="CU47" s="13">
        <f t="shared" si="26"/>
        <v>647</v>
      </c>
      <c r="CV47" s="13">
        <f t="shared" si="27"/>
        <v>647</v>
      </c>
      <c r="CW47" s="13">
        <f t="shared" si="27"/>
        <v>0</v>
      </c>
      <c r="CX47" s="13">
        <f t="shared" si="28"/>
        <v>144</v>
      </c>
      <c r="CY47" s="14">
        <v>144</v>
      </c>
      <c r="CZ47" s="14">
        <v>0</v>
      </c>
      <c r="DA47" s="13">
        <f t="shared" si="29"/>
        <v>503</v>
      </c>
      <c r="DB47" s="14">
        <v>503</v>
      </c>
      <c r="DC47" s="14">
        <v>0</v>
      </c>
      <c r="DD47" s="13">
        <f t="shared" si="30"/>
        <v>0</v>
      </c>
      <c r="DE47" s="14">
        <v>0</v>
      </c>
      <c r="DF47" s="14">
        <v>0</v>
      </c>
      <c r="DG47" s="17">
        <f t="shared" si="33"/>
        <v>30728</v>
      </c>
      <c r="DH47" s="17">
        <f t="shared" si="31"/>
        <v>23800</v>
      </c>
      <c r="DI47" s="17">
        <v>1687</v>
      </c>
      <c r="DJ47" s="17">
        <f t="shared" si="32"/>
        <v>6928</v>
      </c>
      <c r="DK47" s="18">
        <v>569</v>
      </c>
      <c r="DL47" s="18">
        <v>388</v>
      </c>
    </row>
    <row r="48" spans="1:116" ht="15.75" x14ac:dyDescent="0.2">
      <c r="A48" s="19" t="s">
        <v>115</v>
      </c>
      <c r="B48" s="13">
        <f t="shared" si="0"/>
        <v>7606</v>
      </c>
      <c r="C48" s="14">
        <v>0</v>
      </c>
      <c r="D48" s="14">
        <v>6230</v>
      </c>
      <c r="E48" s="14">
        <v>1376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3">
        <f t="shared" si="1"/>
        <v>3530</v>
      </c>
      <c r="P48" s="14">
        <v>0</v>
      </c>
      <c r="Q48" s="14">
        <v>3530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3">
        <f t="shared" si="2"/>
        <v>0</v>
      </c>
      <c r="Y48" s="13">
        <f t="shared" si="3"/>
        <v>0</v>
      </c>
      <c r="Z48" s="14">
        <v>0</v>
      </c>
      <c r="AA48" s="14">
        <v>0</v>
      </c>
      <c r="AB48" s="13">
        <f t="shared" si="4"/>
        <v>0</v>
      </c>
      <c r="AC48" s="14">
        <v>0</v>
      </c>
      <c r="AD48" s="14">
        <v>0</v>
      </c>
      <c r="AE48" s="13">
        <f t="shared" si="5"/>
        <v>1855</v>
      </c>
      <c r="AF48" s="14">
        <v>1855</v>
      </c>
      <c r="AG48" s="14">
        <v>0</v>
      </c>
      <c r="AH48" s="14">
        <v>0</v>
      </c>
      <c r="AI48" s="13">
        <f t="shared" si="6"/>
        <v>0</v>
      </c>
      <c r="AJ48" s="14">
        <v>0</v>
      </c>
      <c r="AK48" s="14">
        <v>0</v>
      </c>
      <c r="AL48" s="13">
        <f t="shared" si="7"/>
        <v>388</v>
      </c>
      <c r="AM48" s="14">
        <v>360</v>
      </c>
      <c r="AN48" s="14">
        <v>28</v>
      </c>
      <c r="AO48" s="13">
        <f t="shared" si="8"/>
        <v>0</v>
      </c>
      <c r="AP48" s="14">
        <v>0</v>
      </c>
      <c r="AQ48" s="14">
        <v>0</v>
      </c>
      <c r="AR48" s="13">
        <f t="shared" si="9"/>
        <v>2229</v>
      </c>
      <c r="AS48" s="14">
        <v>249</v>
      </c>
      <c r="AT48" s="14">
        <v>21</v>
      </c>
      <c r="AU48" s="14">
        <v>0</v>
      </c>
      <c r="AV48" s="14">
        <v>0</v>
      </c>
      <c r="AW48" s="14">
        <v>0</v>
      </c>
      <c r="AX48" s="13">
        <f t="shared" si="10"/>
        <v>0</v>
      </c>
      <c r="AY48" s="14">
        <v>0</v>
      </c>
      <c r="AZ48" s="14">
        <v>0</v>
      </c>
      <c r="BA48" s="13">
        <f t="shared" si="11"/>
        <v>0</v>
      </c>
      <c r="BB48" s="14">
        <v>0</v>
      </c>
      <c r="BC48" s="14">
        <v>0</v>
      </c>
      <c r="BD48" s="13">
        <f t="shared" si="12"/>
        <v>0</v>
      </c>
      <c r="BE48" s="14">
        <v>0</v>
      </c>
      <c r="BF48" s="14">
        <v>0</v>
      </c>
      <c r="BG48" s="13">
        <f t="shared" si="13"/>
        <v>0</v>
      </c>
      <c r="BH48" s="14">
        <v>0</v>
      </c>
      <c r="BI48" s="14">
        <v>0</v>
      </c>
      <c r="BJ48" s="13">
        <f t="shared" si="14"/>
        <v>1959</v>
      </c>
      <c r="BK48" s="14">
        <v>1959</v>
      </c>
      <c r="BL48" s="14">
        <v>0</v>
      </c>
      <c r="BM48" s="13">
        <f t="shared" si="15"/>
        <v>0</v>
      </c>
      <c r="BN48" s="14">
        <v>0</v>
      </c>
      <c r="BO48" s="14">
        <v>0</v>
      </c>
      <c r="BP48" s="13">
        <f t="shared" si="16"/>
        <v>1160</v>
      </c>
      <c r="BQ48" s="13">
        <f t="shared" si="17"/>
        <v>230</v>
      </c>
      <c r="BR48" s="14">
        <v>150</v>
      </c>
      <c r="BS48" s="15">
        <v>80</v>
      </c>
      <c r="BT48" s="15">
        <v>120</v>
      </c>
      <c r="BU48" s="15">
        <v>120</v>
      </c>
      <c r="BV48" s="13">
        <f t="shared" si="18"/>
        <v>0</v>
      </c>
      <c r="BW48" s="15">
        <v>0</v>
      </c>
      <c r="BX48" s="15">
        <v>0</v>
      </c>
      <c r="BY48" s="13">
        <f t="shared" si="19"/>
        <v>0</v>
      </c>
      <c r="BZ48" s="15">
        <v>0</v>
      </c>
      <c r="CA48" s="15">
        <v>0</v>
      </c>
      <c r="CB48" s="13">
        <f t="shared" si="20"/>
        <v>690</v>
      </c>
      <c r="CC48" s="15">
        <v>380</v>
      </c>
      <c r="CD48" s="15">
        <v>310</v>
      </c>
      <c r="CE48" s="13">
        <f t="shared" si="21"/>
        <v>783</v>
      </c>
      <c r="CF48" s="14">
        <v>775</v>
      </c>
      <c r="CG48" s="14">
        <v>8</v>
      </c>
      <c r="CH48" s="13">
        <f t="shared" si="22"/>
        <v>844</v>
      </c>
      <c r="CI48" s="14">
        <v>678</v>
      </c>
      <c r="CJ48" s="14">
        <v>166</v>
      </c>
      <c r="CK48" s="13">
        <f t="shared" si="23"/>
        <v>0</v>
      </c>
      <c r="CL48" s="14">
        <v>0</v>
      </c>
      <c r="CM48" s="14">
        <v>0</v>
      </c>
      <c r="CN48" s="13">
        <f t="shared" si="24"/>
        <v>443</v>
      </c>
      <c r="CO48" s="14">
        <v>415</v>
      </c>
      <c r="CP48" s="14">
        <v>28</v>
      </c>
      <c r="CQ48" s="16"/>
      <c r="CR48" s="13">
        <f t="shared" si="25"/>
        <v>519</v>
      </c>
      <c r="CS48" s="14">
        <v>353</v>
      </c>
      <c r="CT48" s="14">
        <v>166</v>
      </c>
      <c r="CU48" s="13">
        <f t="shared" si="26"/>
        <v>332</v>
      </c>
      <c r="CV48" s="13">
        <f t="shared" si="27"/>
        <v>221</v>
      </c>
      <c r="CW48" s="13">
        <f t="shared" si="27"/>
        <v>111</v>
      </c>
      <c r="CX48" s="13">
        <f t="shared" si="28"/>
        <v>0</v>
      </c>
      <c r="CY48" s="14">
        <v>0</v>
      </c>
      <c r="CZ48" s="14">
        <v>0</v>
      </c>
      <c r="DA48" s="13">
        <f t="shared" si="29"/>
        <v>332</v>
      </c>
      <c r="DB48" s="14">
        <v>221</v>
      </c>
      <c r="DC48" s="14">
        <v>111</v>
      </c>
      <c r="DD48" s="13">
        <f t="shared" si="30"/>
        <v>0</v>
      </c>
      <c r="DE48" s="14">
        <v>0</v>
      </c>
      <c r="DF48" s="14">
        <v>0</v>
      </c>
      <c r="DG48" s="17">
        <f t="shared" si="33"/>
        <v>19689</v>
      </c>
      <c r="DH48" s="17">
        <f t="shared" si="31"/>
        <v>15121</v>
      </c>
      <c r="DI48" s="17">
        <v>2395</v>
      </c>
      <c r="DJ48" s="17">
        <f t="shared" si="32"/>
        <v>4568</v>
      </c>
      <c r="DK48" s="18">
        <v>810</v>
      </c>
      <c r="DL48" s="18">
        <v>552</v>
      </c>
    </row>
    <row r="49" spans="1:116" ht="31.5" x14ac:dyDescent="0.2">
      <c r="A49" s="19" t="s">
        <v>116</v>
      </c>
      <c r="B49" s="13">
        <f t="shared" si="0"/>
        <v>11374</v>
      </c>
      <c r="C49" s="14">
        <v>487</v>
      </c>
      <c r="D49" s="14">
        <v>9822</v>
      </c>
      <c r="E49" s="14">
        <v>0</v>
      </c>
      <c r="F49" s="14">
        <v>0</v>
      </c>
      <c r="G49" s="14">
        <v>0</v>
      </c>
      <c r="H49" s="14">
        <v>877</v>
      </c>
      <c r="I49" s="14">
        <v>91</v>
      </c>
      <c r="J49" s="14">
        <v>97</v>
      </c>
      <c r="K49" s="14">
        <v>0</v>
      </c>
      <c r="L49" s="14">
        <v>0</v>
      </c>
      <c r="M49" s="14">
        <v>0</v>
      </c>
      <c r="N49" s="14">
        <v>0</v>
      </c>
      <c r="O49" s="13">
        <f t="shared" si="1"/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3">
        <f t="shared" si="2"/>
        <v>2035</v>
      </c>
      <c r="Y49" s="13">
        <f t="shared" si="3"/>
        <v>1938</v>
      </c>
      <c r="Z49" s="14">
        <v>1938</v>
      </c>
      <c r="AA49" s="14">
        <v>0</v>
      </c>
      <c r="AB49" s="13">
        <f t="shared" si="4"/>
        <v>97</v>
      </c>
      <c r="AC49" s="14">
        <v>97</v>
      </c>
      <c r="AD49" s="14">
        <v>0</v>
      </c>
      <c r="AE49" s="13">
        <f t="shared" si="5"/>
        <v>3010</v>
      </c>
      <c r="AF49" s="14">
        <v>3010</v>
      </c>
      <c r="AG49" s="14">
        <v>0</v>
      </c>
      <c r="AH49" s="14">
        <v>0</v>
      </c>
      <c r="AI49" s="13">
        <f t="shared" si="6"/>
        <v>19</v>
      </c>
      <c r="AJ49" s="14">
        <v>19</v>
      </c>
      <c r="AK49" s="14">
        <v>0</v>
      </c>
      <c r="AL49" s="13">
        <f t="shared" si="7"/>
        <v>77</v>
      </c>
      <c r="AM49" s="14">
        <v>77</v>
      </c>
      <c r="AN49" s="14">
        <v>0</v>
      </c>
      <c r="AO49" s="13">
        <f t="shared" si="8"/>
        <v>58</v>
      </c>
      <c r="AP49" s="14">
        <v>58</v>
      </c>
      <c r="AQ49" s="14">
        <v>0</v>
      </c>
      <c r="AR49" s="13">
        <f t="shared" si="9"/>
        <v>2534</v>
      </c>
      <c r="AS49" s="14">
        <v>292</v>
      </c>
      <c r="AT49" s="14">
        <v>0</v>
      </c>
      <c r="AU49" s="14">
        <v>0</v>
      </c>
      <c r="AV49" s="14">
        <v>23</v>
      </c>
      <c r="AW49" s="14">
        <v>23</v>
      </c>
      <c r="AX49" s="13">
        <f t="shared" si="10"/>
        <v>0</v>
      </c>
      <c r="AY49" s="14">
        <v>0</v>
      </c>
      <c r="AZ49" s="14">
        <v>0</v>
      </c>
      <c r="BA49" s="13">
        <f t="shared" si="11"/>
        <v>97</v>
      </c>
      <c r="BB49" s="14">
        <v>97</v>
      </c>
      <c r="BC49" s="14">
        <v>0</v>
      </c>
      <c r="BD49" s="13">
        <f t="shared" si="12"/>
        <v>292</v>
      </c>
      <c r="BE49" s="14">
        <v>292</v>
      </c>
      <c r="BF49" s="14">
        <v>0</v>
      </c>
      <c r="BG49" s="13">
        <f t="shared" si="13"/>
        <v>671</v>
      </c>
      <c r="BH49" s="14">
        <v>671</v>
      </c>
      <c r="BI49" s="14">
        <v>0</v>
      </c>
      <c r="BJ49" s="13">
        <f t="shared" si="14"/>
        <v>1136</v>
      </c>
      <c r="BK49" s="14">
        <v>1136</v>
      </c>
      <c r="BL49" s="14">
        <v>0</v>
      </c>
      <c r="BM49" s="13">
        <f t="shared" si="15"/>
        <v>146</v>
      </c>
      <c r="BN49" s="14">
        <v>146</v>
      </c>
      <c r="BO49" s="14">
        <v>0</v>
      </c>
      <c r="BP49" s="13">
        <f t="shared" si="16"/>
        <v>1123</v>
      </c>
      <c r="BQ49" s="13">
        <f t="shared" si="17"/>
        <v>0</v>
      </c>
      <c r="BR49" s="21">
        <v>0</v>
      </c>
      <c r="BS49" s="20">
        <v>0</v>
      </c>
      <c r="BT49" s="20">
        <v>0</v>
      </c>
      <c r="BU49" s="20">
        <v>0</v>
      </c>
      <c r="BV49" s="13">
        <f t="shared" si="18"/>
        <v>0</v>
      </c>
      <c r="BW49" s="20">
        <v>0</v>
      </c>
      <c r="BX49" s="20">
        <v>0</v>
      </c>
      <c r="BY49" s="13">
        <f t="shared" si="19"/>
        <v>0</v>
      </c>
      <c r="BZ49" s="20">
        <v>0</v>
      </c>
      <c r="CA49" s="20">
        <v>0</v>
      </c>
      <c r="CB49" s="13">
        <f t="shared" si="20"/>
        <v>1123</v>
      </c>
      <c r="CC49" s="20">
        <v>1123</v>
      </c>
      <c r="CD49" s="20">
        <v>0</v>
      </c>
      <c r="CE49" s="13">
        <f t="shared" si="21"/>
        <v>11690</v>
      </c>
      <c r="CF49" s="14">
        <v>11671</v>
      </c>
      <c r="CG49" s="14">
        <v>19</v>
      </c>
      <c r="CH49" s="13">
        <f t="shared" si="22"/>
        <v>1364</v>
      </c>
      <c r="CI49" s="14">
        <v>1364</v>
      </c>
      <c r="CJ49" s="14">
        <v>0</v>
      </c>
      <c r="CK49" s="13">
        <f t="shared" si="23"/>
        <v>0</v>
      </c>
      <c r="CL49" s="14">
        <v>0</v>
      </c>
      <c r="CM49" s="14">
        <v>0</v>
      </c>
      <c r="CN49" s="13">
        <f t="shared" si="24"/>
        <v>100</v>
      </c>
      <c r="CO49" s="14">
        <v>100</v>
      </c>
      <c r="CP49" s="14">
        <v>0</v>
      </c>
      <c r="CQ49" s="16"/>
      <c r="CR49" s="13">
        <f t="shared" si="25"/>
        <v>0</v>
      </c>
      <c r="CS49" s="14">
        <v>0</v>
      </c>
      <c r="CT49" s="14">
        <v>0</v>
      </c>
      <c r="CU49" s="13">
        <f t="shared" si="26"/>
        <v>0</v>
      </c>
      <c r="CV49" s="13">
        <f t="shared" si="27"/>
        <v>0</v>
      </c>
      <c r="CW49" s="13">
        <f t="shared" si="27"/>
        <v>0</v>
      </c>
      <c r="CX49" s="13">
        <f t="shared" si="28"/>
        <v>0</v>
      </c>
      <c r="CY49" s="14">
        <v>0</v>
      </c>
      <c r="CZ49" s="14">
        <v>0</v>
      </c>
      <c r="DA49" s="13">
        <f t="shared" si="29"/>
        <v>0</v>
      </c>
      <c r="DB49" s="14">
        <v>0</v>
      </c>
      <c r="DC49" s="14">
        <v>0</v>
      </c>
      <c r="DD49" s="13">
        <f t="shared" si="30"/>
        <v>0</v>
      </c>
      <c r="DE49" s="14">
        <v>0</v>
      </c>
      <c r="DF49" s="14">
        <v>0</v>
      </c>
      <c r="DG49" s="17">
        <f t="shared" si="33"/>
        <v>33530</v>
      </c>
      <c r="DH49" s="17">
        <f t="shared" si="31"/>
        <v>33511</v>
      </c>
      <c r="DI49" s="17">
        <v>5281</v>
      </c>
      <c r="DJ49" s="17">
        <f t="shared" si="32"/>
        <v>19</v>
      </c>
      <c r="DK49" s="18">
        <v>5000</v>
      </c>
      <c r="DL49" s="18">
        <v>1006</v>
      </c>
    </row>
    <row r="50" spans="1:116" ht="15.75" x14ac:dyDescent="0.2">
      <c r="A50" s="19" t="s">
        <v>117</v>
      </c>
      <c r="B50" s="13">
        <f t="shared" si="0"/>
        <v>42398</v>
      </c>
      <c r="C50" s="14">
        <v>0</v>
      </c>
      <c r="D50" s="14">
        <v>37610</v>
      </c>
      <c r="E50" s="14">
        <v>0</v>
      </c>
      <c r="F50" s="14">
        <v>0</v>
      </c>
      <c r="G50" s="14">
        <v>0</v>
      </c>
      <c r="H50" s="14">
        <v>584</v>
      </c>
      <c r="I50" s="14">
        <v>1140</v>
      </c>
      <c r="J50" s="14">
        <v>0</v>
      </c>
      <c r="K50" s="14">
        <v>0</v>
      </c>
      <c r="L50" s="14">
        <v>3064</v>
      </c>
      <c r="M50" s="14">
        <v>0</v>
      </c>
      <c r="N50" s="14">
        <v>0</v>
      </c>
      <c r="O50" s="13">
        <f t="shared" si="1"/>
        <v>29217</v>
      </c>
      <c r="P50" s="14">
        <v>0</v>
      </c>
      <c r="Q50" s="14">
        <v>28818</v>
      </c>
      <c r="R50" s="14">
        <v>0</v>
      </c>
      <c r="S50" s="14">
        <v>57</v>
      </c>
      <c r="T50" s="14">
        <v>0</v>
      </c>
      <c r="U50" s="14">
        <v>0</v>
      </c>
      <c r="V50" s="14">
        <v>0</v>
      </c>
      <c r="W50" s="14">
        <v>342</v>
      </c>
      <c r="X50" s="13">
        <f t="shared" si="2"/>
        <v>2902</v>
      </c>
      <c r="Y50" s="13">
        <f t="shared" si="3"/>
        <v>2902</v>
      </c>
      <c r="Z50" s="14">
        <v>2651</v>
      </c>
      <c r="AA50" s="14">
        <v>251</v>
      </c>
      <c r="AB50" s="13">
        <f t="shared" si="4"/>
        <v>0</v>
      </c>
      <c r="AC50" s="14">
        <v>0</v>
      </c>
      <c r="AD50" s="14">
        <v>0</v>
      </c>
      <c r="AE50" s="13">
        <f t="shared" si="5"/>
        <v>3078</v>
      </c>
      <c r="AF50" s="14">
        <v>1710</v>
      </c>
      <c r="AG50" s="14">
        <v>1368</v>
      </c>
      <c r="AH50" s="14">
        <v>0</v>
      </c>
      <c r="AI50" s="13">
        <f t="shared" si="6"/>
        <v>0</v>
      </c>
      <c r="AJ50" s="14">
        <v>0</v>
      </c>
      <c r="AK50" s="14">
        <v>0</v>
      </c>
      <c r="AL50" s="13">
        <f t="shared" si="7"/>
        <v>2022</v>
      </c>
      <c r="AM50" s="14">
        <v>1368</v>
      </c>
      <c r="AN50" s="14">
        <v>654</v>
      </c>
      <c r="AO50" s="13">
        <f t="shared" si="8"/>
        <v>650</v>
      </c>
      <c r="AP50" s="14">
        <v>650</v>
      </c>
      <c r="AQ50" s="14">
        <v>0</v>
      </c>
      <c r="AR50" s="13">
        <f t="shared" si="9"/>
        <v>5585</v>
      </c>
      <c r="AS50" s="14">
        <v>4103</v>
      </c>
      <c r="AT50" s="14">
        <v>456</v>
      </c>
      <c r="AU50" s="14">
        <v>0</v>
      </c>
      <c r="AV50" s="14">
        <v>0</v>
      </c>
      <c r="AW50" s="14">
        <v>0</v>
      </c>
      <c r="AX50" s="13">
        <f t="shared" si="10"/>
        <v>0</v>
      </c>
      <c r="AY50" s="14">
        <v>0</v>
      </c>
      <c r="AZ50" s="14">
        <v>0</v>
      </c>
      <c r="BA50" s="13">
        <f t="shared" si="11"/>
        <v>0</v>
      </c>
      <c r="BB50" s="14">
        <v>0</v>
      </c>
      <c r="BC50" s="14">
        <v>0</v>
      </c>
      <c r="BD50" s="13">
        <f t="shared" si="12"/>
        <v>570</v>
      </c>
      <c r="BE50" s="14">
        <v>228</v>
      </c>
      <c r="BF50" s="14">
        <v>342</v>
      </c>
      <c r="BG50" s="13">
        <f t="shared" si="13"/>
        <v>0</v>
      </c>
      <c r="BH50" s="14">
        <v>0</v>
      </c>
      <c r="BI50" s="14">
        <v>0</v>
      </c>
      <c r="BJ50" s="13">
        <f t="shared" si="14"/>
        <v>456</v>
      </c>
      <c r="BK50" s="14">
        <v>456</v>
      </c>
      <c r="BL50" s="14">
        <v>0</v>
      </c>
      <c r="BM50" s="13">
        <f t="shared" si="15"/>
        <v>2165</v>
      </c>
      <c r="BN50" s="14">
        <v>1937</v>
      </c>
      <c r="BO50" s="14">
        <v>228</v>
      </c>
      <c r="BP50" s="13">
        <f t="shared" si="16"/>
        <v>3610</v>
      </c>
      <c r="BQ50" s="13">
        <f t="shared" si="17"/>
        <v>0</v>
      </c>
      <c r="BR50" s="14">
        <v>0</v>
      </c>
      <c r="BS50" s="15">
        <v>0</v>
      </c>
      <c r="BT50" s="15">
        <v>350</v>
      </c>
      <c r="BU50" s="15">
        <v>1789</v>
      </c>
      <c r="BV50" s="13">
        <f t="shared" si="18"/>
        <v>0</v>
      </c>
      <c r="BW50" s="15">
        <v>0</v>
      </c>
      <c r="BX50" s="15">
        <v>0</v>
      </c>
      <c r="BY50" s="13">
        <f t="shared" si="19"/>
        <v>0</v>
      </c>
      <c r="BZ50" s="15">
        <v>0</v>
      </c>
      <c r="CA50" s="15">
        <v>0</v>
      </c>
      <c r="CB50" s="13">
        <f t="shared" si="20"/>
        <v>1471</v>
      </c>
      <c r="CC50" s="15">
        <v>1230</v>
      </c>
      <c r="CD50" s="15">
        <v>241</v>
      </c>
      <c r="CE50" s="13">
        <f t="shared" si="21"/>
        <v>14720</v>
      </c>
      <c r="CF50" s="14">
        <v>14246</v>
      </c>
      <c r="CG50" s="14">
        <v>474</v>
      </c>
      <c r="CH50" s="13">
        <f t="shared" si="22"/>
        <v>3875</v>
      </c>
      <c r="CI50" s="14">
        <v>2849</v>
      </c>
      <c r="CJ50" s="14">
        <v>1026</v>
      </c>
      <c r="CK50" s="13">
        <f t="shared" si="23"/>
        <v>0</v>
      </c>
      <c r="CL50" s="14">
        <v>0</v>
      </c>
      <c r="CM50" s="14">
        <v>0</v>
      </c>
      <c r="CN50" s="13">
        <f t="shared" si="24"/>
        <v>6804</v>
      </c>
      <c r="CO50" s="14">
        <v>5676</v>
      </c>
      <c r="CP50" s="14">
        <v>1128</v>
      </c>
      <c r="CQ50" s="16"/>
      <c r="CR50" s="13">
        <f t="shared" si="25"/>
        <v>0</v>
      </c>
      <c r="CS50" s="14">
        <v>0</v>
      </c>
      <c r="CT50" s="14">
        <v>0</v>
      </c>
      <c r="CU50" s="13">
        <f t="shared" si="26"/>
        <v>6864</v>
      </c>
      <c r="CV50" s="13">
        <f t="shared" si="27"/>
        <v>5493</v>
      </c>
      <c r="CW50" s="13">
        <f t="shared" si="27"/>
        <v>1371</v>
      </c>
      <c r="CX50" s="13">
        <f t="shared" si="28"/>
        <v>756</v>
      </c>
      <c r="CY50" s="14">
        <v>604</v>
      </c>
      <c r="CZ50" s="14">
        <v>152</v>
      </c>
      <c r="DA50" s="13">
        <f t="shared" si="29"/>
        <v>6108</v>
      </c>
      <c r="DB50" s="14">
        <v>4889</v>
      </c>
      <c r="DC50" s="14">
        <v>1219</v>
      </c>
      <c r="DD50" s="13">
        <f t="shared" si="30"/>
        <v>0</v>
      </c>
      <c r="DE50" s="14">
        <v>0</v>
      </c>
      <c r="DF50" s="14">
        <v>0</v>
      </c>
      <c r="DG50" s="17">
        <f t="shared" si="33"/>
        <v>123890</v>
      </c>
      <c r="DH50" s="17">
        <f t="shared" si="31"/>
        <v>86784</v>
      </c>
      <c r="DI50" s="17">
        <v>9098</v>
      </c>
      <c r="DJ50" s="17">
        <f t="shared" si="32"/>
        <v>37106</v>
      </c>
      <c r="DK50" s="18">
        <v>3143</v>
      </c>
      <c r="DL50" s="18">
        <v>2142</v>
      </c>
    </row>
    <row r="51" spans="1:116" s="4" customFormat="1" ht="15.75" x14ac:dyDescent="0.2">
      <c r="A51" s="19" t="s">
        <v>118</v>
      </c>
      <c r="B51" s="13">
        <f t="shared" si="0"/>
        <v>33306</v>
      </c>
      <c r="C51" s="14">
        <v>0</v>
      </c>
      <c r="D51" s="14">
        <v>29073</v>
      </c>
      <c r="E51" s="14">
        <v>0</v>
      </c>
      <c r="F51" s="14">
        <v>0</v>
      </c>
      <c r="G51" s="14">
        <v>0</v>
      </c>
      <c r="H51" s="14">
        <v>577</v>
      </c>
      <c r="I51" s="14">
        <v>202</v>
      </c>
      <c r="J51" s="14">
        <v>0</v>
      </c>
      <c r="K51" s="14">
        <v>0</v>
      </c>
      <c r="L51" s="14">
        <v>3444</v>
      </c>
      <c r="M51" s="14">
        <v>10</v>
      </c>
      <c r="N51" s="14">
        <v>0</v>
      </c>
      <c r="O51" s="13">
        <f t="shared" si="1"/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3">
        <f t="shared" si="2"/>
        <v>1216</v>
      </c>
      <c r="Y51" s="13">
        <f t="shared" si="3"/>
        <v>1216</v>
      </c>
      <c r="Z51" s="14">
        <v>1216</v>
      </c>
      <c r="AA51" s="14">
        <v>0</v>
      </c>
      <c r="AB51" s="13">
        <f t="shared" si="4"/>
        <v>0</v>
      </c>
      <c r="AC51" s="14">
        <v>0</v>
      </c>
      <c r="AD51" s="14">
        <v>0</v>
      </c>
      <c r="AE51" s="13">
        <f t="shared" si="5"/>
        <v>1520</v>
      </c>
      <c r="AF51" s="14">
        <v>1520</v>
      </c>
      <c r="AG51" s="14">
        <v>0</v>
      </c>
      <c r="AH51" s="14">
        <v>0</v>
      </c>
      <c r="AI51" s="13">
        <f t="shared" si="6"/>
        <v>0</v>
      </c>
      <c r="AJ51" s="14">
        <v>0</v>
      </c>
      <c r="AK51" s="14">
        <v>0</v>
      </c>
      <c r="AL51" s="13">
        <f t="shared" si="7"/>
        <v>1013</v>
      </c>
      <c r="AM51" s="14">
        <v>1013</v>
      </c>
      <c r="AN51" s="14">
        <v>0</v>
      </c>
      <c r="AO51" s="13">
        <f t="shared" si="8"/>
        <v>912</v>
      </c>
      <c r="AP51" s="14">
        <v>912</v>
      </c>
      <c r="AQ51" s="14">
        <v>0</v>
      </c>
      <c r="AR51" s="13">
        <f t="shared" si="9"/>
        <v>6787</v>
      </c>
      <c r="AS51" s="14">
        <v>2026</v>
      </c>
      <c r="AT51" s="14">
        <v>0</v>
      </c>
      <c r="AU51" s="14">
        <v>0</v>
      </c>
      <c r="AV51" s="14">
        <v>0</v>
      </c>
      <c r="AW51" s="14">
        <v>0</v>
      </c>
      <c r="AX51" s="13">
        <f t="shared" si="10"/>
        <v>0</v>
      </c>
      <c r="AY51" s="14">
        <v>0</v>
      </c>
      <c r="AZ51" s="14">
        <v>0</v>
      </c>
      <c r="BA51" s="13">
        <f t="shared" si="11"/>
        <v>0</v>
      </c>
      <c r="BB51" s="14">
        <v>0</v>
      </c>
      <c r="BC51" s="14">
        <v>0</v>
      </c>
      <c r="BD51" s="13">
        <f t="shared" si="12"/>
        <v>4052</v>
      </c>
      <c r="BE51" s="14">
        <v>4052</v>
      </c>
      <c r="BF51" s="14">
        <v>0</v>
      </c>
      <c r="BG51" s="13">
        <f t="shared" si="13"/>
        <v>0</v>
      </c>
      <c r="BH51" s="14">
        <v>0</v>
      </c>
      <c r="BI51" s="14">
        <v>0</v>
      </c>
      <c r="BJ51" s="13">
        <f t="shared" si="14"/>
        <v>709</v>
      </c>
      <c r="BK51" s="14">
        <v>709</v>
      </c>
      <c r="BL51" s="14">
        <v>0</v>
      </c>
      <c r="BM51" s="13">
        <f t="shared" si="15"/>
        <v>1865</v>
      </c>
      <c r="BN51" s="14">
        <v>1865</v>
      </c>
      <c r="BO51" s="14">
        <v>0</v>
      </c>
      <c r="BP51" s="13">
        <f t="shared" si="16"/>
        <v>0</v>
      </c>
      <c r="BQ51" s="13">
        <f t="shared" si="17"/>
        <v>0</v>
      </c>
      <c r="BR51" s="14">
        <v>0</v>
      </c>
      <c r="BS51" s="14">
        <v>0</v>
      </c>
      <c r="BT51" s="14">
        <v>0</v>
      </c>
      <c r="BU51" s="14">
        <v>0</v>
      </c>
      <c r="BV51" s="13">
        <f t="shared" si="18"/>
        <v>0</v>
      </c>
      <c r="BW51" s="14">
        <v>0</v>
      </c>
      <c r="BX51" s="14">
        <v>0</v>
      </c>
      <c r="BY51" s="13">
        <f t="shared" si="19"/>
        <v>0</v>
      </c>
      <c r="BZ51" s="14">
        <v>0</v>
      </c>
      <c r="CA51" s="14">
        <v>0</v>
      </c>
      <c r="CB51" s="13">
        <f t="shared" si="20"/>
        <v>0</v>
      </c>
      <c r="CC51" s="14">
        <v>0</v>
      </c>
      <c r="CD51" s="14">
        <v>0</v>
      </c>
      <c r="CE51" s="13">
        <f t="shared" si="21"/>
        <v>0</v>
      </c>
      <c r="CF51" s="14">
        <v>0</v>
      </c>
      <c r="CG51" s="14">
        <v>0</v>
      </c>
      <c r="CH51" s="13">
        <f t="shared" si="22"/>
        <v>1003</v>
      </c>
      <c r="CI51" s="14">
        <v>1003</v>
      </c>
      <c r="CJ51" s="14">
        <v>0</v>
      </c>
      <c r="CK51" s="13">
        <f t="shared" si="23"/>
        <v>0</v>
      </c>
      <c r="CL51" s="14">
        <v>0</v>
      </c>
      <c r="CM51" s="14">
        <v>0</v>
      </c>
      <c r="CN51" s="13">
        <f t="shared" si="24"/>
        <v>61</v>
      </c>
      <c r="CO51" s="14">
        <v>61</v>
      </c>
      <c r="CP51" s="14">
        <v>0</v>
      </c>
      <c r="CQ51" s="16"/>
      <c r="CR51" s="13">
        <f t="shared" si="25"/>
        <v>41</v>
      </c>
      <c r="CS51" s="14">
        <v>41</v>
      </c>
      <c r="CT51" s="14">
        <v>0</v>
      </c>
      <c r="CU51" s="13">
        <f t="shared" si="26"/>
        <v>5101</v>
      </c>
      <c r="CV51" s="13">
        <f t="shared" si="27"/>
        <v>5101</v>
      </c>
      <c r="CW51" s="13">
        <f t="shared" si="27"/>
        <v>0</v>
      </c>
      <c r="CX51" s="13">
        <f t="shared" si="28"/>
        <v>0</v>
      </c>
      <c r="CY51" s="14">
        <v>0</v>
      </c>
      <c r="CZ51" s="14">
        <v>0</v>
      </c>
      <c r="DA51" s="13">
        <f t="shared" si="29"/>
        <v>0</v>
      </c>
      <c r="DB51" s="14">
        <v>0</v>
      </c>
      <c r="DC51" s="14">
        <v>0</v>
      </c>
      <c r="DD51" s="13">
        <f t="shared" si="30"/>
        <v>5101</v>
      </c>
      <c r="DE51" s="14">
        <v>5101</v>
      </c>
      <c r="DF51" s="14">
        <v>0</v>
      </c>
      <c r="DG51" s="17">
        <f t="shared" si="33"/>
        <v>52825</v>
      </c>
      <c r="DH51" s="17">
        <f t="shared" si="31"/>
        <v>52825</v>
      </c>
      <c r="DI51" s="17">
        <v>8231</v>
      </c>
      <c r="DJ51" s="17">
        <f t="shared" si="32"/>
        <v>0</v>
      </c>
      <c r="DK51" s="18">
        <v>2314</v>
      </c>
      <c r="DL51" s="18">
        <v>1576</v>
      </c>
    </row>
    <row r="52" spans="1:116" ht="15.75" x14ac:dyDescent="0.2">
      <c r="A52" s="19" t="s">
        <v>119</v>
      </c>
      <c r="B52" s="13">
        <f t="shared" si="0"/>
        <v>24793</v>
      </c>
      <c r="C52" s="14">
        <v>1301</v>
      </c>
      <c r="D52" s="14">
        <v>20875</v>
      </c>
      <c r="E52" s="14">
        <v>0</v>
      </c>
      <c r="F52" s="14">
        <v>0</v>
      </c>
      <c r="G52" s="14">
        <v>0</v>
      </c>
      <c r="H52" s="14">
        <v>0</v>
      </c>
      <c r="I52" s="14">
        <v>690</v>
      </c>
      <c r="J52" s="14">
        <v>0</v>
      </c>
      <c r="K52" s="14">
        <v>0</v>
      </c>
      <c r="L52" s="14">
        <v>1927</v>
      </c>
      <c r="M52" s="14">
        <v>0</v>
      </c>
      <c r="N52" s="14">
        <v>0</v>
      </c>
      <c r="O52" s="13">
        <f t="shared" si="1"/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3">
        <f t="shared" si="2"/>
        <v>1675</v>
      </c>
      <c r="Y52" s="13">
        <f t="shared" si="3"/>
        <v>1675</v>
      </c>
      <c r="Z52" s="14">
        <v>1675</v>
      </c>
      <c r="AA52" s="14">
        <v>0</v>
      </c>
      <c r="AB52" s="13">
        <f t="shared" si="4"/>
        <v>0</v>
      </c>
      <c r="AC52" s="14">
        <v>0</v>
      </c>
      <c r="AD52" s="14">
        <v>0</v>
      </c>
      <c r="AE52" s="13">
        <f t="shared" si="5"/>
        <v>2228</v>
      </c>
      <c r="AF52" s="14">
        <v>2228</v>
      </c>
      <c r="AG52" s="14">
        <v>0</v>
      </c>
      <c r="AH52" s="14">
        <v>0</v>
      </c>
      <c r="AI52" s="13">
        <f t="shared" si="6"/>
        <v>0</v>
      </c>
      <c r="AJ52" s="14">
        <v>0</v>
      </c>
      <c r="AK52" s="14">
        <v>0</v>
      </c>
      <c r="AL52" s="13">
        <f t="shared" si="7"/>
        <v>3641</v>
      </c>
      <c r="AM52" s="14">
        <v>3641</v>
      </c>
      <c r="AN52" s="14">
        <v>0</v>
      </c>
      <c r="AO52" s="13">
        <f t="shared" si="8"/>
        <v>1576</v>
      </c>
      <c r="AP52" s="14">
        <v>1576</v>
      </c>
      <c r="AQ52" s="14">
        <v>0</v>
      </c>
      <c r="AR52" s="13">
        <f t="shared" si="9"/>
        <v>15805</v>
      </c>
      <c r="AS52" s="14">
        <v>10216</v>
      </c>
      <c r="AT52" s="14">
        <v>0</v>
      </c>
      <c r="AU52" s="14">
        <v>0</v>
      </c>
      <c r="AV52" s="14">
        <v>0</v>
      </c>
      <c r="AW52" s="14">
        <v>0</v>
      </c>
      <c r="AX52" s="13">
        <f t="shared" si="10"/>
        <v>214</v>
      </c>
      <c r="AY52" s="14">
        <v>214</v>
      </c>
      <c r="AZ52" s="14">
        <v>0</v>
      </c>
      <c r="BA52" s="13">
        <f t="shared" si="11"/>
        <v>0</v>
      </c>
      <c r="BB52" s="14">
        <v>0</v>
      </c>
      <c r="BC52" s="14">
        <v>0</v>
      </c>
      <c r="BD52" s="13">
        <f t="shared" si="12"/>
        <v>4415</v>
      </c>
      <c r="BE52" s="14">
        <v>4415</v>
      </c>
      <c r="BF52" s="14">
        <v>0</v>
      </c>
      <c r="BG52" s="13">
        <f t="shared" si="13"/>
        <v>0</v>
      </c>
      <c r="BH52" s="14">
        <v>0</v>
      </c>
      <c r="BI52" s="14">
        <v>0</v>
      </c>
      <c r="BJ52" s="13">
        <f t="shared" si="14"/>
        <v>960</v>
      </c>
      <c r="BK52" s="14">
        <v>960</v>
      </c>
      <c r="BL52" s="14">
        <v>0</v>
      </c>
      <c r="BM52" s="13">
        <f t="shared" si="15"/>
        <v>1418</v>
      </c>
      <c r="BN52" s="14">
        <v>1418</v>
      </c>
      <c r="BO52" s="14">
        <v>0</v>
      </c>
      <c r="BP52" s="13">
        <f t="shared" si="16"/>
        <v>837</v>
      </c>
      <c r="BQ52" s="13">
        <f t="shared" si="17"/>
        <v>0</v>
      </c>
      <c r="BR52" s="14">
        <v>0</v>
      </c>
      <c r="BS52" s="15">
        <v>0</v>
      </c>
      <c r="BT52" s="15">
        <v>0</v>
      </c>
      <c r="BU52" s="15">
        <v>837</v>
      </c>
      <c r="BV52" s="13">
        <f t="shared" si="18"/>
        <v>0</v>
      </c>
      <c r="BW52" s="15">
        <v>0</v>
      </c>
      <c r="BX52" s="15">
        <v>0</v>
      </c>
      <c r="BY52" s="13">
        <f t="shared" si="19"/>
        <v>0</v>
      </c>
      <c r="BZ52" s="15">
        <v>0</v>
      </c>
      <c r="CA52" s="15">
        <v>0</v>
      </c>
      <c r="CB52" s="13">
        <f t="shared" si="20"/>
        <v>0</v>
      </c>
      <c r="CC52" s="15">
        <v>0</v>
      </c>
      <c r="CD52" s="15">
        <v>0</v>
      </c>
      <c r="CE52" s="13">
        <f t="shared" si="21"/>
        <v>6241</v>
      </c>
      <c r="CF52" s="14">
        <v>6241</v>
      </c>
      <c r="CG52" s="14">
        <v>0</v>
      </c>
      <c r="CH52" s="13">
        <f t="shared" si="22"/>
        <v>3974</v>
      </c>
      <c r="CI52" s="14">
        <v>3974</v>
      </c>
      <c r="CJ52" s="14">
        <v>0</v>
      </c>
      <c r="CK52" s="13">
        <f t="shared" si="23"/>
        <v>0</v>
      </c>
      <c r="CL52" s="14">
        <v>0</v>
      </c>
      <c r="CM52" s="14">
        <v>0</v>
      </c>
      <c r="CN52" s="13">
        <f t="shared" si="24"/>
        <v>4109</v>
      </c>
      <c r="CO52" s="14">
        <v>4109</v>
      </c>
      <c r="CP52" s="14">
        <v>0</v>
      </c>
      <c r="CQ52" s="16"/>
      <c r="CR52" s="13">
        <f t="shared" si="25"/>
        <v>0</v>
      </c>
      <c r="CS52" s="14">
        <v>0</v>
      </c>
      <c r="CT52" s="14">
        <v>0</v>
      </c>
      <c r="CU52" s="13">
        <f t="shared" si="26"/>
        <v>0</v>
      </c>
      <c r="CV52" s="13">
        <f t="shared" si="27"/>
        <v>0</v>
      </c>
      <c r="CW52" s="13">
        <f t="shared" si="27"/>
        <v>0</v>
      </c>
      <c r="CX52" s="13">
        <f t="shared" si="28"/>
        <v>0</v>
      </c>
      <c r="CY52" s="14">
        <v>0</v>
      </c>
      <c r="CZ52" s="14">
        <v>0</v>
      </c>
      <c r="DA52" s="13">
        <f t="shared" si="29"/>
        <v>0</v>
      </c>
      <c r="DB52" s="14">
        <v>0</v>
      </c>
      <c r="DC52" s="14">
        <v>0</v>
      </c>
      <c r="DD52" s="13">
        <f t="shared" si="30"/>
        <v>0</v>
      </c>
      <c r="DE52" s="14">
        <v>0</v>
      </c>
      <c r="DF52" s="14">
        <v>0</v>
      </c>
      <c r="DG52" s="17">
        <f t="shared" si="33"/>
        <v>66297</v>
      </c>
      <c r="DH52" s="17">
        <f t="shared" si="31"/>
        <v>66297</v>
      </c>
      <c r="DI52" s="17">
        <v>4427</v>
      </c>
      <c r="DJ52" s="17">
        <f t="shared" si="32"/>
        <v>0</v>
      </c>
      <c r="DK52" s="18">
        <v>1240</v>
      </c>
      <c r="DL52" s="18">
        <v>845</v>
      </c>
    </row>
    <row r="53" spans="1:116" ht="15.75" x14ac:dyDescent="0.2">
      <c r="A53" s="19" t="s">
        <v>120</v>
      </c>
      <c r="B53" s="13">
        <f t="shared" si="0"/>
        <v>50970</v>
      </c>
      <c r="C53" s="14">
        <v>0</v>
      </c>
      <c r="D53" s="14">
        <v>47550</v>
      </c>
      <c r="E53" s="14">
        <v>0</v>
      </c>
      <c r="F53" s="14">
        <v>0</v>
      </c>
      <c r="G53" s="14">
        <v>0</v>
      </c>
      <c r="H53" s="14">
        <v>536</v>
      </c>
      <c r="I53" s="14">
        <v>2884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3">
        <f t="shared" si="1"/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3">
        <f t="shared" si="2"/>
        <v>5415</v>
      </c>
      <c r="Y53" s="13">
        <f t="shared" si="3"/>
        <v>3388</v>
      </c>
      <c r="Z53" s="14">
        <v>3388</v>
      </c>
      <c r="AA53" s="14">
        <v>0</v>
      </c>
      <c r="AB53" s="13">
        <f t="shared" si="4"/>
        <v>2027</v>
      </c>
      <c r="AC53" s="14">
        <v>2027</v>
      </c>
      <c r="AD53" s="14">
        <v>0</v>
      </c>
      <c r="AE53" s="13">
        <f t="shared" si="5"/>
        <v>3909</v>
      </c>
      <c r="AF53" s="14">
        <v>3909</v>
      </c>
      <c r="AG53" s="14">
        <v>0</v>
      </c>
      <c r="AH53" s="14">
        <v>0</v>
      </c>
      <c r="AI53" s="13">
        <f t="shared" si="6"/>
        <v>0</v>
      </c>
      <c r="AJ53" s="14">
        <v>0</v>
      </c>
      <c r="AK53" s="14">
        <v>0</v>
      </c>
      <c r="AL53" s="13">
        <f t="shared" si="7"/>
        <v>6469</v>
      </c>
      <c r="AM53" s="14">
        <v>6469</v>
      </c>
      <c r="AN53" s="14">
        <v>0</v>
      </c>
      <c r="AO53" s="13">
        <f t="shared" si="8"/>
        <v>1413</v>
      </c>
      <c r="AP53" s="14">
        <v>1413</v>
      </c>
      <c r="AQ53" s="14">
        <v>0</v>
      </c>
      <c r="AR53" s="13">
        <f t="shared" si="9"/>
        <v>10227</v>
      </c>
      <c r="AS53" s="14">
        <v>4360</v>
      </c>
      <c r="AT53" s="14">
        <v>0</v>
      </c>
      <c r="AU53" s="14">
        <v>0</v>
      </c>
      <c r="AV53" s="14">
        <v>753</v>
      </c>
      <c r="AW53" s="14">
        <v>0</v>
      </c>
      <c r="AX53" s="13">
        <f t="shared" si="10"/>
        <v>0</v>
      </c>
      <c r="AY53" s="14">
        <v>0</v>
      </c>
      <c r="AZ53" s="14">
        <v>0</v>
      </c>
      <c r="BA53" s="13">
        <f t="shared" si="11"/>
        <v>0</v>
      </c>
      <c r="BB53" s="14">
        <v>0</v>
      </c>
      <c r="BC53" s="14">
        <v>0</v>
      </c>
      <c r="BD53" s="13">
        <f t="shared" si="12"/>
        <v>2042</v>
      </c>
      <c r="BE53" s="14">
        <v>2042</v>
      </c>
      <c r="BF53" s="14">
        <v>0</v>
      </c>
      <c r="BG53" s="13">
        <f t="shared" si="13"/>
        <v>0</v>
      </c>
      <c r="BH53" s="14">
        <v>0</v>
      </c>
      <c r="BI53" s="14">
        <v>0</v>
      </c>
      <c r="BJ53" s="13">
        <f t="shared" si="14"/>
        <v>3072</v>
      </c>
      <c r="BK53" s="14">
        <v>3072</v>
      </c>
      <c r="BL53" s="14">
        <v>0</v>
      </c>
      <c r="BM53" s="13">
        <f t="shared" si="15"/>
        <v>3996</v>
      </c>
      <c r="BN53" s="14">
        <v>3996</v>
      </c>
      <c r="BO53" s="14">
        <v>0</v>
      </c>
      <c r="BP53" s="13">
        <f t="shared" si="16"/>
        <v>0</v>
      </c>
      <c r="BQ53" s="13">
        <f t="shared" si="17"/>
        <v>0</v>
      </c>
      <c r="BR53" s="14">
        <v>0</v>
      </c>
      <c r="BS53" s="14">
        <v>0</v>
      </c>
      <c r="BT53" s="14">
        <v>0</v>
      </c>
      <c r="BU53" s="14">
        <v>0</v>
      </c>
      <c r="BV53" s="13">
        <f t="shared" si="18"/>
        <v>0</v>
      </c>
      <c r="BW53" s="14">
        <v>0</v>
      </c>
      <c r="BX53" s="14">
        <v>0</v>
      </c>
      <c r="BY53" s="13">
        <f t="shared" si="19"/>
        <v>0</v>
      </c>
      <c r="BZ53" s="14">
        <v>0</v>
      </c>
      <c r="CA53" s="14">
        <v>0</v>
      </c>
      <c r="CB53" s="13">
        <f t="shared" si="20"/>
        <v>0</v>
      </c>
      <c r="CC53" s="14">
        <v>0</v>
      </c>
      <c r="CD53" s="14">
        <v>0</v>
      </c>
      <c r="CE53" s="13">
        <f t="shared" si="21"/>
        <v>0</v>
      </c>
      <c r="CF53" s="14">
        <v>0</v>
      </c>
      <c r="CG53" s="14">
        <v>0</v>
      </c>
      <c r="CH53" s="13">
        <f t="shared" si="22"/>
        <v>3685</v>
      </c>
      <c r="CI53" s="14">
        <v>3685</v>
      </c>
      <c r="CJ53" s="14">
        <v>0</v>
      </c>
      <c r="CK53" s="13">
        <f t="shared" si="23"/>
        <v>0</v>
      </c>
      <c r="CL53" s="14">
        <v>0</v>
      </c>
      <c r="CM53" s="14">
        <v>0</v>
      </c>
      <c r="CN53" s="13">
        <f t="shared" si="24"/>
        <v>4958</v>
      </c>
      <c r="CO53" s="14">
        <v>4958</v>
      </c>
      <c r="CP53" s="14">
        <v>0</v>
      </c>
      <c r="CQ53" s="16"/>
      <c r="CR53" s="13">
        <f t="shared" si="25"/>
        <v>0</v>
      </c>
      <c r="CS53" s="14">
        <v>0</v>
      </c>
      <c r="CT53" s="14">
        <v>0</v>
      </c>
      <c r="CU53" s="13">
        <f t="shared" si="26"/>
        <v>2026</v>
      </c>
      <c r="CV53" s="13">
        <f t="shared" si="27"/>
        <v>2026</v>
      </c>
      <c r="CW53" s="13">
        <f t="shared" si="27"/>
        <v>0</v>
      </c>
      <c r="CX53" s="13">
        <f t="shared" si="28"/>
        <v>0</v>
      </c>
      <c r="CY53" s="14">
        <v>0</v>
      </c>
      <c r="CZ53" s="14">
        <v>0</v>
      </c>
      <c r="DA53" s="13">
        <f t="shared" si="29"/>
        <v>0</v>
      </c>
      <c r="DB53" s="14">
        <f>2026-2026</f>
        <v>0</v>
      </c>
      <c r="DC53" s="14">
        <v>0</v>
      </c>
      <c r="DD53" s="13">
        <v>2026</v>
      </c>
      <c r="DE53" s="14">
        <v>2026</v>
      </c>
      <c r="DF53" s="14">
        <v>0</v>
      </c>
      <c r="DG53" s="17">
        <f t="shared" si="33"/>
        <v>93068</v>
      </c>
      <c r="DH53" s="17">
        <f t="shared" si="31"/>
        <v>93068</v>
      </c>
      <c r="DI53" s="17">
        <v>8124</v>
      </c>
      <c r="DJ53" s="17">
        <f t="shared" si="32"/>
        <v>0</v>
      </c>
      <c r="DK53" s="18">
        <v>2268</v>
      </c>
      <c r="DL53" s="18">
        <v>1546</v>
      </c>
    </row>
    <row r="54" spans="1:116" ht="15.75" x14ac:dyDescent="0.2">
      <c r="A54" s="19" t="s">
        <v>121</v>
      </c>
      <c r="B54" s="13">
        <f t="shared" si="0"/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3">
        <f t="shared" si="1"/>
        <v>71996</v>
      </c>
      <c r="P54" s="14">
        <v>0</v>
      </c>
      <c r="Q54" s="14">
        <v>68353</v>
      </c>
      <c r="R54" s="14">
        <v>374</v>
      </c>
      <c r="S54" s="14">
        <v>2302</v>
      </c>
      <c r="T54" s="14">
        <v>967</v>
      </c>
      <c r="U54" s="14">
        <v>0</v>
      </c>
      <c r="V54" s="14">
        <v>0</v>
      </c>
      <c r="W54" s="14">
        <v>0</v>
      </c>
      <c r="X54" s="13">
        <f t="shared" si="2"/>
        <v>644</v>
      </c>
      <c r="Y54" s="13">
        <f t="shared" si="3"/>
        <v>644</v>
      </c>
      <c r="Z54" s="14">
        <v>0</v>
      </c>
      <c r="AA54" s="14">
        <v>644</v>
      </c>
      <c r="AB54" s="13">
        <f t="shared" si="4"/>
        <v>0</v>
      </c>
      <c r="AC54" s="14">
        <v>0</v>
      </c>
      <c r="AD54" s="14">
        <v>0</v>
      </c>
      <c r="AE54" s="13">
        <f t="shared" si="5"/>
        <v>1843</v>
      </c>
      <c r="AF54" s="14">
        <v>0</v>
      </c>
      <c r="AG54" s="14">
        <v>1843</v>
      </c>
      <c r="AH54" s="14">
        <v>0</v>
      </c>
      <c r="AI54" s="13">
        <f t="shared" si="6"/>
        <v>0</v>
      </c>
      <c r="AJ54" s="14">
        <v>0</v>
      </c>
      <c r="AK54" s="14">
        <v>0</v>
      </c>
      <c r="AL54" s="13">
        <f t="shared" si="7"/>
        <v>1870</v>
      </c>
      <c r="AM54" s="14">
        <v>0</v>
      </c>
      <c r="AN54" s="14">
        <v>1870</v>
      </c>
      <c r="AO54" s="13">
        <f t="shared" si="8"/>
        <v>216</v>
      </c>
      <c r="AP54" s="14">
        <v>0</v>
      </c>
      <c r="AQ54" s="14">
        <v>216</v>
      </c>
      <c r="AR54" s="13">
        <f t="shared" si="9"/>
        <v>2496</v>
      </c>
      <c r="AS54" s="14">
        <v>0</v>
      </c>
      <c r="AT54" s="14">
        <v>1013</v>
      </c>
      <c r="AU54" s="14">
        <v>0</v>
      </c>
      <c r="AV54" s="14">
        <v>0</v>
      </c>
      <c r="AW54" s="14">
        <v>0</v>
      </c>
      <c r="AX54" s="13">
        <f t="shared" si="10"/>
        <v>0</v>
      </c>
      <c r="AY54" s="14">
        <v>0</v>
      </c>
      <c r="AZ54" s="14">
        <v>0</v>
      </c>
      <c r="BA54" s="13">
        <f t="shared" si="11"/>
        <v>0</v>
      </c>
      <c r="BB54" s="14">
        <v>0</v>
      </c>
      <c r="BC54" s="14">
        <v>0</v>
      </c>
      <c r="BD54" s="13">
        <f t="shared" si="12"/>
        <v>1483</v>
      </c>
      <c r="BE54" s="14">
        <v>0</v>
      </c>
      <c r="BF54" s="14">
        <v>1483</v>
      </c>
      <c r="BG54" s="13">
        <f t="shared" si="13"/>
        <v>0</v>
      </c>
      <c r="BH54" s="14">
        <v>0</v>
      </c>
      <c r="BI54" s="14">
        <v>0</v>
      </c>
      <c r="BJ54" s="13">
        <f t="shared" si="14"/>
        <v>0</v>
      </c>
      <c r="BK54" s="14">
        <v>0</v>
      </c>
      <c r="BL54" s="14">
        <v>0</v>
      </c>
      <c r="BM54" s="13">
        <f t="shared" si="15"/>
        <v>539</v>
      </c>
      <c r="BN54" s="14">
        <v>0</v>
      </c>
      <c r="BO54" s="14">
        <v>539</v>
      </c>
      <c r="BP54" s="13">
        <f t="shared" si="16"/>
        <v>0</v>
      </c>
      <c r="BQ54" s="13">
        <f t="shared" si="17"/>
        <v>0</v>
      </c>
      <c r="BR54" s="14">
        <v>0</v>
      </c>
      <c r="BS54" s="14">
        <v>0</v>
      </c>
      <c r="BT54" s="14">
        <v>0</v>
      </c>
      <c r="BU54" s="14">
        <v>0</v>
      </c>
      <c r="BV54" s="13">
        <f t="shared" si="18"/>
        <v>0</v>
      </c>
      <c r="BW54" s="14">
        <v>0</v>
      </c>
      <c r="BX54" s="14">
        <v>0</v>
      </c>
      <c r="BY54" s="13">
        <f t="shared" si="19"/>
        <v>0</v>
      </c>
      <c r="BZ54" s="14">
        <v>0</v>
      </c>
      <c r="CA54" s="14">
        <v>0</v>
      </c>
      <c r="CB54" s="13">
        <f t="shared" si="20"/>
        <v>0</v>
      </c>
      <c r="CC54" s="14">
        <v>0</v>
      </c>
      <c r="CD54" s="14">
        <v>0</v>
      </c>
      <c r="CE54" s="13">
        <f t="shared" si="21"/>
        <v>1403</v>
      </c>
      <c r="CF54" s="14">
        <v>0</v>
      </c>
      <c r="CG54" s="14">
        <v>1403</v>
      </c>
      <c r="CH54" s="13">
        <f t="shared" si="22"/>
        <v>1403</v>
      </c>
      <c r="CI54" s="14">
        <v>0</v>
      </c>
      <c r="CJ54" s="14">
        <v>1403</v>
      </c>
      <c r="CK54" s="13">
        <f t="shared" si="23"/>
        <v>0</v>
      </c>
      <c r="CL54" s="14">
        <v>0</v>
      </c>
      <c r="CM54" s="14">
        <v>0</v>
      </c>
      <c r="CN54" s="13">
        <f t="shared" si="24"/>
        <v>2587</v>
      </c>
      <c r="CO54" s="14">
        <v>0</v>
      </c>
      <c r="CP54" s="14">
        <v>2587</v>
      </c>
      <c r="CQ54" s="16"/>
      <c r="CR54" s="13">
        <f t="shared" si="25"/>
        <v>0</v>
      </c>
      <c r="CS54" s="14">
        <v>0</v>
      </c>
      <c r="CT54" s="14">
        <v>0</v>
      </c>
      <c r="CU54" s="13">
        <f t="shared" si="26"/>
        <v>2806</v>
      </c>
      <c r="CV54" s="13">
        <f t="shared" si="27"/>
        <v>0</v>
      </c>
      <c r="CW54" s="13">
        <f t="shared" si="27"/>
        <v>2806</v>
      </c>
      <c r="CX54" s="13">
        <f t="shared" si="28"/>
        <v>0</v>
      </c>
      <c r="CY54" s="14">
        <v>0</v>
      </c>
      <c r="CZ54" s="14">
        <v>0</v>
      </c>
      <c r="DA54" s="13">
        <f t="shared" si="29"/>
        <v>0</v>
      </c>
      <c r="DB54" s="14">
        <v>0</v>
      </c>
      <c r="DC54" s="14">
        <v>0</v>
      </c>
      <c r="DD54" s="13">
        <f t="shared" si="30"/>
        <v>2806</v>
      </c>
      <c r="DE54" s="14">
        <v>0</v>
      </c>
      <c r="DF54" s="14">
        <v>2806</v>
      </c>
      <c r="DG54" s="17">
        <f t="shared" si="33"/>
        <v>87803</v>
      </c>
      <c r="DH54" s="17">
        <f t="shared" si="31"/>
        <v>0</v>
      </c>
      <c r="DI54" s="17">
        <v>0</v>
      </c>
      <c r="DJ54" s="17">
        <f t="shared" si="32"/>
        <v>87803</v>
      </c>
      <c r="DK54" s="18">
        <v>5000</v>
      </c>
      <c r="DL54" s="18">
        <v>1279</v>
      </c>
    </row>
    <row r="55" spans="1:116" ht="40.5" customHeight="1" x14ac:dyDescent="0.2">
      <c r="A55" s="19" t="s">
        <v>122</v>
      </c>
      <c r="B55" s="13">
        <f t="shared" si="0"/>
        <v>0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3">
        <f t="shared" si="1"/>
        <v>0</v>
      </c>
      <c r="P55" s="24"/>
      <c r="Q55" s="24"/>
      <c r="R55" s="24"/>
      <c r="S55" s="24"/>
      <c r="T55" s="24"/>
      <c r="U55" s="24"/>
      <c r="V55" s="24"/>
      <c r="W55" s="24"/>
      <c r="X55" s="13">
        <f t="shared" si="2"/>
        <v>0</v>
      </c>
      <c r="Y55" s="13">
        <f t="shared" si="3"/>
        <v>0</v>
      </c>
      <c r="Z55" s="24"/>
      <c r="AA55" s="24"/>
      <c r="AB55" s="13">
        <f t="shared" si="4"/>
        <v>0</v>
      </c>
      <c r="AC55" s="24"/>
      <c r="AD55" s="24"/>
      <c r="AE55" s="13">
        <f t="shared" si="5"/>
        <v>0</v>
      </c>
      <c r="AF55" s="24"/>
      <c r="AG55" s="24"/>
      <c r="AH55" s="24"/>
      <c r="AI55" s="13">
        <f t="shared" si="6"/>
        <v>0</v>
      </c>
      <c r="AJ55" s="24"/>
      <c r="AK55" s="24"/>
      <c r="AL55" s="13">
        <f t="shared" si="7"/>
        <v>0</v>
      </c>
      <c r="AM55" s="24"/>
      <c r="AN55" s="24"/>
      <c r="AO55" s="13">
        <f t="shared" si="8"/>
        <v>0</v>
      </c>
      <c r="AP55" s="24"/>
      <c r="AQ55" s="24"/>
      <c r="AR55" s="13">
        <f t="shared" si="9"/>
        <v>0</v>
      </c>
      <c r="AS55" s="25"/>
      <c r="AT55" s="25"/>
      <c r="AU55" s="25"/>
      <c r="AV55" s="25"/>
      <c r="AW55" s="25"/>
      <c r="AX55" s="13">
        <f t="shared" si="10"/>
        <v>0</v>
      </c>
      <c r="AY55" s="25"/>
      <c r="AZ55" s="25"/>
      <c r="BA55" s="13">
        <f t="shared" si="11"/>
        <v>0</v>
      </c>
      <c r="BB55" s="25"/>
      <c r="BC55" s="25"/>
      <c r="BD55" s="13">
        <f t="shared" si="12"/>
        <v>0</v>
      </c>
      <c r="BE55" s="25"/>
      <c r="BF55" s="25"/>
      <c r="BG55" s="13">
        <f t="shared" si="13"/>
        <v>0</v>
      </c>
      <c r="BH55" s="25"/>
      <c r="BI55" s="25"/>
      <c r="BJ55" s="13">
        <f t="shared" si="14"/>
        <v>0</v>
      </c>
      <c r="BK55" s="25"/>
      <c r="BL55" s="25"/>
      <c r="BM55" s="13">
        <f t="shared" si="15"/>
        <v>0</v>
      </c>
      <c r="BN55" s="24"/>
      <c r="BO55" s="24"/>
      <c r="BP55" s="13">
        <f t="shared" si="16"/>
        <v>15847</v>
      </c>
      <c r="BQ55" s="13">
        <f t="shared" si="17"/>
        <v>4935</v>
      </c>
      <c r="BR55" s="14">
        <v>2810</v>
      </c>
      <c r="BS55" s="15">
        <v>2125</v>
      </c>
      <c r="BT55" s="15">
        <v>2962</v>
      </c>
      <c r="BU55" s="15">
        <v>3900</v>
      </c>
      <c r="BV55" s="13">
        <f t="shared" si="18"/>
        <v>300</v>
      </c>
      <c r="BW55" s="15">
        <v>100</v>
      </c>
      <c r="BX55" s="15">
        <v>200</v>
      </c>
      <c r="BY55" s="13">
        <f t="shared" si="19"/>
        <v>0</v>
      </c>
      <c r="BZ55" s="15">
        <v>0</v>
      </c>
      <c r="CA55" s="15">
        <v>0</v>
      </c>
      <c r="CB55" s="13">
        <f t="shared" si="20"/>
        <v>3750</v>
      </c>
      <c r="CC55" s="15">
        <v>1950</v>
      </c>
      <c r="CD55" s="15">
        <v>1800</v>
      </c>
      <c r="CE55" s="13">
        <f t="shared" si="21"/>
        <v>0</v>
      </c>
      <c r="CF55" s="24"/>
      <c r="CG55" s="24"/>
      <c r="CH55" s="13">
        <f t="shared" si="22"/>
        <v>0</v>
      </c>
      <c r="CI55" s="24"/>
      <c r="CJ55" s="24"/>
      <c r="CK55" s="13">
        <f t="shared" si="23"/>
        <v>0</v>
      </c>
      <c r="CL55" s="24"/>
      <c r="CM55" s="24"/>
      <c r="CN55" s="13">
        <f t="shared" si="24"/>
        <v>0</v>
      </c>
      <c r="CO55" s="24"/>
      <c r="CP55" s="24"/>
      <c r="CQ55" s="26"/>
      <c r="CR55" s="13">
        <f t="shared" si="25"/>
        <v>0</v>
      </c>
      <c r="CS55" s="24"/>
      <c r="CT55" s="24"/>
      <c r="CU55" s="13">
        <f t="shared" si="26"/>
        <v>0</v>
      </c>
      <c r="CV55" s="13">
        <f t="shared" si="27"/>
        <v>0</v>
      </c>
      <c r="CW55" s="13">
        <f t="shared" si="27"/>
        <v>0</v>
      </c>
      <c r="CX55" s="13">
        <f t="shared" si="28"/>
        <v>0</v>
      </c>
      <c r="CY55" s="25"/>
      <c r="CZ55" s="25"/>
      <c r="DA55" s="13">
        <f t="shared" si="29"/>
        <v>0</v>
      </c>
      <c r="DB55" s="25"/>
      <c r="DC55" s="25"/>
      <c r="DD55" s="13">
        <f t="shared" si="30"/>
        <v>0</v>
      </c>
      <c r="DE55" s="25"/>
      <c r="DF55" s="25"/>
      <c r="DG55" s="17">
        <f t="shared" si="33"/>
        <v>15847</v>
      </c>
      <c r="DH55" s="17">
        <f t="shared" si="31"/>
        <v>8760</v>
      </c>
      <c r="DI55" s="17">
        <v>0</v>
      </c>
      <c r="DJ55" s="17">
        <f t="shared" si="32"/>
        <v>7087</v>
      </c>
      <c r="DK55" s="18"/>
      <c r="DL55" s="18"/>
    </row>
    <row r="56" spans="1:116" ht="31.5" x14ac:dyDescent="0.2">
      <c r="A56" s="19" t="s">
        <v>159</v>
      </c>
      <c r="B56" s="13">
        <f t="shared" si="0"/>
        <v>18836</v>
      </c>
      <c r="C56" s="14">
        <v>348</v>
      </c>
      <c r="D56" s="14">
        <v>16797</v>
      </c>
      <c r="E56" s="14">
        <v>0</v>
      </c>
      <c r="F56" s="14">
        <v>0</v>
      </c>
      <c r="G56" s="14">
        <v>0</v>
      </c>
      <c r="H56" s="14">
        <v>419</v>
      </c>
      <c r="I56" s="14">
        <v>784</v>
      </c>
      <c r="J56" s="14">
        <v>0</v>
      </c>
      <c r="K56" s="14">
        <v>392</v>
      </c>
      <c r="L56" s="14">
        <v>0</v>
      </c>
      <c r="M56" s="14">
        <v>96</v>
      </c>
      <c r="N56" s="14">
        <v>0</v>
      </c>
      <c r="O56" s="13">
        <f t="shared" si="1"/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3">
        <f t="shared" si="2"/>
        <v>1958</v>
      </c>
      <c r="Y56" s="13">
        <f t="shared" si="3"/>
        <v>587</v>
      </c>
      <c r="Z56" s="14">
        <v>587</v>
      </c>
      <c r="AA56" s="14">
        <v>0</v>
      </c>
      <c r="AB56" s="13">
        <f t="shared" si="4"/>
        <v>1371</v>
      </c>
      <c r="AC56" s="14">
        <v>1371</v>
      </c>
      <c r="AD56" s="14">
        <v>0</v>
      </c>
      <c r="AE56" s="13">
        <f t="shared" si="5"/>
        <v>1400</v>
      </c>
      <c r="AF56" s="14">
        <v>1400</v>
      </c>
      <c r="AG56" s="14">
        <v>0</v>
      </c>
      <c r="AH56" s="14">
        <v>0</v>
      </c>
      <c r="AI56" s="13">
        <f t="shared" si="6"/>
        <v>0</v>
      </c>
      <c r="AJ56" s="14">
        <v>0</v>
      </c>
      <c r="AK56" s="14">
        <v>0</v>
      </c>
      <c r="AL56" s="13">
        <f t="shared" si="7"/>
        <v>1642</v>
      </c>
      <c r="AM56" s="14">
        <v>1642</v>
      </c>
      <c r="AN56" s="14">
        <v>0</v>
      </c>
      <c r="AO56" s="13">
        <f t="shared" si="8"/>
        <v>126</v>
      </c>
      <c r="AP56" s="14">
        <v>126</v>
      </c>
      <c r="AQ56" s="14">
        <v>0</v>
      </c>
      <c r="AR56" s="13">
        <f t="shared" si="9"/>
        <v>8569</v>
      </c>
      <c r="AS56" s="14">
        <v>1570</v>
      </c>
      <c r="AT56" s="14">
        <v>0</v>
      </c>
      <c r="AU56" s="14">
        <v>0</v>
      </c>
      <c r="AV56" s="14">
        <v>0</v>
      </c>
      <c r="AW56" s="14">
        <v>0</v>
      </c>
      <c r="AX56" s="13">
        <f t="shared" si="10"/>
        <v>0</v>
      </c>
      <c r="AY56" s="14">
        <v>0</v>
      </c>
      <c r="AZ56" s="14">
        <v>0</v>
      </c>
      <c r="BA56" s="13">
        <f t="shared" si="11"/>
        <v>0</v>
      </c>
      <c r="BB56" s="14">
        <v>0</v>
      </c>
      <c r="BC56" s="14">
        <v>0</v>
      </c>
      <c r="BD56" s="13">
        <f t="shared" si="12"/>
        <v>0</v>
      </c>
      <c r="BE56" s="14">
        <v>0</v>
      </c>
      <c r="BF56" s="14">
        <v>0</v>
      </c>
      <c r="BG56" s="13">
        <f t="shared" si="13"/>
        <v>0</v>
      </c>
      <c r="BH56" s="14">
        <v>0</v>
      </c>
      <c r="BI56" s="14">
        <v>0</v>
      </c>
      <c r="BJ56" s="13">
        <f t="shared" si="14"/>
        <v>6999</v>
      </c>
      <c r="BK56" s="14">
        <v>6999</v>
      </c>
      <c r="BL56" s="14">
        <v>0</v>
      </c>
      <c r="BM56" s="13">
        <f t="shared" si="15"/>
        <v>1120</v>
      </c>
      <c r="BN56" s="14">
        <v>1120</v>
      </c>
      <c r="BO56" s="14">
        <v>0</v>
      </c>
      <c r="BP56" s="13">
        <f t="shared" si="16"/>
        <v>484</v>
      </c>
      <c r="BQ56" s="13">
        <f t="shared" si="17"/>
        <v>0</v>
      </c>
      <c r="BR56" s="21">
        <v>0</v>
      </c>
      <c r="BS56" s="20">
        <v>0</v>
      </c>
      <c r="BT56" s="20">
        <v>0</v>
      </c>
      <c r="BU56" s="20">
        <v>229</v>
      </c>
      <c r="BV56" s="13">
        <f t="shared" si="18"/>
        <v>255</v>
      </c>
      <c r="BW56" s="20">
        <v>255</v>
      </c>
      <c r="BX56" s="20">
        <v>0</v>
      </c>
      <c r="BY56" s="13">
        <f t="shared" si="19"/>
        <v>0</v>
      </c>
      <c r="BZ56" s="20">
        <v>0</v>
      </c>
      <c r="CA56" s="20">
        <v>0</v>
      </c>
      <c r="CB56" s="13">
        <f t="shared" si="20"/>
        <v>0</v>
      </c>
      <c r="CC56" s="20">
        <v>0</v>
      </c>
      <c r="CD56" s="20">
        <v>0</v>
      </c>
      <c r="CE56" s="13">
        <f t="shared" si="21"/>
        <v>4899</v>
      </c>
      <c r="CF56" s="14">
        <v>4899</v>
      </c>
      <c r="CG56" s="14">
        <v>0</v>
      </c>
      <c r="CH56" s="13">
        <f t="shared" si="22"/>
        <v>699</v>
      </c>
      <c r="CI56" s="14">
        <v>699</v>
      </c>
      <c r="CJ56" s="14">
        <v>0</v>
      </c>
      <c r="CK56" s="13">
        <f t="shared" si="23"/>
        <v>0</v>
      </c>
      <c r="CL56" s="14">
        <v>0</v>
      </c>
      <c r="CM56" s="14">
        <v>0</v>
      </c>
      <c r="CN56" s="13">
        <f t="shared" si="24"/>
        <v>281</v>
      </c>
      <c r="CO56" s="14">
        <v>281</v>
      </c>
      <c r="CP56" s="14">
        <v>0</v>
      </c>
      <c r="CQ56" s="16"/>
      <c r="CR56" s="13">
        <f t="shared" si="25"/>
        <v>0</v>
      </c>
      <c r="CS56" s="14">
        <v>0</v>
      </c>
      <c r="CT56" s="14">
        <v>0</v>
      </c>
      <c r="CU56" s="13">
        <f t="shared" si="26"/>
        <v>0</v>
      </c>
      <c r="CV56" s="13">
        <f t="shared" si="27"/>
        <v>0</v>
      </c>
      <c r="CW56" s="13">
        <f t="shared" si="27"/>
        <v>0</v>
      </c>
      <c r="CX56" s="13">
        <f t="shared" si="28"/>
        <v>0</v>
      </c>
      <c r="CY56" s="14">
        <v>0</v>
      </c>
      <c r="CZ56" s="14">
        <v>0</v>
      </c>
      <c r="DA56" s="13">
        <f t="shared" si="29"/>
        <v>0</v>
      </c>
      <c r="DB56" s="14">
        <v>0</v>
      </c>
      <c r="DC56" s="14">
        <v>0</v>
      </c>
      <c r="DD56" s="13">
        <f t="shared" si="30"/>
        <v>0</v>
      </c>
      <c r="DE56" s="14">
        <v>0</v>
      </c>
      <c r="DF56" s="14">
        <v>0</v>
      </c>
      <c r="DG56" s="17">
        <f t="shared" si="33"/>
        <v>40014</v>
      </c>
      <c r="DH56" s="17">
        <f t="shared" si="31"/>
        <v>40014</v>
      </c>
      <c r="DI56" s="17">
        <v>7383</v>
      </c>
      <c r="DJ56" s="17">
        <f t="shared" si="32"/>
        <v>0</v>
      </c>
      <c r="DK56" s="18">
        <v>6000</v>
      </c>
      <c r="DL56" s="18">
        <v>1405</v>
      </c>
    </row>
    <row r="57" spans="1:116" ht="31.5" x14ac:dyDescent="0.2">
      <c r="A57" s="19" t="s">
        <v>123</v>
      </c>
      <c r="B57" s="13">
        <f t="shared" si="0"/>
        <v>17592</v>
      </c>
      <c r="C57" s="14">
        <v>258</v>
      </c>
      <c r="D57" s="14">
        <v>16752</v>
      </c>
      <c r="E57" s="14">
        <v>0</v>
      </c>
      <c r="F57" s="14">
        <v>0</v>
      </c>
      <c r="G57" s="14">
        <v>0</v>
      </c>
      <c r="H57" s="14">
        <v>203</v>
      </c>
      <c r="I57" s="14">
        <v>379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3">
        <f t="shared" si="1"/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3">
        <f t="shared" si="2"/>
        <v>1460</v>
      </c>
      <c r="Y57" s="13">
        <f t="shared" si="3"/>
        <v>1135</v>
      </c>
      <c r="Z57" s="14">
        <v>1135</v>
      </c>
      <c r="AA57" s="14">
        <v>0</v>
      </c>
      <c r="AB57" s="13">
        <f t="shared" si="4"/>
        <v>325</v>
      </c>
      <c r="AC57" s="14">
        <v>325</v>
      </c>
      <c r="AD57" s="14">
        <v>0</v>
      </c>
      <c r="AE57" s="13">
        <f t="shared" si="5"/>
        <v>258</v>
      </c>
      <c r="AF57" s="14">
        <v>258</v>
      </c>
      <c r="AG57" s="14">
        <v>0</v>
      </c>
      <c r="AH57" s="14">
        <v>0</v>
      </c>
      <c r="AI57" s="13">
        <f t="shared" si="6"/>
        <v>0</v>
      </c>
      <c r="AJ57" s="14">
        <v>0</v>
      </c>
      <c r="AK57" s="14">
        <v>0</v>
      </c>
      <c r="AL57" s="13">
        <f t="shared" si="7"/>
        <v>474</v>
      </c>
      <c r="AM57" s="14">
        <v>474</v>
      </c>
      <c r="AN57" s="14">
        <v>0</v>
      </c>
      <c r="AO57" s="13">
        <f t="shared" si="8"/>
        <v>507</v>
      </c>
      <c r="AP57" s="14">
        <v>507</v>
      </c>
      <c r="AQ57" s="14">
        <v>0</v>
      </c>
      <c r="AR57" s="13">
        <f t="shared" si="9"/>
        <v>7619</v>
      </c>
      <c r="AS57" s="14">
        <v>1560</v>
      </c>
      <c r="AT57" s="14">
        <v>0</v>
      </c>
      <c r="AU57" s="14">
        <v>0</v>
      </c>
      <c r="AV57" s="14">
        <v>0</v>
      </c>
      <c r="AW57" s="14">
        <v>0</v>
      </c>
      <c r="AX57" s="13">
        <f t="shared" si="10"/>
        <v>0</v>
      </c>
      <c r="AY57" s="14">
        <v>0</v>
      </c>
      <c r="AZ57" s="14">
        <v>0</v>
      </c>
      <c r="BA57" s="13">
        <f t="shared" si="11"/>
        <v>0</v>
      </c>
      <c r="BB57" s="14">
        <v>0</v>
      </c>
      <c r="BC57" s="14">
        <v>0</v>
      </c>
      <c r="BD57" s="13">
        <f t="shared" si="12"/>
        <v>4261</v>
      </c>
      <c r="BE57" s="14">
        <v>4158</v>
      </c>
      <c r="BF57" s="14">
        <v>103</v>
      </c>
      <c r="BG57" s="13">
        <f t="shared" si="13"/>
        <v>0</v>
      </c>
      <c r="BH57" s="14">
        <v>0</v>
      </c>
      <c r="BI57" s="14">
        <v>0</v>
      </c>
      <c r="BJ57" s="13">
        <f t="shared" si="14"/>
        <v>1798</v>
      </c>
      <c r="BK57" s="14">
        <v>1798</v>
      </c>
      <c r="BL57" s="14">
        <v>0</v>
      </c>
      <c r="BM57" s="13">
        <f t="shared" si="15"/>
        <v>439</v>
      </c>
      <c r="BN57" s="14">
        <v>439</v>
      </c>
      <c r="BO57" s="14">
        <v>0</v>
      </c>
      <c r="BP57" s="13">
        <f t="shared" si="16"/>
        <v>0</v>
      </c>
      <c r="BQ57" s="13">
        <f t="shared" si="17"/>
        <v>0</v>
      </c>
      <c r="BR57" s="14">
        <v>0</v>
      </c>
      <c r="BS57" s="14">
        <v>0</v>
      </c>
      <c r="BT57" s="14">
        <v>0</v>
      </c>
      <c r="BU57" s="14">
        <v>0</v>
      </c>
      <c r="BV57" s="13">
        <f t="shared" si="18"/>
        <v>0</v>
      </c>
      <c r="BW57" s="14">
        <v>0</v>
      </c>
      <c r="BX57" s="14">
        <v>0</v>
      </c>
      <c r="BY57" s="13">
        <f t="shared" si="19"/>
        <v>0</v>
      </c>
      <c r="BZ57" s="14">
        <v>0</v>
      </c>
      <c r="CA57" s="14">
        <v>0</v>
      </c>
      <c r="CB57" s="13">
        <f t="shared" si="20"/>
        <v>0</v>
      </c>
      <c r="CC57" s="14">
        <v>0</v>
      </c>
      <c r="CD57" s="14">
        <v>0</v>
      </c>
      <c r="CE57" s="13">
        <f t="shared" si="21"/>
        <v>3367</v>
      </c>
      <c r="CF57" s="14">
        <v>3367</v>
      </c>
      <c r="CG57" s="14">
        <v>0</v>
      </c>
      <c r="CH57" s="13">
        <f t="shared" si="22"/>
        <v>878</v>
      </c>
      <c r="CI57" s="14">
        <v>878</v>
      </c>
      <c r="CJ57" s="14">
        <v>0</v>
      </c>
      <c r="CK57" s="13">
        <f t="shared" si="23"/>
        <v>0</v>
      </c>
      <c r="CL57" s="14">
        <v>0</v>
      </c>
      <c r="CM57" s="14">
        <v>0</v>
      </c>
      <c r="CN57" s="13">
        <f t="shared" si="24"/>
        <v>1013</v>
      </c>
      <c r="CO57" s="14">
        <v>1013</v>
      </c>
      <c r="CP57" s="14">
        <v>0</v>
      </c>
      <c r="CQ57" s="16"/>
      <c r="CR57" s="13">
        <f t="shared" si="25"/>
        <v>0</v>
      </c>
      <c r="CS57" s="14">
        <v>0</v>
      </c>
      <c r="CT57" s="14">
        <v>0</v>
      </c>
      <c r="CU57" s="13">
        <f t="shared" si="26"/>
        <v>0</v>
      </c>
      <c r="CV57" s="13">
        <f t="shared" si="27"/>
        <v>0</v>
      </c>
      <c r="CW57" s="13">
        <f t="shared" si="27"/>
        <v>0</v>
      </c>
      <c r="CX57" s="13">
        <f t="shared" si="28"/>
        <v>0</v>
      </c>
      <c r="CY57" s="14">
        <v>0</v>
      </c>
      <c r="CZ57" s="14">
        <v>0</v>
      </c>
      <c r="DA57" s="13">
        <f t="shared" si="29"/>
        <v>0</v>
      </c>
      <c r="DB57" s="14">
        <v>0</v>
      </c>
      <c r="DC57" s="14">
        <v>0</v>
      </c>
      <c r="DD57" s="13">
        <f t="shared" si="30"/>
        <v>0</v>
      </c>
      <c r="DE57" s="14">
        <v>0</v>
      </c>
      <c r="DF57" s="14">
        <v>0</v>
      </c>
      <c r="DG57" s="17">
        <f t="shared" si="33"/>
        <v>33607</v>
      </c>
      <c r="DH57" s="17">
        <f t="shared" si="31"/>
        <v>33504</v>
      </c>
      <c r="DI57" s="17">
        <v>7125</v>
      </c>
      <c r="DJ57" s="17">
        <f t="shared" si="32"/>
        <v>103</v>
      </c>
      <c r="DK57" s="18">
        <v>5000</v>
      </c>
      <c r="DL57" s="18">
        <v>1354</v>
      </c>
    </row>
    <row r="58" spans="1:116" ht="15.75" x14ac:dyDescent="0.2">
      <c r="A58" s="19" t="s">
        <v>124</v>
      </c>
      <c r="B58" s="13">
        <f t="shared" si="0"/>
        <v>21063</v>
      </c>
      <c r="C58" s="14">
        <v>720</v>
      </c>
      <c r="D58" s="14">
        <v>18660</v>
      </c>
      <c r="E58" s="14">
        <v>0</v>
      </c>
      <c r="F58" s="14">
        <v>0</v>
      </c>
      <c r="G58" s="14">
        <v>0</v>
      </c>
      <c r="H58" s="14">
        <v>82</v>
      </c>
      <c r="I58" s="14">
        <v>1601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3">
        <f t="shared" si="1"/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3">
        <f t="shared" si="2"/>
        <v>771</v>
      </c>
      <c r="Y58" s="13">
        <f t="shared" si="3"/>
        <v>695</v>
      </c>
      <c r="Z58" s="14">
        <v>695</v>
      </c>
      <c r="AA58" s="14">
        <v>0</v>
      </c>
      <c r="AB58" s="13">
        <f t="shared" si="4"/>
        <v>76</v>
      </c>
      <c r="AC58" s="14">
        <v>76</v>
      </c>
      <c r="AD58" s="14">
        <v>0</v>
      </c>
      <c r="AE58" s="13">
        <f t="shared" si="5"/>
        <v>474</v>
      </c>
      <c r="AF58" s="14">
        <v>474</v>
      </c>
      <c r="AG58" s="14">
        <v>0</v>
      </c>
      <c r="AH58" s="14">
        <v>0</v>
      </c>
      <c r="AI58" s="13">
        <f t="shared" si="6"/>
        <v>0</v>
      </c>
      <c r="AJ58" s="14">
        <v>0</v>
      </c>
      <c r="AK58" s="14">
        <v>0</v>
      </c>
      <c r="AL58" s="13">
        <f t="shared" si="7"/>
        <v>2605</v>
      </c>
      <c r="AM58" s="14">
        <v>2605</v>
      </c>
      <c r="AN58" s="14">
        <v>0</v>
      </c>
      <c r="AO58" s="13">
        <f t="shared" si="8"/>
        <v>1101</v>
      </c>
      <c r="AP58" s="14">
        <v>1101</v>
      </c>
      <c r="AQ58" s="14">
        <v>0</v>
      </c>
      <c r="AR58" s="13">
        <f t="shared" si="9"/>
        <v>9660</v>
      </c>
      <c r="AS58" s="14">
        <v>0</v>
      </c>
      <c r="AT58" s="14">
        <v>0</v>
      </c>
      <c r="AU58" s="14">
        <v>0</v>
      </c>
      <c r="AV58" s="14">
        <v>120</v>
      </c>
      <c r="AW58" s="14">
        <v>0</v>
      </c>
      <c r="AX58" s="13">
        <f t="shared" si="10"/>
        <v>5254</v>
      </c>
      <c r="AY58" s="14">
        <v>5254</v>
      </c>
      <c r="AZ58" s="14">
        <v>0</v>
      </c>
      <c r="BA58" s="13">
        <f t="shared" si="11"/>
        <v>236</v>
      </c>
      <c r="BB58" s="14">
        <v>236</v>
      </c>
      <c r="BC58" s="14">
        <v>0</v>
      </c>
      <c r="BD58" s="13">
        <f t="shared" si="12"/>
        <v>877</v>
      </c>
      <c r="BE58" s="14">
        <v>877</v>
      </c>
      <c r="BF58" s="14">
        <v>0</v>
      </c>
      <c r="BG58" s="13">
        <f t="shared" si="13"/>
        <v>0</v>
      </c>
      <c r="BH58" s="14">
        <v>0</v>
      </c>
      <c r="BI58" s="14">
        <v>0</v>
      </c>
      <c r="BJ58" s="13">
        <f t="shared" si="14"/>
        <v>3173</v>
      </c>
      <c r="BK58" s="14">
        <v>3173</v>
      </c>
      <c r="BL58" s="14">
        <v>0</v>
      </c>
      <c r="BM58" s="13">
        <f t="shared" si="15"/>
        <v>1502</v>
      </c>
      <c r="BN58" s="14">
        <v>1502</v>
      </c>
      <c r="BO58" s="14">
        <v>0</v>
      </c>
      <c r="BP58" s="13">
        <f t="shared" si="16"/>
        <v>36</v>
      </c>
      <c r="BQ58" s="13">
        <f t="shared" si="17"/>
        <v>0</v>
      </c>
      <c r="BR58" s="14">
        <v>0</v>
      </c>
      <c r="BS58" s="15">
        <v>0</v>
      </c>
      <c r="BT58" s="15">
        <v>0</v>
      </c>
      <c r="BU58" s="15">
        <v>36</v>
      </c>
      <c r="BV58" s="13">
        <f t="shared" si="18"/>
        <v>0</v>
      </c>
      <c r="BW58" s="15">
        <v>0</v>
      </c>
      <c r="BX58" s="15">
        <v>0</v>
      </c>
      <c r="BY58" s="13">
        <f t="shared" si="19"/>
        <v>0</v>
      </c>
      <c r="BZ58" s="15">
        <v>0</v>
      </c>
      <c r="CA58" s="15">
        <v>0</v>
      </c>
      <c r="CB58" s="13">
        <f t="shared" si="20"/>
        <v>0</v>
      </c>
      <c r="CC58" s="15">
        <v>0</v>
      </c>
      <c r="CD58" s="15">
        <v>0</v>
      </c>
      <c r="CE58" s="13">
        <f t="shared" si="21"/>
        <v>6721</v>
      </c>
      <c r="CF58" s="14">
        <v>6694</v>
      </c>
      <c r="CG58" s="14">
        <v>27</v>
      </c>
      <c r="CH58" s="13">
        <f t="shared" si="22"/>
        <v>2484</v>
      </c>
      <c r="CI58" s="14">
        <v>2484</v>
      </c>
      <c r="CJ58" s="14">
        <v>0</v>
      </c>
      <c r="CK58" s="13">
        <f t="shared" si="23"/>
        <v>0</v>
      </c>
      <c r="CL58" s="14">
        <v>0</v>
      </c>
      <c r="CM58" s="14">
        <v>0</v>
      </c>
      <c r="CN58" s="13">
        <f t="shared" si="24"/>
        <v>527</v>
      </c>
      <c r="CO58" s="14">
        <v>527</v>
      </c>
      <c r="CP58" s="14">
        <v>0</v>
      </c>
      <c r="CQ58" s="16"/>
      <c r="CR58" s="13">
        <f t="shared" si="25"/>
        <v>0</v>
      </c>
      <c r="CS58" s="14">
        <v>0</v>
      </c>
      <c r="CT58" s="14">
        <v>0</v>
      </c>
      <c r="CU58" s="13">
        <f t="shared" si="26"/>
        <v>0</v>
      </c>
      <c r="CV58" s="13">
        <f t="shared" si="27"/>
        <v>0</v>
      </c>
      <c r="CW58" s="13">
        <f t="shared" si="27"/>
        <v>0</v>
      </c>
      <c r="CX58" s="13">
        <f t="shared" si="28"/>
        <v>0</v>
      </c>
      <c r="CY58" s="14">
        <v>0</v>
      </c>
      <c r="CZ58" s="14">
        <v>0</v>
      </c>
      <c r="DA58" s="13">
        <f t="shared" si="29"/>
        <v>0</v>
      </c>
      <c r="DB58" s="14">
        <v>0</v>
      </c>
      <c r="DC58" s="14">
        <v>0</v>
      </c>
      <c r="DD58" s="13">
        <f t="shared" si="30"/>
        <v>0</v>
      </c>
      <c r="DE58" s="14">
        <v>0</v>
      </c>
      <c r="DF58" s="14">
        <v>0</v>
      </c>
      <c r="DG58" s="17">
        <f t="shared" si="33"/>
        <v>46944</v>
      </c>
      <c r="DH58" s="17">
        <f t="shared" si="31"/>
        <v>46917</v>
      </c>
      <c r="DI58" s="17">
        <v>8149</v>
      </c>
      <c r="DJ58" s="17">
        <f t="shared" si="32"/>
        <v>27</v>
      </c>
      <c r="DK58" s="18">
        <v>5125</v>
      </c>
      <c r="DL58" s="18">
        <v>1554</v>
      </c>
    </row>
    <row r="59" spans="1:116" ht="31.5" x14ac:dyDescent="0.2">
      <c r="A59" s="19" t="s">
        <v>125</v>
      </c>
      <c r="B59" s="13">
        <f t="shared" si="0"/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3">
        <f t="shared" si="1"/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3">
        <f t="shared" si="2"/>
        <v>0</v>
      </c>
      <c r="Y59" s="13">
        <f t="shared" si="3"/>
        <v>0</v>
      </c>
      <c r="Z59" s="14">
        <v>0</v>
      </c>
      <c r="AA59" s="14">
        <v>0</v>
      </c>
      <c r="AB59" s="13">
        <f t="shared" si="4"/>
        <v>0</v>
      </c>
      <c r="AC59" s="14">
        <v>0</v>
      </c>
      <c r="AD59" s="14">
        <v>0</v>
      </c>
      <c r="AE59" s="13">
        <f t="shared" si="5"/>
        <v>0</v>
      </c>
      <c r="AF59" s="14">
        <v>0</v>
      </c>
      <c r="AG59" s="14">
        <v>0</v>
      </c>
      <c r="AH59" s="14">
        <v>0</v>
      </c>
      <c r="AI59" s="13">
        <f t="shared" si="6"/>
        <v>0</v>
      </c>
      <c r="AJ59" s="14">
        <v>0</v>
      </c>
      <c r="AK59" s="14">
        <v>0</v>
      </c>
      <c r="AL59" s="13">
        <f t="shared" si="7"/>
        <v>0</v>
      </c>
      <c r="AM59" s="14">
        <v>0</v>
      </c>
      <c r="AN59" s="14">
        <v>0</v>
      </c>
      <c r="AO59" s="13">
        <f t="shared" si="8"/>
        <v>0</v>
      </c>
      <c r="AP59" s="14">
        <v>0</v>
      </c>
      <c r="AQ59" s="14">
        <v>0</v>
      </c>
      <c r="AR59" s="13">
        <f t="shared" si="9"/>
        <v>6775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3">
        <f t="shared" si="10"/>
        <v>0</v>
      </c>
      <c r="AY59" s="14">
        <v>0</v>
      </c>
      <c r="AZ59" s="14">
        <v>0</v>
      </c>
      <c r="BA59" s="13">
        <f t="shared" si="11"/>
        <v>0</v>
      </c>
      <c r="BB59" s="14">
        <v>0</v>
      </c>
      <c r="BC59" s="14">
        <v>0</v>
      </c>
      <c r="BD59" s="13">
        <f t="shared" si="12"/>
        <v>6775</v>
      </c>
      <c r="BE59" s="14">
        <v>6641</v>
      </c>
      <c r="BF59" s="14">
        <v>134</v>
      </c>
      <c r="BG59" s="13">
        <f t="shared" si="13"/>
        <v>0</v>
      </c>
      <c r="BH59" s="14">
        <v>0</v>
      </c>
      <c r="BI59" s="14">
        <v>0</v>
      </c>
      <c r="BJ59" s="13">
        <f t="shared" si="14"/>
        <v>0</v>
      </c>
      <c r="BK59" s="14">
        <v>0</v>
      </c>
      <c r="BL59" s="14">
        <v>0</v>
      </c>
      <c r="BM59" s="13">
        <f t="shared" si="15"/>
        <v>0</v>
      </c>
      <c r="BN59" s="14">
        <v>0</v>
      </c>
      <c r="BO59" s="14">
        <v>0</v>
      </c>
      <c r="BP59" s="13">
        <f t="shared" si="16"/>
        <v>0</v>
      </c>
      <c r="BQ59" s="13">
        <f t="shared" si="17"/>
        <v>0</v>
      </c>
      <c r="BR59" s="14">
        <v>0</v>
      </c>
      <c r="BS59" s="14">
        <v>0</v>
      </c>
      <c r="BT59" s="14">
        <v>0</v>
      </c>
      <c r="BU59" s="14">
        <v>0</v>
      </c>
      <c r="BV59" s="13">
        <f t="shared" si="18"/>
        <v>0</v>
      </c>
      <c r="BW59" s="14">
        <v>0</v>
      </c>
      <c r="BX59" s="14">
        <v>0</v>
      </c>
      <c r="BY59" s="13">
        <f t="shared" si="19"/>
        <v>0</v>
      </c>
      <c r="BZ59" s="14">
        <v>0</v>
      </c>
      <c r="CA59" s="14">
        <v>0</v>
      </c>
      <c r="CB59" s="13">
        <f t="shared" si="20"/>
        <v>0</v>
      </c>
      <c r="CC59" s="14">
        <v>0</v>
      </c>
      <c r="CD59" s="14">
        <v>0</v>
      </c>
      <c r="CE59" s="13">
        <f t="shared" si="21"/>
        <v>0</v>
      </c>
      <c r="CF59" s="14">
        <v>0</v>
      </c>
      <c r="CG59" s="14">
        <v>0</v>
      </c>
      <c r="CH59" s="13">
        <f t="shared" si="22"/>
        <v>65</v>
      </c>
      <c r="CI59" s="14">
        <v>65</v>
      </c>
      <c r="CJ59" s="14">
        <v>0</v>
      </c>
      <c r="CK59" s="13">
        <f t="shared" si="23"/>
        <v>0</v>
      </c>
      <c r="CL59" s="14">
        <v>0</v>
      </c>
      <c r="CM59" s="14">
        <v>0</v>
      </c>
      <c r="CN59" s="13">
        <f t="shared" si="24"/>
        <v>352</v>
      </c>
      <c r="CO59" s="14">
        <v>342</v>
      </c>
      <c r="CP59" s="14">
        <v>10</v>
      </c>
      <c r="CQ59" s="16"/>
      <c r="CR59" s="13">
        <f t="shared" si="25"/>
        <v>0</v>
      </c>
      <c r="CS59" s="14">
        <v>0</v>
      </c>
      <c r="CT59" s="14">
        <v>0</v>
      </c>
      <c r="CU59" s="13">
        <f t="shared" si="26"/>
        <v>0</v>
      </c>
      <c r="CV59" s="13">
        <f t="shared" si="27"/>
        <v>0</v>
      </c>
      <c r="CW59" s="13">
        <f t="shared" si="27"/>
        <v>0</v>
      </c>
      <c r="CX59" s="13">
        <f t="shared" si="28"/>
        <v>0</v>
      </c>
      <c r="CY59" s="14">
        <v>0</v>
      </c>
      <c r="CZ59" s="14">
        <v>0</v>
      </c>
      <c r="DA59" s="13">
        <f t="shared" si="29"/>
        <v>0</v>
      </c>
      <c r="DB59" s="14">
        <v>0</v>
      </c>
      <c r="DC59" s="14">
        <v>0</v>
      </c>
      <c r="DD59" s="13">
        <f t="shared" si="30"/>
        <v>0</v>
      </c>
      <c r="DE59" s="14">
        <v>0</v>
      </c>
      <c r="DF59" s="14">
        <v>0</v>
      </c>
      <c r="DG59" s="17">
        <f t="shared" si="33"/>
        <v>7192</v>
      </c>
      <c r="DH59" s="17">
        <f t="shared" si="31"/>
        <v>7048</v>
      </c>
      <c r="DI59" s="17">
        <v>0</v>
      </c>
      <c r="DJ59" s="17">
        <f t="shared" si="32"/>
        <v>144</v>
      </c>
      <c r="DK59" s="18"/>
      <c r="DL59" s="18"/>
    </row>
    <row r="60" spans="1:116" ht="15.75" x14ac:dyDescent="0.2">
      <c r="A60" s="19" t="s">
        <v>126</v>
      </c>
      <c r="B60" s="13">
        <f t="shared" si="0"/>
        <v>20431</v>
      </c>
      <c r="C60" s="14">
        <v>0</v>
      </c>
      <c r="D60" s="14">
        <v>18887</v>
      </c>
      <c r="E60" s="14">
        <v>0</v>
      </c>
      <c r="F60" s="14">
        <v>0</v>
      </c>
      <c r="G60" s="14">
        <v>0</v>
      </c>
      <c r="H60" s="14">
        <v>460</v>
      </c>
      <c r="I60" s="14">
        <v>1084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3">
        <f t="shared" si="1"/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3">
        <f t="shared" si="2"/>
        <v>2843</v>
      </c>
      <c r="Y60" s="13">
        <f t="shared" si="3"/>
        <v>1661</v>
      </c>
      <c r="Z60" s="14">
        <v>1661</v>
      </c>
      <c r="AA60" s="14">
        <v>0</v>
      </c>
      <c r="AB60" s="13">
        <f t="shared" si="4"/>
        <v>1182</v>
      </c>
      <c r="AC60" s="14">
        <v>1182</v>
      </c>
      <c r="AD60" s="14">
        <v>0</v>
      </c>
      <c r="AE60" s="13">
        <f t="shared" si="5"/>
        <v>3097</v>
      </c>
      <c r="AF60" s="14">
        <v>3097</v>
      </c>
      <c r="AG60" s="14">
        <v>0</v>
      </c>
      <c r="AH60" s="14">
        <v>0</v>
      </c>
      <c r="AI60" s="13">
        <f t="shared" si="6"/>
        <v>0</v>
      </c>
      <c r="AJ60" s="14">
        <v>0</v>
      </c>
      <c r="AK60" s="14">
        <v>0</v>
      </c>
      <c r="AL60" s="13">
        <f t="shared" si="7"/>
        <v>1415</v>
      </c>
      <c r="AM60" s="14">
        <v>1415</v>
      </c>
      <c r="AN60" s="14">
        <v>0</v>
      </c>
      <c r="AO60" s="13">
        <f t="shared" si="8"/>
        <v>354</v>
      </c>
      <c r="AP60" s="14">
        <v>354</v>
      </c>
      <c r="AQ60" s="14">
        <v>0</v>
      </c>
      <c r="AR60" s="13">
        <f t="shared" si="9"/>
        <v>2939</v>
      </c>
      <c r="AS60" s="14">
        <v>1061</v>
      </c>
      <c r="AT60" s="14">
        <v>0</v>
      </c>
      <c r="AU60" s="14">
        <v>0</v>
      </c>
      <c r="AV60" s="14">
        <v>0</v>
      </c>
      <c r="AW60" s="14">
        <v>0</v>
      </c>
      <c r="AX60" s="13">
        <f t="shared" si="10"/>
        <v>0</v>
      </c>
      <c r="AY60" s="14">
        <v>0</v>
      </c>
      <c r="AZ60" s="14">
        <v>0</v>
      </c>
      <c r="BA60" s="13">
        <f t="shared" si="11"/>
        <v>0</v>
      </c>
      <c r="BB60" s="14">
        <v>0</v>
      </c>
      <c r="BC60" s="14">
        <v>0</v>
      </c>
      <c r="BD60" s="13">
        <f t="shared" si="12"/>
        <v>18</v>
      </c>
      <c r="BE60" s="14">
        <v>18</v>
      </c>
      <c r="BF60" s="14">
        <v>0</v>
      </c>
      <c r="BG60" s="13">
        <f t="shared" si="13"/>
        <v>0</v>
      </c>
      <c r="BH60" s="14">
        <v>0</v>
      </c>
      <c r="BI60" s="14">
        <v>0</v>
      </c>
      <c r="BJ60" s="13">
        <f t="shared" si="14"/>
        <v>1860</v>
      </c>
      <c r="BK60" s="14">
        <v>1860</v>
      </c>
      <c r="BL60" s="14">
        <v>0</v>
      </c>
      <c r="BM60" s="13">
        <f t="shared" si="15"/>
        <v>531</v>
      </c>
      <c r="BN60" s="14">
        <v>531</v>
      </c>
      <c r="BO60" s="14">
        <v>0</v>
      </c>
      <c r="BP60" s="13">
        <f t="shared" si="16"/>
        <v>0</v>
      </c>
      <c r="BQ60" s="13">
        <f t="shared" si="17"/>
        <v>0</v>
      </c>
      <c r="BR60" s="14">
        <v>0</v>
      </c>
      <c r="BS60" s="14">
        <v>0</v>
      </c>
      <c r="BT60" s="14">
        <v>0</v>
      </c>
      <c r="BU60" s="14">
        <v>0</v>
      </c>
      <c r="BV60" s="13">
        <f t="shared" si="18"/>
        <v>0</v>
      </c>
      <c r="BW60" s="14">
        <v>0</v>
      </c>
      <c r="BX60" s="14">
        <v>0</v>
      </c>
      <c r="BY60" s="13">
        <f t="shared" si="19"/>
        <v>0</v>
      </c>
      <c r="BZ60" s="14">
        <v>0</v>
      </c>
      <c r="CA60" s="14">
        <v>0</v>
      </c>
      <c r="CB60" s="13">
        <f t="shared" si="20"/>
        <v>0</v>
      </c>
      <c r="CC60" s="14">
        <v>0</v>
      </c>
      <c r="CD60" s="14">
        <v>0</v>
      </c>
      <c r="CE60" s="13">
        <f t="shared" si="21"/>
        <v>4549</v>
      </c>
      <c r="CF60" s="14">
        <v>4549</v>
      </c>
      <c r="CG60" s="14">
        <v>0</v>
      </c>
      <c r="CH60" s="13">
        <f t="shared" si="22"/>
        <v>1079</v>
      </c>
      <c r="CI60" s="14">
        <v>1079</v>
      </c>
      <c r="CJ60" s="14">
        <v>0</v>
      </c>
      <c r="CK60" s="13">
        <f t="shared" si="23"/>
        <v>0</v>
      </c>
      <c r="CL60" s="14">
        <v>0</v>
      </c>
      <c r="CM60" s="14">
        <v>0</v>
      </c>
      <c r="CN60" s="13">
        <f t="shared" si="24"/>
        <v>1266</v>
      </c>
      <c r="CO60" s="14">
        <v>1266</v>
      </c>
      <c r="CP60" s="14">
        <v>0</v>
      </c>
      <c r="CQ60" s="16"/>
      <c r="CR60" s="13">
        <f t="shared" si="25"/>
        <v>0</v>
      </c>
      <c r="CS60" s="14">
        <v>0</v>
      </c>
      <c r="CT60" s="14">
        <v>0</v>
      </c>
      <c r="CU60" s="13">
        <f t="shared" si="26"/>
        <v>0</v>
      </c>
      <c r="CV60" s="13">
        <f t="shared" si="27"/>
        <v>0</v>
      </c>
      <c r="CW60" s="13">
        <f t="shared" si="27"/>
        <v>0</v>
      </c>
      <c r="CX60" s="13">
        <f t="shared" si="28"/>
        <v>0</v>
      </c>
      <c r="CY60" s="14">
        <v>0</v>
      </c>
      <c r="CZ60" s="14">
        <v>0</v>
      </c>
      <c r="DA60" s="13">
        <f t="shared" si="29"/>
        <v>0</v>
      </c>
      <c r="DB60" s="14">
        <v>0</v>
      </c>
      <c r="DC60" s="14">
        <v>0</v>
      </c>
      <c r="DD60" s="13">
        <f t="shared" si="30"/>
        <v>0</v>
      </c>
      <c r="DE60" s="14">
        <v>0</v>
      </c>
      <c r="DF60" s="14">
        <v>0</v>
      </c>
      <c r="DG60" s="17">
        <f t="shared" si="33"/>
        <v>38504</v>
      </c>
      <c r="DH60" s="17">
        <f t="shared" si="31"/>
        <v>38504</v>
      </c>
      <c r="DI60" s="17">
        <v>4456</v>
      </c>
      <c r="DJ60" s="17">
        <f t="shared" si="32"/>
        <v>0</v>
      </c>
      <c r="DK60" s="18">
        <v>5000</v>
      </c>
      <c r="DL60" s="18">
        <v>849</v>
      </c>
    </row>
    <row r="61" spans="1:116" ht="15.75" x14ac:dyDescent="0.2">
      <c r="A61" s="19" t="s">
        <v>127</v>
      </c>
      <c r="B61" s="13">
        <f t="shared" si="0"/>
        <v>15362</v>
      </c>
      <c r="C61" s="14">
        <v>50</v>
      </c>
      <c r="D61" s="14">
        <v>15005</v>
      </c>
      <c r="E61" s="14">
        <v>0</v>
      </c>
      <c r="F61" s="14">
        <v>0</v>
      </c>
      <c r="G61" s="14">
        <v>0</v>
      </c>
      <c r="H61" s="14">
        <v>0</v>
      </c>
      <c r="I61" s="14">
        <v>307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3">
        <f t="shared" si="1"/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3">
        <f t="shared" si="2"/>
        <v>1917</v>
      </c>
      <c r="Y61" s="13">
        <f t="shared" si="3"/>
        <v>1150</v>
      </c>
      <c r="Z61" s="14">
        <v>1150</v>
      </c>
      <c r="AA61" s="14">
        <v>0</v>
      </c>
      <c r="AB61" s="13">
        <f t="shared" si="4"/>
        <v>767</v>
      </c>
      <c r="AC61" s="14">
        <v>767</v>
      </c>
      <c r="AD61" s="14">
        <v>0</v>
      </c>
      <c r="AE61" s="13">
        <f t="shared" si="5"/>
        <v>2300</v>
      </c>
      <c r="AF61" s="14">
        <v>2300</v>
      </c>
      <c r="AG61" s="14">
        <v>0</v>
      </c>
      <c r="AH61" s="14">
        <v>0</v>
      </c>
      <c r="AI61" s="13">
        <f t="shared" si="6"/>
        <v>0</v>
      </c>
      <c r="AJ61" s="14">
        <v>0</v>
      </c>
      <c r="AK61" s="14">
        <v>0</v>
      </c>
      <c r="AL61" s="13">
        <f t="shared" si="7"/>
        <v>1533</v>
      </c>
      <c r="AM61" s="14">
        <v>1533</v>
      </c>
      <c r="AN61" s="14">
        <v>0</v>
      </c>
      <c r="AO61" s="13">
        <f t="shared" si="8"/>
        <v>230</v>
      </c>
      <c r="AP61" s="14">
        <v>230</v>
      </c>
      <c r="AQ61" s="14">
        <v>0</v>
      </c>
      <c r="AR61" s="13">
        <f t="shared" si="9"/>
        <v>4053</v>
      </c>
      <c r="AS61" s="14">
        <v>1533</v>
      </c>
      <c r="AT61" s="14">
        <v>0</v>
      </c>
      <c r="AU61" s="14">
        <v>0</v>
      </c>
      <c r="AV61" s="14">
        <v>0</v>
      </c>
      <c r="AW61" s="14">
        <v>0</v>
      </c>
      <c r="AX61" s="13">
        <f t="shared" si="10"/>
        <v>0</v>
      </c>
      <c r="AY61" s="14">
        <v>0</v>
      </c>
      <c r="AZ61" s="14">
        <v>0</v>
      </c>
      <c r="BA61" s="13">
        <f t="shared" si="11"/>
        <v>0</v>
      </c>
      <c r="BB61" s="14">
        <v>0</v>
      </c>
      <c r="BC61" s="14">
        <v>0</v>
      </c>
      <c r="BD61" s="13">
        <f t="shared" si="12"/>
        <v>834</v>
      </c>
      <c r="BE61" s="14">
        <v>834</v>
      </c>
      <c r="BF61" s="14">
        <v>0</v>
      </c>
      <c r="BG61" s="13">
        <f t="shared" si="13"/>
        <v>0</v>
      </c>
      <c r="BH61" s="14">
        <v>0</v>
      </c>
      <c r="BI61" s="14">
        <v>0</v>
      </c>
      <c r="BJ61" s="13">
        <f t="shared" si="14"/>
        <v>1686</v>
      </c>
      <c r="BK61" s="14">
        <v>1686</v>
      </c>
      <c r="BL61" s="14">
        <v>0</v>
      </c>
      <c r="BM61" s="13">
        <f t="shared" si="15"/>
        <v>558</v>
      </c>
      <c r="BN61" s="14">
        <v>558</v>
      </c>
      <c r="BO61" s="14">
        <v>0</v>
      </c>
      <c r="BP61" s="13">
        <f t="shared" si="16"/>
        <v>0</v>
      </c>
      <c r="BQ61" s="13">
        <f t="shared" si="17"/>
        <v>0</v>
      </c>
      <c r="BR61" s="14">
        <v>0</v>
      </c>
      <c r="BS61" s="15">
        <v>0</v>
      </c>
      <c r="BT61" s="15">
        <v>0</v>
      </c>
      <c r="BU61" s="15">
        <v>0</v>
      </c>
      <c r="BV61" s="13">
        <f t="shared" si="18"/>
        <v>0</v>
      </c>
      <c r="BW61" s="15">
        <v>0</v>
      </c>
      <c r="BX61" s="15">
        <v>0</v>
      </c>
      <c r="BY61" s="13">
        <f t="shared" si="19"/>
        <v>0</v>
      </c>
      <c r="BZ61" s="15">
        <v>0</v>
      </c>
      <c r="CA61" s="15">
        <v>0</v>
      </c>
      <c r="CB61" s="13">
        <f t="shared" si="20"/>
        <v>0</v>
      </c>
      <c r="CC61" s="15">
        <v>0</v>
      </c>
      <c r="CD61" s="15">
        <v>0</v>
      </c>
      <c r="CE61" s="13">
        <f t="shared" si="21"/>
        <v>3833</v>
      </c>
      <c r="CF61" s="14">
        <v>3833</v>
      </c>
      <c r="CG61" s="14">
        <v>0</v>
      </c>
      <c r="CH61" s="13">
        <f t="shared" si="22"/>
        <v>767</v>
      </c>
      <c r="CI61" s="14">
        <v>767</v>
      </c>
      <c r="CJ61" s="14">
        <v>0</v>
      </c>
      <c r="CK61" s="13">
        <f t="shared" si="23"/>
        <v>0</v>
      </c>
      <c r="CL61" s="14">
        <v>0</v>
      </c>
      <c r="CM61" s="14">
        <v>0</v>
      </c>
      <c r="CN61" s="13">
        <f t="shared" si="24"/>
        <v>613</v>
      </c>
      <c r="CO61" s="14">
        <v>613</v>
      </c>
      <c r="CP61" s="14">
        <v>0</v>
      </c>
      <c r="CQ61" s="16"/>
      <c r="CR61" s="13">
        <f t="shared" si="25"/>
        <v>0</v>
      </c>
      <c r="CS61" s="14">
        <v>0</v>
      </c>
      <c r="CT61" s="14">
        <v>0</v>
      </c>
      <c r="CU61" s="13">
        <f t="shared" si="26"/>
        <v>0</v>
      </c>
      <c r="CV61" s="13">
        <f t="shared" si="27"/>
        <v>0</v>
      </c>
      <c r="CW61" s="13">
        <f t="shared" si="27"/>
        <v>0</v>
      </c>
      <c r="CX61" s="13">
        <f t="shared" si="28"/>
        <v>0</v>
      </c>
      <c r="CY61" s="14">
        <v>0</v>
      </c>
      <c r="CZ61" s="14">
        <v>0</v>
      </c>
      <c r="DA61" s="13">
        <f t="shared" si="29"/>
        <v>0</v>
      </c>
      <c r="DB61" s="14">
        <v>0</v>
      </c>
      <c r="DC61" s="14">
        <v>0</v>
      </c>
      <c r="DD61" s="13">
        <f t="shared" si="30"/>
        <v>0</v>
      </c>
      <c r="DE61" s="14">
        <v>0</v>
      </c>
      <c r="DF61" s="14">
        <v>0</v>
      </c>
      <c r="DG61" s="17">
        <f t="shared" si="33"/>
        <v>31166</v>
      </c>
      <c r="DH61" s="17">
        <f t="shared" si="31"/>
        <v>31166</v>
      </c>
      <c r="DI61" s="17">
        <v>6130</v>
      </c>
      <c r="DJ61" s="17">
        <f t="shared" si="32"/>
        <v>0</v>
      </c>
      <c r="DK61" s="18">
        <v>5000</v>
      </c>
      <c r="DL61" s="18">
        <v>1163</v>
      </c>
    </row>
    <row r="62" spans="1:116" ht="31.5" x14ac:dyDescent="0.2">
      <c r="A62" s="19" t="s">
        <v>128</v>
      </c>
      <c r="B62" s="13">
        <f t="shared" si="0"/>
        <v>15995</v>
      </c>
      <c r="C62" s="14">
        <v>13181</v>
      </c>
      <c r="D62" s="14">
        <v>0</v>
      </c>
      <c r="E62" s="14">
        <v>0</v>
      </c>
      <c r="F62" s="14">
        <v>0</v>
      </c>
      <c r="G62" s="14">
        <v>0</v>
      </c>
      <c r="H62" s="14">
        <v>244</v>
      </c>
      <c r="I62" s="14">
        <v>74</v>
      </c>
      <c r="J62" s="14">
        <v>0</v>
      </c>
      <c r="K62" s="14">
        <v>0</v>
      </c>
      <c r="L62" s="14">
        <v>2202</v>
      </c>
      <c r="M62" s="14">
        <v>294</v>
      </c>
      <c r="N62" s="14">
        <v>0</v>
      </c>
      <c r="O62" s="13">
        <f t="shared" si="1"/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3">
        <f t="shared" si="2"/>
        <v>2408</v>
      </c>
      <c r="Y62" s="13">
        <f t="shared" si="3"/>
        <v>1958</v>
      </c>
      <c r="Z62" s="14">
        <v>1958</v>
      </c>
      <c r="AA62" s="14">
        <v>0</v>
      </c>
      <c r="AB62" s="13">
        <f t="shared" si="4"/>
        <v>450</v>
      </c>
      <c r="AC62" s="14">
        <v>450</v>
      </c>
      <c r="AD62" s="14">
        <v>0</v>
      </c>
      <c r="AE62" s="13">
        <f t="shared" si="5"/>
        <v>5732</v>
      </c>
      <c r="AF62" s="14">
        <v>5732</v>
      </c>
      <c r="AG62" s="14">
        <v>0</v>
      </c>
      <c r="AH62" s="14">
        <v>0</v>
      </c>
      <c r="AI62" s="13">
        <f t="shared" si="6"/>
        <v>0</v>
      </c>
      <c r="AJ62" s="14">
        <v>0</v>
      </c>
      <c r="AK62" s="14">
        <v>0</v>
      </c>
      <c r="AL62" s="13">
        <f t="shared" si="7"/>
        <v>162</v>
      </c>
      <c r="AM62" s="14">
        <v>162</v>
      </c>
      <c r="AN62" s="14">
        <v>0</v>
      </c>
      <c r="AO62" s="13">
        <f t="shared" si="8"/>
        <v>342</v>
      </c>
      <c r="AP62" s="14">
        <v>342</v>
      </c>
      <c r="AQ62" s="14">
        <v>0</v>
      </c>
      <c r="AR62" s="13">
        <f t="shared" si="9"/>
        <v>1885</v>
      </c>
      <c r="AS62" s="14">
        <v>1639</v>
      </c>
      <c r="AT62" s="14">
        <v>0</v>
      </c>
      <c r="AU62" s="14">
        <v>0</v>
      </c>
      <c r="AV62" s="14">
        <v>0</v>
      </c>
      <c r="AW62" s="14">
        <v>0</v>
      </c>
      <c r="AX62" s="13">
        <f t="shared" si="10"/>
        <v>0</v>
      </c>
      <c r="AY62" s="14">
        <v>0</v>
      </c>
      <c r="AZ62" s="14">
        <v>0</v>
      </c>
      <c r="BA62" s="13">
        <f t="shared" si="11"/>
        <v>0</v>
      </c>
      <c r="BB62" s="14">
        <v>0</v>
      </c>
      <c r="BC62" s="14">
        <v>0</v>
      </c>
      <c r="BD62" s="13">
        <f t="shared" si="12"/>
        <v>99</v>
      </c>
      <c r="BE62" s="14">
        <v>99</v>
      </c>
      <c r="BF62" s="14">
        <v>0</v>
      </c>
      <c r="BG62" s="13">
        <f t="shared" si="13"/>
        <v>0</v>
      </c>
      <c r="BH62" s="14">
        <v>0</v>
      </c>
      <c r="BI62" s="14">
        <v>0</v>
      </c>
      <c r="BJ62" s="13">
        <f t="shared" si="14"/>
        <v>147</v>
      </c>
      <c r="BK62" s="14">
        <v>147</v>
      </c>
      <c r="BL62" s="14">
        <v>0</v>
      </c>
      <c r="BM62" s="13">
        <f t="shared" si="15"/>
        <v>99</v>
      </c>
      <c r="BN62" s="14">
        <v>99</v>
      </c>
      <c r="BO62" s="14">
        <v>0</v>
      </c>
      <c r="BP62" s="13">
        <f t="shared" si="16"/>
        <v>603</v>
      </c>
      <c r="BQ62" s="13">
        <f t="shared" si="17"/>
        <v>0</v>
      </c>
      <c r="BR62" s="14">
        <v>0</v>
      </c>
      <c r="BS62" s="15">
        <v>0</v>
      </c>
      <c r="BT62" s="15">
        <v>0</v>
      </c>
      <c r="BU62" s="15">
        <v>0</v>
      </c>
      <c r="BV62" s="13">
        <f t="shared" si="18"/>
        <v>0</v>
      </c>
      <c r="BW62" s="15">
        <v>0</v>
      </c>
      <c r="BX62" s="15">
        <v>0</v>
      </c>
      <c r="BY62" s="13">
        <f t="shared" si="19"/>
        <v>0</v>
      </c>
      <c r="BZ62" s="15">
        <v>0</v>
      </c>
      <c r="CA62" s="15">
        <v>0</v>
      </c>
      <c r="CB62" s="13">
        <f t="shared" si="20"/>
        <v>603</v>
      </c>
      <c r="CC62" s="15">
        <v>603</v>
      </c>
      <c r="CD62" s="15">
        <v>0</v>
      </c>
      <c r="CE62" s="13">
        <f t="shared" si="21"/>
        <v>4160</v>
      </c>
      <c r="CF62" s="14">
        <v>4160</v>
      </c>
      <c r="CG62" s="14">
        <v>0</v>
      </c>
      <c r="CH62" s="13">
        <f t="shared" si="22"/>
        <v>4126</v>
      </c>
      <c r="CI62" s="14">
        <v>4126</v>
      </c>
      <c r="CJ62" s="14">
        <v>0</v>
      </c>
      <c r="CK62" s="13">
        <f t="shared" si="23"/>
        <v>0</v>
      </c>
      <c r="CL62" s="14">
        <v>0</v>
      </c>
      <c r="CM62" s="14">
        <v>0</v>
      </c>
      <c r="CN62" s="13">
        <f t="shared" si="24"/>
        <v>1584</v>
      </c>
      <c r="CO62" s="14">
        <v>1584</v>
      </c>
      <c r="CP62" s="14">
        <v>0</v>
      </c>
      <c r="CQ62" s="16"/>
      <c r="CR62" s="13">
        <f t="shared" si="25"/>
        <v>0</v>
      </c>
      <c r="CS62" s="14">
        <v>0</v>
      </c>
      <c r="CT62" s="14">
        <v>0</v>
      </c>
      <c r="CU62" s="13">
        <f t="shared" si="26"/>
        <v>0</v>
      </c>
      <c r="CV62" s="13">
        <f t="shared" si="27"/>
        <v>0</v>
      </c>
      <c r="CW62" s="13">
        <f t="shared" si="27"/>
        <v>0</v>
      </c>
      <c r="CX62" s="13">
        <f t="shared" si="28"/>
        <v>0</v>
      </c>
      <c r="CY62" s="14">
        <v>0</v>
      </c>
      <c r="CZ62" s="14">
        <v>0</v>
      </c>
      <c r="DA62" s="13">
        <f t="shared" si="29"/>
        <v>0</v>
      </c>
      <c r="DB62" s="14">
        <v>0</v>
      </c>
      <c r="DC62" s="14">
        <v>0</v>
      </c>
      <c r="DD62" s="13">
        <f t="shared" si="30"/>
        <v>0</v>
      </c>
      <c r="DE62" s="14">
        <v>0</v>
      </c>
      <c r="DF62" s="14">
        <v>0</v>
      </c>
      <c r="DG62" s="17">
        <f t="shared" si="33"/>
        <v>37096</v>
      </c>
      <c r="DH62" s="17">
        <f t="shared" si="31"/>
        <v>37096</v>
      </c>
      <c r="DI62" s="17">
        <v>6704</v>
      </c>
      <c r="DJ62" s="17">
        <f t="shared" si="32"/>
        <v>0</v>
      </c>
      <c r="DK62" s="18">
        <v>1874</v>
      </c>
      <c r="DL62" s="18">
        <v>1277</v>
      </c>
    </row>
    <row r="63" spans="1:116" ht="15.75" x14ac:dyDescent="0.2">
      <c r="A63" s="19" t="s">
        <v>129</v>
      </c>
      <c r="B63" s="13">
        <f t="shared" si="0"/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3">
        <f t="shared" si="1"/>
        <v>13772</v>
      </c>
      <c r="P63" s="14">
        <v>0</v>
      </c>
      <c r="Q63" s="14">
        <v>12643</v>
      </c>
      <c r="R63" s="14">
        <v>0</v>
      </c>
      <c r="S63" s="14">
        <v>586</v>
      </c>
      <c r="T63" s="14">
        <v>543</v>
      </c>
      <c r="U63" s="14">
        <v>0</v>
      </c>
      <c r="V63" s="14">
        <v>0</v>
      </c>
      <c r="W63" s="14">
        <v>0</v>
      </c>
      <c r="X63" s="13">
        <f t="shared" si="2"/>
        <v>435</v>
      </c>
      <c r="Y63" s="13">
        <f t="shared" si="3"/>
        <v>435</v>
      </c>
      <c r="Z63" s="14">
        <v>0</v>
      </c>
      <c r="AA63" s="14">
        <v>435</v>
      </c>
      <c r="AB63" s="13">
        <f t="shared" si="4"/>
        <v>0</v>
      </c>
      <c r="AC63" s="14">
        <v>0</v>
      </c>
      <c r="AD63" s="14">
        <v>0</v>
      </c>
      <c r="AE63" s="13">
        <f t="shared" si="5"/>
        <v>226</v>
      </c>
      <c r="AF63" s="14">
        <v>0</v>
      </c>
      <c r="AG63" s="14">
        <v>226</v>
      </c>
      <c r="AH63" s="14">
        <v>0</v>
      </c>
      <c r="AI63" s="13">
        <f t="shared" si="6"/>
        <v>188</v>
      </c>
      <c r="AJ63" s="14">
        <v>0</v>
      </c>
      <c r="AK63" s="14">
        <v>188</v>
      </c>
      <c r="AL63" s="13">
        <f t="shared" si="7"/>
        <v>349</v>
      </c>
      <c r="AM63" s="14">
        <v>0</v>
      </c>
      <c r="AN63" s="14">
        <v>349</v>
      </c>
      <c r="AO63" s="13">
        <f t="shared" si="8"/>
        <v>355</v>
      </c>
      <c r="AP63" s="14">
        <v>0</v>
      </c>
      <c r="AQ63" s="14">
        <v>355</v>
      </c>
      <c r="AR63" s="13">
        <f t="shared" si="9"/>
        <v>985</v>
      </c>
      <c r="AS63" s="14">
        <v>0</v>
      </c>
      <c r="AT63" s="14">
        <v>535</v>
      </c>
      <c r="AU63" s="14">
        <v>0</v>
      </c>
      <c r="AV63" s="14">
        <v>0</v>
      </c>
      <c r="AW63" s="14">
        <v>0</v>
      </c>
      <c r="AX63" s="13">
        <f t="shared" si="10"/>
        <v>0</v>
      </c>
      <c r="AY63" s="14">
        <v>0</v>
      </c>
      <c r="AZ63" s="14">
        <v>0</v>
      </c>
      <c r="BA63" s="13">
        <f t="shared" si="11"/>
        <v>0</v>
      </c>
      <c r="BB63" s="14">
        <v>0</v>
      </c>
      <c r="BC63" s="14">
        <v>0</v>
      </c>
      <c r="BD63" s="13">
        <f t="shared" si="12"/>
        <v>450</v>
      </c>
      <c r="BE63" s="14">
        <v>0</v>
      </c>
      <c r="BF63" s="14">
        <v>450</v>
      </c>
      <c r="BG63" s="13">
        <f t="shared" si="13"/>
        <v>0</v>
      </c>
      <c r="BH63" s="14">
        <v>0</v>
      </c>
      <c r="BI63" s="14">
        <v>0</v>
      </c>
      <c r="BJ63" s="13">
        <f t="shared" si="14"/>
        <v>0</v>
      </c>
      <c r="BK63" s="14">
        <v>0</v>
      </c>
      <c r="BL63" s="14">
        <v>0</v>
      </c>
      <c r="BM63" s="13">
        <f t="shared" si="15"/>
        <v>111</v>
      </c>
      <c r="BN63" s="14">
        <v>0</v>
      </c>
      <c r="BO63" s="14">
        <v>111</v>
      </c>
      <c r="BP63" s="13">
        <f t="shared" si="16"/>
        <v>0</v>
      </c>
      <c r="BQ63" s="13">
        <f t="shared" si="17"/>
        <v>0</v>
      </c>
      <c r="BR63" s="14">
        <v>0</v>
      </c>
      <c r="BS63" s="15">
        <v>0</v>
      </c>
      <c r="BT63" s="15">
        <v>0</v>
      </c>
      <c r="BU63" s="15">
        <v>0</v>
      </c>
      <c r="BV63" s="13">
        <f t="shared" si="18"/>
        <v>0</v>
      </c>
      <c r="BW63" s="15">
        <v>0</v>
      </c>
      <c r="BX63" s="15">
        <v>0</v>
      </c>
      <c r="BY63" s="13">
        <f t="shared" si="19"/>
        <v>0</v>
      </c>
      <c r="BZ63" s="15">
        <v>0</v>
      </c>
      <c r="CA63" s="15">
        <v>0</v>
      </c>
      <c r="CB63" s="13">
        <f t="shared" si="20"/>
        <v>0</v>
      </c>
      <c r="CC63" s="15">
        <v>0</v>
      </c>
      <c r="CD63" s="15">
        <v>0</v>
      </c>
      <c r="CE63" s="13">
        <f t="shared" si="21"/>
        <v>525</v>
      </c>
      <c r="CF63" s="14">
        <v>0</v>
      </c>
      <c r="CG63" s="14">
        <v>525</v>
      </c>
      <c r="CH63" s="13">
        <f t="shared" si="22"/>
        <v>1283</v>
      </c>
      <c r="CI63" s="14">
        <v>0</v>
      </c>
      <c r="CJ63" s="14">
        <v>1283</v>
      </c>
      <c r="CK63" s="13">
        <f t="shared" si="23"/>
        <v>0</v>
      </c>
      <c r="CL63" s="14">
        <v>0</v>
      </c>
      <c r="CM63" s="14">
        <v>0</v>
      </c>
      <c r="CN63" s="13">
        <f t="shared" si="24"/>
        <v>512</v>
      </c>
      <c r="CO63" s="14">
        <v>0</v>
      </c>
      <c r="CP63" s="14">
        <v>512</v>
      </c>
      <c r="CQ63" s="16"/>
      <c r="CR63" s="13">
        <f t="shared" si="25"/>
        <v>0</v>
      </c>
      <c r="CS63" s="14">
        <v>0</v>
      </c>
      <c r="CT63" s="14">
        <v>0</v>
      </c>
      <c r="CU63" s="13">
        <f t="shared" si="26"/>
        <v>0</v>
      </c>
      <c r="CV63" s="13">
        <f t="shared" si="27"/>
        <v>0</v>
      </c>
      <c r="CW63" s="13">
        <f t="shared" si="27"/>
        <v>0</v>
      </c>
      <c r="CX63" s="13">
        <f t="shared" si="28"/>
        <v>0</v>
      </c>
      <c r="CY63" s="14">
        <v>0</v>
      </c>
      <c r="CZ63" s="14">
        <v>0</v>
      </c>
      <c r="DA63" s="13">
        <f t="shared" si="29"/>
        <v>0</v>
      </c>
      <c r="DB63" s="14">
        <v>0</v>
      </c>
      <c r="DC63" s="14">
        <v>0</v>
      </c>
      <c r="DD63" s="13">
        <f t="shared" si="30"/>
        <v>0</v>
      </c>
      <c r="DE63" s="14">
        <v>0</v>
      </c>
      <c r="DF63" s="14">
        <v>0</v>
      </c>
      <c r="DG63" s="17">
        <f t="shared" si="33"/>
        <v>18741</v>
      </c>
      <c r="DH63" s="17">
        <f t="shared" si="31"/>
        <v>0</v>
      </c>
      <c r="DI63" s="17">
        <v>0</v>
      </c>
      <c r="DJ63" s="17">
        <f t="shared" si="32"/>
        <v>18741</v>
      </c>
      <c r="DK63" s="18">
        <v>921</v>
      </c>
      <c r="DL63" s="18">
        <v>627</v>
      </c>
    </row>
    <row r="64" spans="1:116" ht="31.5" x14ac:dyDescent="0.2">
      <c r="A64" s="19" t="s">
        <v>130</v>
      </c>
      <c r="B64" s="13">
        <f t="shared" si="0"/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3">
        <f t="shared" si="1"/>
        <v>49073</v>
      </c>
      <c r="P64" s="14">
        <v>2004</v>
      </c>
      <c r="Q64" s="14">
        <v>45524</v>
      </c>
      <c r="R64" s="14">
        <v>515</v>
      </c>
      <c r="S64" s="14">
        <v>515</v>
      </c>
      <c r="T64" s="14">
        <v>515</v>
      </c>
      <c r="U64" s="14">
        <v>0</v>
      </c>
      <c r="V64" s="14">
        <v>0</v>
      </c>
      <c r="W64" s="14">
        <v>0</v>
      </c>
      <c r="X64" s="13">
        <f t="shared" si="2"/>
        <v>904</v>
      </c>
      <c r="Y64" s="13">
        <f t="shared" si="3"/>
        <v>904</v>
      </c>
      <c r="Z64" s="14">
        <v>0</v>
      </c>
      <c r="AA64" s="14">
        <v>904</v>
      </c>
      <c r="AB64" s="13">
        <f t="shared" si="4"/>
        <v>0</v>
      </c>
      <c r="AC64" s="14">
        <v>0</v>
      </c>
      <c r="AD64" s="14">
        <v>0</v>
      </c>
      <c r="AE64" s="13">
        <f t="shared" si="5"/>
        <v>1550</v>
      </c>
      <c r="AF64" s="14">
        <v>0</v>
      </c>
      <c r="AG64" s="14">
        <v>1550</v>
      </c>
      <c r="AH64" s="14">
        <v>0</v>
      </c>
      <c r="AI64" s="13">
        <f t="shared" si="6"/>
        <v>9</v>
      </c>
      <c r="AJ64" s="14">
        <v>0</v>
      </c>
      <c r="AK64" s="14">
        <v>9</v>
      </c>
      <c r="AL64" s="13">
        <f t="shared" si="7"/>
        <v>1292</v>
      </c>
      <c r="AM64" s="14">
        <v>0</v>
      </c>
      <c r="AN64" s="14">
        <v>1292</v>
      </c>
      <c r="AO64" s="13">
        <f t="shared" si="8"/>
        <v>183</v>
      </c>
      <c r="AP64" s="14">
        <v>0</v>
      </c>
      <c r="AQ64" s="14">
        <v>183</v>
      </c>
      <c r="AR64" s="13">
        <f t="shared" si="9"/>
        <v>2584</v>
      </c>
      <c r="AS64" s="14">
        <v>0</v>
      </c>
      <c r="AT64" s="14">
        <v>1292</v>
      </c>
      <c r="AU64" s="14">
        <v>0</v>
      </c>
      <c r="AV64" s="14">
        <v>0</v>
      </c>
      <c r="AW64" s="14">
        <v>0</v>
      </c>
      <c r="AX64" s="13">
        <f t="shared" si="10"/>
        <v>0</v>
      </c>
      <c r="AY64" s="14">
        <v>0</v>
      </c>
      <c r="AZ64" s="14">
        <v>0</v>
      </c>
      <c r="BA64" s="13">
        <f t="shared" si="11"/>
        <v>0</v>
      </c>
      <c r="BB64" s="14">
        <v>0</v>
      </c>
      <c r="BC64" s="14">
        <v>0</v>
      </c>
      <c r="BD64" s="13">
        <f t="shared" si="12"/>
        <v>1292</v>
      </c>
      <c r="BE64" s="14">
        <v>0</v>
      </c>
      <c r="BF64" s="14">
        <v>1292</v>
      </c>
      <c r="BG64" s="13">
        <f t="shared" si="13"/>
        <v>0</v>
      </c>
      <c r="BH64" s="14">
        <v>0</v>
      </c>
      <c r="BI64" s="14">
        <v>0</v>
      </c>
      <c r="BJ64" s="13">
        <f t="shared" si="14"/>
        <v>0</v>
      </c>
      <c r="BK64" s="14">
        <v>0</v>
      </c>
      <c r="BL64" s="14">
        <v>0</v>
      </c>
      <c r="BM64" s="13">
        <f t="shared" si="15"/>
        <v>431</v>
      </c>
      <c r="BN64" s="14">
        <v>0</v>
      </c>
      <c r="BO64" s="14">
        <v>431</v>
      </c>
      <c r="BP64" s="13">
        <f t="shared" si="16"/>
        <v>0</v>
      </c>
      <c r="BQ64" s="13">
        <f t="shared" si="17"/>
        <v>0</v>
      </c>
      <c r="BR64" s="14">
        <v>0</v>
      </c>
      <c r="BS64" s="15">
        <v>0</v>
      </c>
      <c r="BT64" s="15">
        <v>0</v>
      </c>
      <c r="BU64" s="15">
        <v>0</v>
      </c>
      <c r="BV64" s="13">
        <f t="shared" si="18"/>
        <v>0</v>
      </c>
      <c r="BW64" s="15">
        <v>0</v>
      </c>
      <c r="BX64" s="15">
        <v>0</v>
      </c>
      <c r="BY64" s="13">
        <f t="shared" si="19"/>
        <v>0</v>
      </c>
      <c r="BZ64" s="15">
        <v>0</v>
      </c>
      <c r="CA64" s="15">
        <v>0</v>
      </c>
      <c r="CB64" s="13">
        <f t="shared" si="20"/>
        <v>0</v>
      </c>
      <c r="CC64" s="15">
        <v>0</v>
      </c>
      <c r="CD64" s="15">
        <v>0</v>
      </c>
      <c r="CE64" s="13">
        <f t="shared" si="21"/>
        <v>1389</v>
      </c>
      <c r="CF64" s="14">
        <v>0</v>
      </c>
      <c r="CG64" s="14">
        <v>1389</v>
      </c>
      <c r="CH64" s="13">
        <f t="shared" si="22"/>
        <v>2580</v>
      </c>
      <c r="CI64" s="14">
        <v>0</v>
      </c>
      <c r="CJ64" s="14">
        <v>2580</v>
      </c>
      <c r="CK64" s="13">
        <f t="shared" si="23"/>
        <v>0</v>
      </c>
      <c r="CL64" s="14">
        <v>0</v>
      </c>
      <c r="CM64" s="14">
        <v>0</v>
      </c>
      <c r="CN64" s="13">
        <f t="shared" si="24"/>
        <v>1292</v>
      </c>
      <c r="CO64" s="14">
        <v>0</v>
      </c>
      <c r="CP64" s="14">
        <v>1292</v>
      </c>
      <c r="CQ64" s="16"/>
      <c r="CR64" s="13">
        <f t="shared" si="25"/>
        <v>0</v>
      </c>
      <c r="CS64" s="14">
        <v>0</v>
      </c>
      <c r="CT64" s="14">
        <v>0</v>
      </c>
      <c r="CU64" s="13">
        <f t="shared" si="26"/>
        <v>0</v>
      </c>
      <c r="CV64" s="13">
        <f t="shared" si="27"/>
        <v>0</v>
      </c>
      <c r="CW64" s="13">
        <f t="shared" si="27"/>
        <v>0</v>
      </c>
      <c r="CX64" s="13">
        <f t="shared" si="28"/>
        <v>0</v>
      </c>
      <c r="CY64" s="14">
        <v>0</v>
      </c>
      <c r="CZ64" s="14">
        <v>0</v>
      </c>
      <c r="DA64" s="13">
        <f t="shared" si="29"/>
        <v>0</v>
      </c>
      <c r="DB64" s="14">
        <v>0</v>
      </c>
      <c r="DC64" s="14">
        <v>0</v>
      </c>
      <c r="DD64" s="13">
        <f t="shared" si="30"/>
        <v>0</v>
      </c>
      <c r="DE64" s="14">
        <v>0</v>
      </c>
      <c r="DF64" s="14">
        <v>0</v>
      </c>
      <c r="DG64" s="17">
        <f t="shared" si="33"/>
        <v>61287</v>
      </c>
      <c r="DH64" s="17">
        <f t="shared" si="31"/>
        <v>0</v>
      </c>
      <c r="DI64" s="17">
        <v>0</v>
      </c>
      <c r="DJ64" s="17">
        <f t="shared" si="32"/>
        <v>61287</v>
      </c>
      <c r="DK64" s="18">
        <v>5000</v>
      </c>
      <c r="DL64" s="18">
        <v>1317</v>
      </c>
    </row>
    <row r="65" spans="1:116" ht="15.75" x14ac:dyDescent="0.2">
      <c r="A65" s="19" t="s">
        <v>131</v>
      </c>
      <c r="B65" s="13">
        <f t="shared" si="0"/>
        <v>61989</v>
      </c>
      <c r="C65" s="14">
        <v>11191</v>
      </c>
      <c r="D65" s="14">
        <v>41355</v>
      </c>
      <c r="E65" s="14">
        <v>0</v>
      </c>
      <c r="F65" s="14">
        <v>0</v>
      </c>
      <c r="G65" s="14">
        <v>0</v>
      </c>
      <c r="H65" s="14">
        <v>3397</v>
      </c>
      <c r="I65" s="14">
        <v>3988</v>
      </c>
      <c r="J65" s="14">
        <v>0</v>
      </c>
      <c r="K65" s="14">
        <v>1255</v>
      </c>
      <c r="L65" s="14">
        <v>14</v>
      </c>
      <c r="M65" s="14">
        <v>789</v>
      </c>
      <c r="N65" s="14">
        <v>0</v>
      </c>
      <c r="O65" s="13">
        <f t="shared" si="1"/>
        <v>22577</v>
      </c>
      <c r="P65" s="14">
        <v>2642</v>
      </c>
      <c r="Q65" s="14">
        <v>17724</v>
      </c>
      <c r="R65" s="14">
        <v>738</v>
      </c>
      <c r="S65" s="14">
        <v>1326</v>
      </c>
      <c r="T65" s="14">
        <v>147</v>
      </c>
      <c r="U65" s="14">
        <v>0</v>
      </c>
      <c r="V65" s="14">
        <v>0</v>
      </c>
      <c r="W65" s="14">
        <v>0</v>
      </c>
      <c r="X65" s="13">
        <f t="shared" si="2"/>
        <v>6203</v>
      </c>
      <c r="Y65" s="13">
        <f t="shared" si="3"/>
        <v>4845</v>
      </c>
      <c r="Z65" s="14">
        <v>3530</v>
      </c>
      <c r="AA65" s="14">
        <v>1315</v>
      </c>
      <c r="AB65" s="13">
        <f t="shared" si="4"/>
        <v>1358</v>
      </c>
      <c r="AC65" s="14">
        <v>1279</v>
      </c>
      <c r="AD65" s="14">
        <v>79</v>
      </c>
      <c r="AE65" s="13">
        <f t="shared" si="5"/>
        <v>6694</v>
      </c>
      <c r="AF65" s="14">
        <v>6339</v>
      </c>
      <c r="AG65" s="14">
        <v>355</v>
      </c>
      <c r="AH65" s="14">
        <v>0</v>
      </c>
      <c r="AI65" s="13">
        <f t="shared" si="6"/>
        <v>0</v>
      </c>
      <c r="AJ65" s="14">
        <v>0</v>
      </c>
      <c r="AK65" s="14">
        <v>0</v>
      </c>
      <c r="AL65" s="13">
        <f t="shared" si="7"/>
        <v>5280</v>
      </c>
      <c r="AM65" s="14">
        <v>4919</v>
      </c>
      <c r="AN65" s="14">
        <v>361</v>
      </c>
      <c r="AO65" s="13">
        <f t="shared" si="8"/>
        <v>638</v>
      </c>
      <c r="AP65" s="14">
        <v>236</v>
      </c>
      <c r="AQ65" s="14">
        <v>402</v>
      </c>
      <c r="AR65" s="13">
        <f t="shared" si="9"/>
        <v>12010</v>
      </c>
      <c r="AS65" s="14">
        <v>4637</v>
      </c>
      <c r="AT65" s="14">
        <v>325</v>
      </c>
      <c r="AU65" s="14">
        <v>0</v>
      </c>
      <c r="AV65" s="14">
        <v>208</v>
      </c>
      <c r="AW65" s="14">
        <v>0</v>
      </c>
      <c r="AX65" s="13">
        <f t="shared" si="10"/>
        <v>0</v>
      </c>
      <c r="AY65" s="14">
        <v>0</v>
      </c>
      <c r="AZ65" s="14">
        <v>0</v>
      </c>
      <c r="BA65" s="13">
        <f t="shared" si="11"/>
        <v>44</v>
      </c>
      <c r="BB65" s="14">
        <v>44</v>
      </c>
      <c r="BC65" s="14">
        <v>0</v>
      </c>
      <c r="BD65" s="13">
        <f t="shared" si="12"/>
        <v>5290</v>
      </c>
      <c r="BE65" s="14">
        <v>3193</v>
      </c>
      <c r="BF65" s="14">
        <v>2097</v>
      </c>
      <c r="BG65" s="13">
        <f t="shared" si="13"/>
        <v>0</v>
      </c>
      <c r="BH65" s="14">
        <v>0</v>
      </c>
      <c r="BI65" s="14">
        <v>0</v>
      </c>
      <c r="BJ65" s="13">
        <f t="shared" si="14"/>
        <v>1506</v>
      </c>
      <c r="BK65" s="14">
        <v>1506</v>
      </c>
      <c r="BL65" s="14">
        <v>0</v>
      </c>
      <c r="BM65" s="13">
        <f t="shared" si="15"/>
        <v>2578</v>
      </c>
      <c r="BN65" s="14">
        <v>2351</v>
      </c>
      <c r="BO65" s="14">
        <v>227</v>
      </c>
      <c r="BP65" s="13">
        <f t="shared" si="16"/>
        <v>1278</v>
      </c>
      <c r="BQ65" s="13">
        <f t="shared" si="17"/>
        <v>0</v>
      </c>
      <c r="BR65" s="14">
        <v>0</v>
      </c>
      <c r="BS65" s="15">
        <v>0</v>
      </c>
      <c r="BT65" s="15">
        <v>426</v>
      </c>
      <c r="BU65" s="15">
        <v>0</v>
      </c>
      <c r="BV65" s="13">
        <f t="shared" si="18"/>
        <v>0</v>
      </c>
      <c r="BW65" s="15">
        <v>0</v>
      </c>
      <c r="BX65" s="15">
        <v>0</v>
      </c>
      <c r="BY65" s="13">
        <f t="shared" si="19"/>
        <v>0</v>
      </c>
      <c r="BZ65" s="15">
        <v>0</v>
      </c>
      <c r="CA65" s="15">
        <v>0</v>
      </c>
      <c r="CB65" s="13">
        <f t="shared" si="20"/>
        <v>852</v>
      </c>
      <c r="CC65" s="15">
        <v>0</v>
      </c>
      <c r="CD65" s="15">
        <v>852</v>
      </c>
      <c r="CE65" s="13">
        <f t="shared" si="21"/>
        <v>12885</v>
      </c>
      <c r="CF65" s="14">
        <v>11302</v>
      </c>
      <c r="CG65" s="14">
        <v>1583</v>
      </c>
      <c r="CH65" s="13">
        <f t="shared" si="22"/>
        <v>3270</v>
      </c>
      <c r="CI65" s="14">
        <v>2520</v>
      </c>
      <c r="CJ65" s="14">
        <v>750</v>
      </c>
      <c r="CK65" s="13">
        <f t="shared" si="23"/>
        <v>0</v>
      </c>
      <c r="CL65" s="14">
        <v>0</v>
      </c>
      <c r="CM65" s="14">
        <v>0</v>
      </c>
      <c r="CN65" s="13">
        <f t="shared" si="24"/>
        <v>5964</v>
      </c>
      <c r="CO65" s="14">
        <v>4488</v>
      </c>
      <c r="CP65" s="14">
        <v>1476</v>
      </c>
      <c r="CQ65" s="16"/>
      <c r="CR65" s="13">
        <f t="shared" si="25"/>
        <v>0</v>
      </c>
      <c r="CS65" s="14">
        <v>0</v>
      </c>
      <c r="CT65" s="14">
        <v>0</v>
      </c>
      <c r="CU65" s="13">
        <f t="shared" si="26"/>
        <v>0</v>
      </c>
      <c r="CV65" s="13">
        <f t="shared" si="27"/>
        <v>0</v>
      </c>
      <c r="CW65" s="13">
        <f t="shared" si="27"/>
        <v>0</v>
      </c>
      <c r="CX65" s="13">
        <f t="shared" si="28"/>
        <v>0</v>
      </c>
      <c r="CY65" s="14">
        <v>0</v>
      </c>
      <c r="CZ65" s="14">
        <v>0</v>
      </c>
      <c r="DA65" s="13">
        <f t="shared" si="29"/>
        <v>0</v>
      </c>
      <c r="DB65" s="14">
        <v>0</v>
      </c>
      <c r="DC65" s="14">
        <v>0</v>
      </c>
      <c r="DD65" s="13">
        <f t="shared" si="30"/>
        <v>0</v>
      </c>
      <c r="DE65" s="14">
        <v>0</v>
      </c>
      <c r="DF65" s="14">
        <v>0</v>
      </c>
      <c r="DG65" s="17">
        <f t="shared" si="33"/>
        <v>141366</v>
      </c>
      <c r="DH65" s="17">
        <f t="shared" si="31"/>
        <v>108541</v>
      </c>
      <c r="DI65" s="17">
        <v>16569</v>
      </c>
      <c r="DJ65" s="17">
        <f t="shared" si="32"/>
        <v>32825</v>
      </c>
      <c r="DK65" s="18">
        <v>4948</v>
      </c>
      <c r="DL65" s="18">
        <v>3372</v>
      </c>
    </row>
    <row r="66" spans="1:116" ht="15.75" x14ac:dyDescent="0.2">
      <c r="A66" s="19" t="s">
        <v>132</v>
      </c>
      <c r="B66" s="13">
        <f t="shared" si="0"/>
        <v>36029</v>
      </c>
      <c r="C66" s="14">
        <v>3916</v>
      </c>
      <c r="D66" s="14">
        <v>27366</v>
      </c>
      <c r="E66" s="14">
        <v>0</v>
      </c>
      <c r="F66" s="14">
        <v>0</v>
      </c>
      <c r="G66" s="14">
        <v>0</v>
      </c>
      <c r="H66" s="14">
        <v>1327</v>
      </c>
      <c r="I66" s="14">
        <v>3068</v>
      </c>
      <c r="J66" s="14">
        <v>0</v>
      </c>
      <c r="K66" s="14">
        <v>0</v>
      </c>
      <c r="L66" s="14">
        <v>0</v>
      </c>
      <c r="M66" s="14">
        <v>352</v>
      </c>
      <c r="N66" s="14">
        <v>0</v>
      </c>
      <c r="O66" s="13">
        <f t="shared" si="1"/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3">
        <f t="shared" si="2"/>
        <v>4343</v>
      </c>
      <c r="Y66" s="13">
        <f t="shared" si="3"/>
        <v>2530</v>
      </c>
      <c r="Z66" s="14">
        <v>2530</v>
      </c>
      <c r="AA66" s="14">
        <v>0</v>
      </c>
      <c r="AB66" s="13">
        <f t="shared" si="4"/>
        <v>1813</v>
      </c>
      <c r="AC66" s="14">
        <v>1813</v>
      </c>
      <c r="AD66" s="14">
        <v>0</v>
      </c>
      <c r="AE66" s="13">
        <f t="shared" si="5"/>
        <v>2568</v>
      </c>
      <c r="AF66" s="14">
        <v>2568</v>
      </c>
      <c r="AG66" s="14">
        <v>0</v>
      </c>
      <c r="AH66" s="14">
        <v>0</v>
      </c>
      <c r="AI66" s="13">
        <f t="shared" si="6"/>
        <v>40</v>
      </c>
      <c r="AJ66" s="14">
        <v>40</v>
      </c>
      <c r="AK66" s="14">
        <v>0</v>
      </c>
      <c r="AL66" s="13">
        <f t="shared" si="7"/>
        <v>3378</v>
      </c>
      <c r="AM66" s="14">
        <v>3378</v>
      </c>
      <c r="AN66" s="14">
        <v>0</v>
      </c>
      <c r="AO66" s="13">
        <f t="shared" si="8"/>
        <v>201</v>
      </c>
      <c r="AP66" s="14">
        <v>201</v>
      </c>
      <c r="AQ66" s="14">
        <v>0</v>
      </c>
      <c r="AR66" s="13">
        <f t="shared" si="9"/>
        <v>16119</v>
      </c>
      <c r="AS66" s="14">
        <v>4399</v>
      </c>
      <c r="AT66" s="14">
        <v>0</v>
      </c>
      <c r="AU66" s="14">
        <v>0</v>
      </c>
      <c r="AV66" s="14">
        <v>0</v>
      </c>
      <c r="AW66" s="14">
        <v>0</v>
      </c>
      <c r="AX66" s="13">
        <f t="shared" si="10"/>
        <v>4356</v>
      </c>
      <c r="AY66" s="14">
        <v>4356</v>
      </c>
      <c r="AZ66" s="14">
        <v>0</v>
      </c>
      <c r="BA66" s="13">
        <f t="shared" si="11"/>
        <v>0</v>
      </c>
      <c r="BB66" s="14">
        <v>0</v>
      </c>
      <c r="BC66" s="14">
        <v>0</v>
      </c>
      <c r="BD66" s="13">
        <f t="shared" si="12"/>
        <v>3653</v>
      </c>
      <c r="BE66" s="14">
        <v>3640</v>
      </c>
      <c r="BF66" s="14">
        <v>13</v>
      </c>
      <c r="BG66" s="13">
        <f t="shared" si="13"/>
        <v>0</v>
      </c>
      <c r="BH66" s="14">
        <v>0</v>
      </c>
      <c r="BI66" s="14">
        <v>0</v>
      </c>
      <c r="BJ66" s="13">
        <f t="shared" si="14"/>
        <v>3711</v>
      </c>
      <c r="BK66" s="14">
        <v>3711</v>
      </c>
      <c r="BL66" s="14">
        <v>0</v>
      </c>
      <c r="BM66" s="13">
        <f t="shared" si="15"/>
        <v>4425</v>
      </c>
      <c r="BN66" s="14">
        <v>4425</v>
      </c>
      <c r="BO66" s="14">
        <v>0</v>
      </c>
      <c r="BP66" s="13">
        <f t="shared" si="16"/>
        <v>0</v>
      </c>
      <c r="BQ66" s="13">
        <f t="shared" si="17"/>
        <v>0</v>
      </c>
      <c r="BR66" s="14">
        <v>0</v>
      </c>
      <c r="BS66" s="15">
        <v>0</v>
      </c>
      <c r="BT66" s="15">
        <v>0</v>
      </c>
      <c r="BU66" s="15">
        <v>0</v>
      </c>
      <c r="BV66" s="13">
        <f t="shared" si="18"/>
        <v>0</v>
      </c>
      <c r="BW66" s="15">
        <v>0</v>
      </c>
      <c r="BX66" s="15">
        <v>0</v>
      </c>
      <c r="BY66" s="13">
        <f t="shared" si="19"/>
        <v>0</v>
      </c>
      <c r="BZ66" s="15">
        <v>0</v>
      </c>
      <c r="CA66" s="15">
        <v>0</v>
      </c>
      <c r="CB66" s="13">
        <f t="shared" si="20"/>
        <v>0</v>
      </c>
      <c r="CC66" s="15">
        <v>0</v>
      </c>
      <c r="CD66" s="15">
        <v>0</v>
      </c>
      <c r="CE66" s="13">
        <f t="shared" si="21"/>
        <v>11924</v>
      </c>
      <c r="CF66" s="14">
        <v>11881</v>
      </c>
      <c r="CG66" s="14">
        <v>43</v>
      </c>
      <c r="CH66" s="13">
        <f t="shared" si="22"/>
        <v>4224</v>
      </c>
      <c r="CI66" s="14">
        <v>4224</v>
      </c>
      <c r="CJ66" s="14">
        <v>0</v>
      </c>
      <c r="CK66" s="13">
        <f t="shared" si="23"/>
        <v>0</v>
      </c>
      <c r="CL66" s="14">
        <v>0</v>
      </c>
      <c r="CM66" s="14">
        <v>0</v>
      </c>
      <c r="CN66" s="13">
        <f t="shared" si="24"/>
        <v>3396</v>
      </c>
      <c r="CO66" s="14">
        <v>3396</v>
      </c>
      <c r="CP66" s="14">
        <v>0</v>
      </c>
      <c r="CQ66" s="16"/>
      <c r="CR66" s="13">
        <f t="shared" si="25"/>
        <v>0</v>
      </c>
      <c r="CS66" s="14">
        <v>0</v>
      </c>
      <c r="CT66" s="14">
        <v>0</v>
      </c>
      <c r="CU66" s="13">
        <f t="shared" si="26"/>
        <v>0</v>
      </c>
      <c r="CV66" s="13">
        <f t="shared" si="27"/>
        <v>0</v>
      </c>
      <c r="CW66" s="13">
        <f t="shared" si="27"/>
        <v>0</v>
      </c>
      <c r="CX66" s="13">
        <f t="shared" si="28"/>
        <v>0</v>
      </c>
      <c r="CY66" s="14">
        <v>0</v>
      </c>
      <c r="CZ66" s="14">
        <v>0</v>
      </c>
      <c r="DA66" s="13">
        <f t="shared" si="29"/>
        <v>0</v>
      </c>
      <c r="DB66" s="14">
        <v>0</v>
      </c>
      <c r="DC66" s="14">
        <v>0</v>
      </c>
      <c r="DD66" s="13">
        <f t="shared" si="30"/>
        <v>0</v>
      </c>
      <c r="DE66" s="14">
        <v>0</v>
      </c>
      <c r="DF66" s="14">
        <v>0</v>
      </c>
      <c r="DG66" s="17">
        <f t="shared" si="33"/>
        <v>86647</v>
      </c>
      <c r="DH66" s="17">
        <f t="shared" si="31"/>
        <v>86591</v>
      </c>
      <c r="DI66" s="17">
        <v>16746</v>
      </c>
      <c r="DJ66" s="17">
        <f t="shared" si="32"/>
        <v>56</v>
      </c>
      <c r="DK66" s="18">
        <v>4689</v>
      </c>
      <c r="DL66" s="18">
        <v>3195</v>
      </c>
    </row>
    <row r="67" spans="1:116" ht="15.75" x14ac:dyDescent="0.2">
      <c r="A67" s="19" t="s">
        <v>133</v>
      </c>
      <c r="B67" s="13">
        <f t="shared" si="0"/>
        <v>40164</v>
      </c>
      <c r="C67" s="14">
        <v>0</v>
      </c>
      <c r="D67" s="14">
        <v>37433</v>
      </c>
      <c r="E67" s="14">
        <v>0</v>
      </c>
      <c r="F67" s="14">
        <v>0</v>
      </c>
      <c r="G67" s="14">
        <v>0</v>
      </c>
      <c r="H67" s="14">
        <v>535</v>
      </c>
      <c r="I67" s="14">
        <v>14</v>
      </c>
      <c r="J67" s="14">
        <v>0</v>
      </c>
      <c r="K67" s="14">
        <v>0</v>
      </c>
      <c r="L67" s="14">
        <v>2139</v>
      </c>
      <c r="M67" s="14">
        <v>43</v>
      </c>
      <c r="N67" s="14">
        <v>0</v>
      </c>
      <c r="O67" s="13">
        <f t="shared" si="1"/>
        <v>15208</v>
      </c>
      <c r="P67" s="14">
        <v>0</v>
      </c>
      <c r="Q67" s="14">
        <v>14331</v>
      </c>
      <c r="R67" s="14">
        <v>0</v>
      </c>
      <c r="S67" s="14">
        <v>770</v>
      </c>
      <c r="T67" s="14">
        <v>107</v>
      </c>
      <c r="U67" s="14">
        <v>0</v>
      </c>
      <c r="V67" s="14">
        <v>0</v>
      </c>
      <c r="W67" s="14">
        <v>0</v>
      </c>
      <c r="X67" s="13">
        <f t="shared" si="2"/>
        <v>2471</v>
      </c>
      <c r="Y67" s="13">
        <f t="shared" si="3"/>
        <v>1508</v>
      </c>
      <c r="Z67" s="14">
        <v>1497</v>
      </c>
      <c r="AA67" s="14">
        <v>11</v>
      </c>
      <c r="AB67" s="13">
        <f t="shared" si="4"/>
        <v>963</v>
      </c>
      <c r="AC67" s="14">
        <v>963</v>
      </c>
      <c r="AD67" s="14">
        <v>0</v>
      </c>
      <c r="AE67" s="13">
        <f t="shared" si="5"/>
        <v>1808</v>
      </c>
      <c r="AF67" s="14">
        <v>1551</v>
      </c>
      <c r="AG67" s="14">
        <v>257</v>
      </c>
      <c r="AH67" s="14">
        <v>0</v>
      </c>
      <c r="AI67" s="13">
        <f t="shared" si="6"/>
        <v>0</v>
      </c>
      <c r="AJ67" s="14">
        <v>0</v>
      </c>
      <c r="AK67" s="14">
        <v>0</v>
      </c>
      <c r="AL67" s="13">
        <f t="shared" si="7"/>
        <v>1422</v>
      </c>
      <c r="AM67" s="14">
        <v>1369</v>
      </c>
      <c r="AN67" s="14">
        <v>53</v>
      </c>
      <c r="AO67" s="13">
        <f t="shared" si="8"/>
        <v>374</v>
      </c>
      <c r="AP67" s="14">
        <v>321</v>
      </c>
      <c r="AQ67" s="14">
        <v>53</v>
      </c>
      <c r="AR67" s="13">
        <f t="shared" si="9"/>
        <v>2103</v>
      </c>
      <c r="AS67" s="14">
        <v>1604</v>
      </c>
      <c r="AT67" s="14">
        <v>139</v>
      </c>
      <c r="AU67" s="14">
        <v>0</v>
      </c>
      <c r="AV67" s="14">
        <v>0</v>
      </c>
      <c r="AW67" s="14">
        <v>0</v>
      </c>
      <c r="AX67" s="13">
        <f t="shared" si="10"/>
        <v>0</v>
      </c>
      <c r="AY67" s="14">
        <v>0</v>
      </c>
      <c r="AZ67" s="14">
        <v>0</v>
      </c>
      <c r="BA67" s="13">
        <f t="shared" si="11"/>
        <v>0</v>
      </c>
      <c r="BB67" s="14">
        <v>0</v>
      </c>
      <c r="BC67" s="14">
        <v>0</v>
      </c>
      <c r="BD67" s="13">
        <f t="shared" si="12"/>
        <v>28</v>
      </c>
      <c r="BE67" s="14">
        <v>0</v>
      </c>
      <c r="BF67" s="14">
        <v>28</v>
      </c>
      <c r="BG67" s="13">
        <f t="shared" si="13"/>
        <v>0</v>
      </c>
      <c r="BH67" s="14">
        <v>0</v>
      </c>
      <c r="BI67" s="14">
        <v>0</v>
      </c>
      <c r="BJ67" s="13">
        <f t="shared" si="14"/>
        <v>332</v>
      </c>
      <c r="BK67" s="14">
        <v>332</v>
      </c>
      <c r="BL67" s="14">
        <v>0</v>
      </c>
      <c r="BM67" s="13">
        <f t="shared" si="15"/>
        <v>1294</v>
      </c>
      <c r="BN67" s="14">
        <v>1283</v>
      </c>
      <c r="BO67" s="14">
        <v>11</v>
      </c>
      <c r="BP67" s="13">
        <f t="shared" si="16"/>
        <v>0</v>
      </c>
      <c r="BQ67" s="13">
        <f t="shared" si="17"/>
        <v>0</v>
      </c>
      <c r="BR67" s="14">
        <v>0</v>
      </c>
      <c r="BS67" s="14">
        <v>0</v>
      </c>
      <c r="BT67" s="14">
        <v>0</v>
      </c>
      <c r="BU67" s="14">
        <v>0</v>
      </c>
      <c r="BV67" s="13">
        <f t="shared" si="18"/>
        <v>0</v>
      </c>
      <c r="BW67" s="14">
        <v>0</v>
      </c>
      <c r="BX67" s="14">
        <v>0</v>
      </c>
      <c r="BY67" s="13">
        <f t="shared" si="19"/>
        <v>0</v>
      </c>
      <c r="BZ67" s="14">
        <v>0</v>
      </c>
      <c r="CA67" s="14">
        <v>0</v>
      </c>
      <c r="CB67" s="13">
        <f t="shared" si="20"/>
        <v>0</v>
      </c>
      <c r="CC67" s="14">
        <v>0</v>
      </c>
      <c r="CD67" s="14">
        <v>0</v>
      </c>
      <c r="CE67" s="13">
        <f t="shared" si="21"/>
        <v>4614</v>
      </c>
      <c r="CF67" s="14">
        <v>4064</v>
      </c>
      <c r="CG67" s="14">
        <v>550</v>
      </c>
      <c r="CH67" s="13">
        <f t="shared" si="22"/>
        <v>6246</v>
      </c>
      <c r="CI67" s="14">
        <v>5189</v>
      </c>
      <c r="CJ67" s="14">
        <v>1057</v>
      </c>
      <c r="CK67" s="13">
        <f t="shared" si="23"/>
        <v>0</v>
      </c>
      <c r="CL67" s="14">
        <v>0</v>
      </c>
      <c r="CM67" s="14">
        <v>0</v>
      </c>
      <c r="CN67" s="13">
        <f t="shared" si="24"/>
        <v>3310</v>
      </c>
      <c r="CO67" s="14">
        <v>2460</v>
      </c>
      <c r="CP67" s="14">
        <v>850</v>
      </c>
      <c r="CQ67" s="16"/>
      <c r="CR67" s="13">
        <f t="shared" si="25"/>
        <v>0</v>
      </c>
      <c r="CS67" s="14">
        <v>0</v>
      </c>
      <c r="CT67" s="14">
        <v>0</v>
      </c>
      <c r="CU67" s="13">
        <f t="shared" si="26"/>
        <v>0</v>
      </c>
      <c r="CV67" s="13">
        <f t="shared" si="27"/>
        <v>0</v>
      </c>
      <c r="CW67" s="13">
        <f t="shared" si="27"/>
        <v>0</v>
      </c>
      <c r="CX67" s="13">
        <f t="shared" si="28"/>
        <v>0</v>
      </c>
      <c r="CY67" s="14">
        <v>0</v>
      </c>
      <c r="CZ67" s="14">
        <v>0</v>
      </c>
      <c r="DA67" s="13">
        <f t="shared" si="29"/>
        <v>0</v>
      </c>
      <c r="DB67" s="14">
        <v>0</v>
      </c>
      <c r="DC67" s="14">
        <v>0</v>
      </c>
      <c r="DD67" s="13">
        <f t="shared" si="30"/>
        <v>0</v>
      </c>
      <c r="DE67" s="14">
        <v>0</v>
      </c>
      <c r="DF67" s="14">
        <v>0</v>
      </c>
      <c r="DG67" s="17">
        <f t="shared" si="33"/>
        <v>79014</v>
      </c>
      <c r="DH67" s="17">
        <f t="shared" si="31"/>
        <v>60797</v>
      </c>
      <c r="DI67" s="17">
        <v>8136</v>
      </c>
      <c r="DJ67" s="17">
        <f t="shared" si="32"/>
        <v>18217</v>
      </c>
      <c r="DK67" s="18">
        <v>2771</v>
      </c>
      <c r="DL67" s="18">
        <v>1888</v>
      </c>
    </row>
    <row r="68" spans="1:116" ht="15.75" x14ac:dyDescent="0.2">
      <c r="A68" s="19" t="s">
        <v>134</v>
      </c>
      <c r="B68" s="13">
        <f t="shared" si="0"/>
        <v>17848</v>
      </c>
      <c r="C68" s="14">
        <v>6148</v>
      </c>
      <c r="D68" s="14">
        <v>10446</v>
      </c>
      <c r="E68" s="14">
        <v>0</v>
      </c>
      <c r="F68" s="14">
        <v>0</v>
      </c>
      <c r="G68" s="14">
        <v>0</v>
      </c>
      <c r="H68" s="14">
        <v>192</v>
      </c>
      <c r="I68" s="14">
        <v>203</v>
      </c>
      <c r="J68" s="14">
        <v>0</v>
      </c>
      <c r="K68" s="14">
        <v>0</v>
      </c>
      <c r="L68" s="14">
        <v>859</v>
      </c>
      <c r="M68" s="14">
        <v>0</v>
      </c>
      <c r="N68" s="14">
        <v>0</v>
      </c>
      <c r="O68" s="13">
        <f t="shared" si="1"/>
        <v>10541</v>
      </c>
      <c r="P68" s="14">
        <v>3377</v>
      </c>
      <c r="Q68" s="14">
        <v>6877</v>
      </c>
      <c r="R68" s="14">
        <v>0</v>
      </c>
      <c r="S68" s="14">
        <v>108</v>
      </c>
      <c r="T68" s="14">
        <v>179</v>
      </c>
      <c r="U68" s="14">
        <v>0</v>
      </c>
      <c r="V68" s="14">
        <v>0</v>
      </c>
      <c r="W68" s="14">
        <v>0</v>
      </c>
      <c r="X68" s="13">
        <f t="shared" si="2"/>
        <v>1108</v>
      </c>
      <c r="Y68" s="13">
        <f t="shared" si="3"/>
        <v>989</v>
      </c>
      <c r="Z68" s="14">
        <v>953</v>
      </c>
      <c r="AA68" s="14">
        <v>36</v>
      </c>
      <c r="AB68" s="13">
        <f t="shared" si="4"/>
        <v>119</v>
      </c>
      <c r="AC68" s="14">
        <v>119</v>
      </c>
      <c r="AD68" s="14">
        <v>0</v>
      </c>
      <c r="AE68" s="13">
        <f t="shared" si="5"/>
        <v>516</v>
      </c>
      <c r="AF68" s="14">
        <v>225</v>
      </c>
      <c r="AG68" s="14">
        <v>291</v>
      </c>
      <c r="AH68" s="14">
        <v>0</v>
      </c>
      <c r="AI68" s="13">
        <f t="shared" si="6"/>
        <v>0</v>
      </c>
      <c r="AJ68" s="14">
        <v>0</v>
      </c>
      <c r="AK68" s="14">
        <v>0</v>
      </c>
      <c r="AL68" s="13">
        <f t="shared" si="7"/>
        <v>1304</v>
      </c>
      <c r="AM68" s="14">
        <v>638</v>
      </c>
      <c r="AN68" s="14">
        <v>666</v>
      </c>
      <c r="AO68" s="13">
        <f t="shared" si="8"/>
        <v>236</v>
      </c>
      <c r="AP68" s="14">
        <v>213</v>
      </c>
      <c r="AQ68" s="14">
        <v>23</v>
      </c>
      <c r="AR68" s="13">
        <f t="shared" si="9"/>
        <v>1264</v>
      </c>
      <c r="AS68" s="14">
        <v>564</v>
      </c>
      <c r="AT68" s="14">
        <v>258</v>
      </c>
      <c r="AU68" s="14">
        <v>0</v>
      </c>
      <c r="AV68" s="14">
        <v>84</v>
      </c>
      <c r="AW68" s="14">
        <v>0</v>
      </c>
      <c r="AX68" s="13">
        <f t="shared" si="10"/>
        <v>0</v>
      </c>
      <c r="AY68" s="14">
        <v>0</v>
      </c>
      <c r="AZ68" s="14">
        <v>0</v>
      </c>
      <c r="BA68" s="13">
        <f t="shared" si="11"/>
        <v>60</v>
      </c>
      <c r="BB68" s="14">
        <v>60</v>
      </c>
      <c r="BC68" s="14">
        <v>0</v>
      </c>
      <c r="BD68" s="13">
        <f t="shared" si="12"/>
        <v>238</v>
      </c>
      <c r="BE68" s="14">
        <v>119</v>
      </c>
      <c r="BF68" s="14">
        <v>119</v>
      </c>
      <c r="BG68" s="13">
        <f t="shared" si="13"/>
        <v>0</v>
      </c>
      <c r="BH68" s="14">
        <v>0</v>
      </c>
      <c r="BI68" s="14">
        <v>0</v>
      </c>
      <c r="BJ68" s="13">
        <f t="shared" si="14"/>
        <v>60</v>
      </c>
      <c r="BK68" s="14">
        <v>60</v>
      </c>
      <c r="BL68" s="14">
        <v>0</v>
      </c>
      <c r="BM68" s="13">
        <f t="shared" si="15"/>
        <v>501</v>
      </c>
      <c r="BN68" s="14">
        <v>492</v>
      </c>
      <c r="BO68" s="14">
        <v>9</v>
      </c>
      <c r="BP68" s="13">
        <f t="shared" si="16"/>
        <v>0</v>
      </c>
      <c r="BQ68" s="13">
        <f t="shared" si="17"/>
        <v>0</v>
      </c>
      <c r="BR68" s="14">
        <v>0</v>
      </c>
      <c r="BS68" s="14">
        <v>0</v>
      </c>
      <c r="BT68" s="14">
        <v>0</v>
      </c>
      <c r="BU68" s="14">
        <v>0</v>
      </c>
      <c r="BV68" s="13">
        <f t="shared" si="18"/>
        <v>0</v>
      </c>
      <c r="BW68" s="14">
        <v>0</v>
      </c>
      <c r="BX68" s="14">
        <v>0</v>
      </c>
      <c r="BY68" s="13">
        <f t="shared" si="19"/>
        <v>0</v>
      </c>
      <c r="BZ68" s="14">
        <v>0</v>
      </c>
      <c r="CA68" s="14">
        <v>0</v>
      </c>
      <c r="CB68" s="13">
        <f t="shared" si="20"/>
        <v>0</v>
      </c>
      <c r="CC68" s="14">
        <v>0</v>
      </c>
      <c r="CD68" s="14">
        <v>0</v>
      </c>
      <c r="CE68" s="13">
        <f t="shared" si="21"/>
        <v>7642</v>
      </c>
      <c r="CF68" s="14">
        <v>7162</v>
      </c>
      <c r="CG68" s="14">
        <v>480</v>
      </c>
      <c r="CH68" s="13">
        <f t="shared" si="22"/>
        <v>2818</v>
      </c>
      <c r="CI68" s="14">
        <v>2135</v>
      </c>
      <c r="CJ68" s="14">
        <v>683</v>
      </c>
      <c r="CK68" s="13">
        <f t="shared" si="23"/>
        <v>0</v>
      </c>
      <c r="CL68" s="14">
        <v>0</v>
      </c>
      <c r="CM68" s="14">
        <v>0</v>
      </c>
      <c r="CN68" s="13">
        <f t="shared" si="24"/>
        <v>690</v>
      </c>
      <c r="CO68" s="14">
        <v>353</v>
      </c>
      <c r="CP68" s="14">
        <v>337</v>
      </c>
      <c r="CQ68" s="16"/>
      <c r="CR68" s="13">
        <f t="shared" si="25"/>
        <v>0</v>
      </c>
      <c r="CS68" s="14">
        <v>0</v>
      </c>
      <c r="CT68" s="14">
        <v>0</v>
      </c>
      <c r="CU68" s="13">
        <f t="shared" si="26"/>
        <v>0</v>
      </c>
      <c r="CV68" s="13">
        <f t="shared" si="27"/>
        <v>0</v>
      </c>
      <c r="CW68" s="13">
        <f t="shared" si="27"/>
        <v>0</v>
      </c>
      <c r="CX68" s="13">
        <f t="shared" si="28"/>
        <v>0</v>
      </c>
      <c r="CY68" s="14">
        <v>0</v>
      </c>
      <c r="CZ68" s="14">
        <v>0</v>
      </c>
      <c r="DA68" s="13">
        <f t="shared" si="29"/>
        <v>0</v>
      </c>
      <c r="DB68" s="14">
        <v>0</v>
      </c>
      <c r="DC68" s="14">
        <v>0</v>
      </c>
      <c r="DD68" s="13">
        <f t="shared" si="30"/>
        <v>0</v>
      </c>
      <c r="DE68" s="14">
        <v>0</v>
      </c>
      <c r="DF68" s="14">
        <v>0</v>
      </c>
      <c r="DG68" s="17">
        <f t="shared" si="33"/>
        <v>44468</v>
      </c>
      <c r="DH68" s="17">
        <f t="shared" si="31"/>
        <v>31025</v>
      </c>
      <c r="DI68" s="17">
        <v>8279</v>
      </c>
      <c r="DJ68" s="17">
        <f t="shared" si="32"/>
        <v>13443</v>
      </c>
      <c r="DK68" s="18">
        <v>2564</v>
      </c>
      <c r="DL68" s="18">
        <v>1747</v>
      </c>
    </row>
    <row r="69" spans="1:116" ht="15.75" x14ac:dyDescent="0.2">
      <c r="A69" s="19" t="s">
        <v>135</v>
      </c>
      <c r="B69" s="13">
        <f t="shared" si="0"/>
        <v>24938</v>
      </c>
      <c r="C69" s="14">
        <v>0</v>
      </c>
      <c r="D69" s="14">
        <v>22894</v>
      </c>
      <c r="E69" s="14">
        <v>0</v>
      </c>
      <c r="F69" s="14">
        <v>0</v>
      </c>
      <c r="G69" s="14">
        <v>0</v>
      </c>
      <c r="H69" s="14">
        <v>226</v>
      </c>
      <c r="I69" s="14">
        <v>956</v>
      </c>
      <c r="J69" s="14">
        <v>0</v>
      </c>
      <c r="K69" s="14">
        <v>0</v>
      </c>
      <c r="L69" s="14">
        <v>862</v>
      </c>
      <c r="M69" s="14">
        <v>0</v>
      </c>
      <c r="N69" s="14">
        <v>0</v>
      </c>
      <c r="O69" s="13">
        <f t="shared" si="1"/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3">
        <f t="shared" si="2"/>
        <v>1290</v>
      </c>
      <c r="Y69" s="13">
        <f t="shared" si="3"/>
        <v>1290</v>
      </c>
      <c r="Z69" s="14">
        <v>1290</v>
      </c>
      <c r="AA69" s="14">
        <v>0</v>
      </c>
      <c r="AB69" s="13">
        <f t="shared" si="4"/>
        <v>0</v>
      </c>
      <c r="AC69" s="14">
        <v>0</v>
      </c>
      <c r="AD69" s="14">
        <v>0</v>
      </c>
      <c r="AE69" s="13">
        <f t="shared" si="5"/>
        <v>1434</v>
      </c>
      <c r="AF69" s="14">
        <v>1434</v>
      </c>
      <c r="AG69" s="14">
        <v>0</v>
      </c>
      <c r="AH69" s="14">
        <v>0</v>
      </c>
      <c r="AI69" s="13">
        <f t="shared" si="6"/>
        <v>0</v>
      </c>
      <c r="AJ69" s="14">
        <v>0</v>
      </c>
      <c r="AK69" s="14">
        <v>0</v>
      </c>
      <c r="AL69" s="13">
        <f t="shared" si="7"/>
        <v>2586</v>
      </c>
      <c r="AM69" s="14">
        <v>2586</v>
      </c>
      <c r="AN69" s="14">
        <v>0</v>
      </c>
      <c r="AO69" s="13">
        <f t="shared" si="8"/>
        <v>202</v>
      </c>
      <c r="AP69" s="14">
        <v>202</v>
      </c>
      <c r="AQ69" s="14">
        <v>0</v>
      </c>
      <c r="AR69" s="13">
        <f t="shared" si="9"/>
        <v>5322</v>
      </c>
      <c r="AS69" s="14">
        <v>2087</v>
      </c>
      <c r="AT69" s="14">
        <v>0</v>
      </c>
      <c r="AU69" s="14">
        <v>0</v>
      </c>
      <c r="AV69" s="14">
        <v>88</v>
      </c>
      <c r="AW69" s="14">
        <v>0</v>
      </c>
      <c r="AX69" s="13">
        <f t="shared" si="10"/>
        <v>0</v>
      </c>
      <c r="AY69" s="14">
        <v>0</v>
      </c>
      <c r="AZ69" s="14">
        <v>0</v>
      </c>
      <c r="BA69" s="13">
        <f t="shared" si="11"/>
        <v>0</v>
      </c>
      <c r="BB69" s="14">
        <v>0</v>
      </c>
      <c r="BC69" s="14">
        <v>0</v>
      </c>
      <c r="BD69" s="13">
        <f t="shared" si="12"/>
        <v>1713</v>
      </c>
      <c r="BE69" s="14">
        <v>1713</v>
      </c>
      <c r="BF69" s="14">
        <v>0</v>
      </c>
      <c r="BG69" s="13">
        <f t="shared" si="13"/>
        <v>0</v>
      </c>
      <c r="BH69" s="14">
        <v>0</v>
      </c>
      <c r="BI69" s="14">
        <v>0</v>
      </c>
      <c r="BJ69" s="13">
        <f t="shared" si="14"/>
        <v>1434</v>
      </c>
      <c r="BK69" s="14">
        <v>1434</v>
      </c>
      <c r="BL69" s="14">
        <v>0</v>
      </c>
      <c r="BM69" s="13">
        <f t="shared" si="15"/>
        <v>1434</v>
      </c>
      <c r="BN69" s="14">
        <v>1434</v>
      </c>
      <c r="BO69" s="14">
        <v>0</v>
      </c>
      <c r="BP69" s="13">
        <f t="shared" si="16"/>
        <v>0</v>
      </c>
      <c r="BQ69" s="13">
        <f t="shared" si="17"/>
        <v>0</v>
      </c>
      <c r="BR69" s="14">
        <v>0</v>
      </c>
      <c r="BS69" s="14">
        <v>0</v>
      </c>
      <c r="BT69" s="14">
        <v>0</v>
      </c>
      <c r="BU69" s="14">
        <v>0</v>
      </c>
      <c r="BV69" s="13">
        <f t="shared" si="18"/>
        <v>0</v>
      </c>
      <c r="BW69" s="14">
        <v>0</v>
      </c>
      <c r="BX69" s="14">
        <v>0</v>
      </c>
      <c r="BY69" s="13">
        <f t="shared" si="19"/>
        <v>0</v>
      </c>
      <c r="BZ69" s="14">
        <v>0</v>
      </c>
      <c r="CA69" s="14">
        <v>0</v>
      </c>
      <c r="CB69" s="13">
        <f t="shared" si="20"/>
        <v>0</v>
      </c>
      <c r="CC69" s="14">
        <v>0</v>
      </c>
      <c r="CD69" s="14">
        <v>0</v>
      </c>
      <c r="CE69" s="13">
        <f t="shared" si="21"/>
        <v>1724</v>
      </c>
      <c r="CF69" s="14">
        <v>1724</v>
      </c>
      <c r="CG69" s="14">
        <v>0</v>
      </c>
      <c r="CH69" s="13">
        <f t="shared" si="22"/>
        <v>1724</v>
      </c>
      <c r="CI69" s="14">
        <v>1724</v>
      </c>
      <c r="CJ69" s="14">
        <v>0</v>
      </c>
      <c r="CK69" s="13">
        <f t="shared" si="23"/>
        <v>0</v>
      </c>
      <c r="CL69" s="14">
        <v>0</v>
      </c>
      <c r="CM69" s="14">
        <v>0</v>
      </c>
      <c r="CN69" s="13">
        <f t="shared" si="24"/>
        <v>227</v>
      </c>
      <c r="CO69" s="14">
        <v>227</v>
      </c>
      <c r="CP69" s="14">
        <v>0</v>
      </c>
      <c r="CQ69" s="16"/>
      <c r="CR69" s="13">
        <f t="shared" si="25"/>
        <v>0</v>
      </c>
      <c r="CS69" s="14">
        <v>0</v>
      </c>
      <c r="CT69" s="14">
        <v>0</v>
      </c>
      <c r="CU69" s="13">
        <f t="shared" si="26"/>
        <v>0</v>
      </c>
      <c r="CV69" s="13">
        <f t="shared" si="27"/>
        <v>0</v>
      </c>
      <c r="CW69" s="13">
        <f t="shared" si="27"/>
        <v>0</v>
      </c>
      <c r="CX69" s="13">
        <f t="shared" si="28"/>
        <v>0</v>
      </c>
      <c r="CY69" s="14">
        <v>0</v>
      </c>
      <c r="CZ69" s="14">
        <v>0</v>
      </c>
      <c r="DA69" s="13">
        <f t="shared" si="29"/>
        <v>0</v>
      </c>
      <c r="DB69" s="14">
        <v>0</v>
      </c>
      <c r="DC69" s="14">
        <v>0</v>
      </c>
      <c r="DD69" s="13">
        <f t="shared" si="30"/>
        <v>0</v>
      </c>
      <c r="DE69" s="14">
        <v>0</v>
      </c>
      <c r="DF69" s="14">
        <v>0</v>
      </c>
      <c r="DG69" s="17">
        <f t="shared" si="33"/>
        <v>40881</v>
      </c>
      <c r="DH69" s="17">
        <f t="shared" si="31"/>
        <v>40881</v>
      </c>
      <c r="DI69" s="17">
        <v>7323</v>
      </c>
      <c r="DJ69" s="17">
        <f t="shared" si="32"/>
        <v>0</v>
      </c>
      <c r="DK69" s="18">
        <v>2062</v>
      </c>
      <c r="DL69" s="18">
        <v>1405</v>
      </c>
    </row>
    <row r="70" spans="1:116" ht="31.5" x14ac:dyDescent="0.2">
      <c r="A70" s="19" t="s">
        <v>136</v>
      </c>
      <c r="B70" s="13">
        <f t="shared" si="0"/>
        <v>76169</v>
      </c>
      <c r="C70" s="14">
        <v>12280</v>
      </c>
      <c r="D70" s="14">
        <v>62425</v>
      </c>
      <c r="E70" s="14">
        <v>0</v>
      </c>
      <c r="F70" s="14">
        <v>0</v>
      </c>
      <c r="G70" s="14">
        <v>0</v>
      </c>
      <c r="H70" s="14">
        <v>921</v>
      </c>
      <c r="I70" s="14">
        <v>543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3">
        <f t="shared" si="1"/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3">
        <f t="shared" si="2"/>
        <v>4246</v>
      </c>
      <c r="Y70" s="13">
        <f t="shared" si="3"/>
        <v>2111</v>
      </c>
      <c r="Z70" s="14">
        <v>2111</v>
      </c>
      <c r="AA70" s="14">
        <v>0</v>
      </c>
      <c r="AB70" s="13">
        <f t="shared" si="4"/>
        <v>2135</v>
      </c>
      <c r="AC70" s="14">
        <v>2135</v>
      </c>
      <c r="AD70" s="14">
        <v>0</v>
      </c>
      <c r="AE70" s="13">
        <f t="shared" si="5"/>
        <v>2696</v>
      </c>
      <c r="AF70" s="14">
        <v>2696</v>
      </c>
      <c r="AG70" s="14">
        <v>0</v>
      </c>
      <c r="AH70" s="14">
        <v>0</v>
      </c>
      <c r="AI70" s="13">
        <f t="shared" si="6"/>
        <v>0</v>
      </c>
      <c r="AJ70" s="14">
        <v>0</v>
      </c>
      <c r="AK70" s="14">
        <v>0</v>
      </c>
      <c r="AL70" s="13">
        <f t="shared" si="7"/>
        <v>2024</v>
      </c>
      <c r="AM70" s="14">
        <v>2024</v>
      </c>
      <c r="AN70" s="14">
        <v>0</v>
      </c>
      <c r="AO70" s="13">
        <f t="shared" si="8"/>
        <v>649</v>
      </c>
      <c r="AP70" s="14">
        <v>649</v>
      </c>
      <c r="AQ70" s="14">
        <v>0</v>
      </c>
      <c r="AR70" s="13">
        <f t="shared" si="9"/>
        <v>5518</v>
      </c>
      <c r="AS70" s="14">
        <v>3726</v>
      </c>
      <c r="AT70" s="14">
        <v>0</v>
      </c>
      <c r="AU70" s="14">
        <v>0</v>
      </c>
      <c r="AV70" s="14">
        <v>0</v>
      </c>
      <c r="AW70" s="14">
        <v>0</v>
      </c>
      <c r="AX70" s="13">
        <f t="shared" si="10"/>
        <v>0</v>
      </c>
      <c r="AY70" s="14">
        <v>0</v>
      </c>
      <c r="AZ70" s="14">
        <v>0</v>
      </c>
      <c r="BA70" s="13">
        <f t="shared" si="11"/>
        <v>236</v>
      </c>
      <c r="BB70" s="14">
        <v>236</v>
      </c>
      <c r="BC70" s="14">
        <v>0</v>
      </c>
      <c r="BD70" s="13">
        <f t="shared" si="12"/>
        <v>1439</v>
      </c>
      <c r="BE70" s="14">
        <v>1439</v>
      </c>
      <c r="BF70" s="14">
        <v>0</v>
      </c>
      <c r="BG70" s="13">
        <f t="shared" si="13"/>
        <v>0</v>
      </c>
      <c r="BH70" s="14">
        <v>0</v>
      </c>
      <c r="BI70" s="14">
        <v>0</v>
      </c>
      <c r="BJ70" s="13">
        <f t="shared" si="14"/>
        <v>117</v>
      </c>
      <c r="BK70" s="14">
        <v>117</v>
      </c>
      <c r="BL70" s="14">
        <v>0</v>
      </c>
      <c r="BM70" s="13">
        <f t="shared" si="15"/>
        <v>5067</v>
      </c>
      <c r="BN70" s="14">
        <v>5067</v>
      </c>
      <c r="BO70" s="14">
        <v>0</v>
      </c>
      <c r="BP70" s="13">
        <f t="shared" si="16"/>
        <v>0</v>
      </c>
      <c r="BQ70" s="13">
        <f t="shared" si="17"/>
        <v>0</v>
      </c>
      <c r="BR70" s="14">
        <v>0</v>
      </c>
      <c r="BS70" s="14">
        <v>0</v>
      </c>
      <c r="BT70" s="14">
        <v>0</v>
      </c>
      <c r="BU70" s="14">
        <v>0</v>
      </c>
      <c r="BV70" s="13">
        <f t="shared" si="18"/>
        <v>0</v>
      </c>
      <c r="BW70" s="14">
        <v>0</v>
      </c>
      <c r="BX70" s="14">
        <v>0</v>
      </c>
      <c r="BY70" s="13">
        <f t="shared" si="19"/>
        <v>0</v>
      </c>
      <c r="BZ70" s="14">
        <v>0</v>
      </c>
      <c r="CA70" s="14">
        <v>0</v>
      </c>
      <c r="CB70" s="13">
        <f t="shared" si="20"/>
        <v>0</v>
      </c>
      <c r="CC70" s="14">
        <v>0</v>
      </c>
      <c r="CD70" s="14">
        <v>0</v>
      </c>
      <c r="CE70" s="13">
        <f t="shared" si="21"/>
        <v>12834</v>
      </c>
      <c r="CF70" s="14">
        <v>12834</v>
      </c>
      <c r="CG70" s="14">
        <v>0</v>
      </c>
      <c r="CH70" s="13">
        <f t="shared" si="22"/>
        <v>1390</v>
      </c>
      <c r="CI70" s="14">
        <v>1390</v>
      </c>
      <c r="CJ70" s="14">
        <v>0</v>
      </c>
      <c r="CK70" s="13">
        <f t="shared" si="23"/>
        <v>0</v>
      </c>
      <c r="CL70" s="14">
        <v>0</v>
      </c>
      <c r="CM70" s="14">
        <v>0</v>
      </c>
      <c r="CN70" s="13">
        <f t="shared" si="24"/>
        <v>2863</v>
      </c>
      <c r="CO70" s="14">
        <v>2863</v>
      </c>
      <c r="CP70" s="14">
        <v>0</v>
      </c>
      <c r="CQ70" s="16"/>
      <c r="CR70" s="13">
        <f t="shared" si="25"/>
        <v>0</v>
      </c>
      <c r="CS70" s="14">
        <v>0</v>
      </c>
      <c r="CT70" s="14">
        <v>0</v>
      </c>
      <c r="CU70" s="13">
        <f t="shared" si="26"/>
        <v>0</v>
      </c>
      <c r="CV70" s="13">
        <f t="shared" si="27"/>
        <v>0</v>
      </c>
      <c r="CW70" s="13">
        <f t="shared" si="27"/>
        <v>0</v>
      </c>
      <c r="CX70" s="13">
        <f t="shared" si="28"/>
        <v>0</v>
      </c>
      <c r="CY70" s="14">
        <v>0</v>
      </c>
      <c r="CZ70" s="14">
        <v>0</v>
      </c>
      <c r="DA70" s="13">
        <f t="shared" si="29"/>
        <v>0</v>
      </c>
      <c r="DB70" s="14">
        <v>0</v>
      </c>
      <c r="DC70" s="14">
        <v>0</v>
      </c>
      <c r="DD70" s="13">
        <f t="shared" si="30"/>
        <v>0</v>
      </c>
      <c r="DE70" s="14">
        <v>0</v>
      </c>
      <c r="DF70" s="14">
        <v>0</v>
      </c>
      <c r="DG70" s="17">
        <f t="shared" si="33"/>
        <v>113456</v>
      </c>
      <c r="DH70" s="17">
        <f t="shared" si="31"/>
        <v>113456</v>
      </c>
      <c r="DI70" s="17">
        <v>19476</v>
      </c>
      <c r="DJ70" s="17">
        <f t="shared" si="32"/>
        <v>0</v>
      </c>
      <c r="DK70" s="18">
        <v>5444</v>
      </c>
      <c r="DL70" s="18">
        <v>3741</v>
      </c>
    </row>
    <row r="71" spans="1:116" ht="31.5" x14ac:dyDescent="0.2">
      <c r="A71" s="19" t="s">
        <v>137</v>
      </c>
      <c r="B71" s="13">
        <f t="shared" ref="B71:B97" si="34">C71+D71+E71+F71+G71+H71+I71+J71+K71+L71+M71+N71</f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3">
        <f t="shared" ref="O71:O97" si="35">P71+Q71+R71+S71+T71+U71+V71+W71</f>
        <v>88879</v>
      </c>
      <c r="P71" s="14">
        <v>6331</v>
      </c>
      <c r="Q71" s="14">
        <v>78952</v>
      </c>
      <c r="R71" s="14">
        <v>507</v>
      </c>
      <c r="S71" s="14">
        <v>1418</v>
      </c>
      <c r="T71" s="14">
        <v>1671</v>
      </c>
      <c r="U71" s="14">
        <v>0</v>
      </c>
      <c r="V71" s="14">
        <v>0</v>
      </c>
      <c r="W71" s="14">
        <v>0</v>
      </c>
      <c r="X71" s="13">
        <f t="shared" ref="X71:X97" si="36">Y71+AB71</f>
        <v>1823</v>
      </c>
      <c r="Y71" s="13">
        <f t="shared" ref="Y71:Y97" si="37">Z71+AA71</f>
        <v>1722</v>
      </c>
      <c r="Z71" s="14">
        <v>0</v>
      </c>
      <c r="AA71" s="14">
        <v>1722</v>
      </c>
      <c r="AB71" s="13">
        <f t="shared" ref="AB71:AB97" si="38">AC71+AD71</f>
        <v>101</v>
      </c>
      <c r="AC71" s="14">
        <v>0</v>
      </c>
      <c r="AD71" s="14">
        <v>101</v>
      </c>
      <c r="AE71" s="13">
        <f t="shared" ref="AE71:AE97" si="39">AF71+AG71</f>
        <v>1216</v>
      </c>
      <c r="AF71" s="14">
        <v>0</v>
      </c>
      <c r="AG71" s="14">
        <v>1216</v>
      </c>
      <c r="AH71" s="14">
        <v>0</v>
      </c>
      <c r="AI71" s="13">
        <f t="shared" ref="AI71:AI97" si="40">AJ71+AK71</f>
        <v>101</v>
      </c>
      <c r="AJ71" s="14">
        <v>0</v>
      </c>
      <c r="AK71" s="14">
        <v>101</v>
      </c>
      <c r="AL71" s="13">
        <f t="shared" ref="AL71:AL97" si="41">AM71+AN71</f>
        <v>1520</v>
      </c>
      <c r="AM71" s="14">
        <v>0</v>
      </c>
      <c r="AN71" s="14">
        <v>1520</v>
      </c>
      <c r="AO71" s="13">
        <f t="shared" ref="AO71:AO97" si="42">AP71+AQ71</f>
        <v>101</v>
      </c>
      <c r="AP71" s="14">
        <v>0</v>
      </c>
      <c r="AQ71" s="14">
        <v>101</v>
      </c>
      <c r="AR71" s="13">
        <f t="shared" ref="AR71:AR97" si="43">AT71+AU71+AV71+AW71+AX71+BA71+BD71+BG71+BJ71+AS71</f>
        <v>2634</v>
      </c>
      <c r="AS71" s="14">
        <v>0</v>
      </c>
      <c r="AT71" s="14">
        <v>1013</v>
      </c>
      <c r="AU71" s="14">
        <v>0</v>
      </c>
      <c r="AV71" s="14">
        <v>0</v>
      </c>
      <c r="AW71" s="14">
        <v>0</v>
      </c>
      <c r="AX71" s="13">
        <f t="shared" ref="AX71:AX97" si="44">AY71+AZ71</f>
        <v>0</v>
      </c>
      <c r="AY71" s="14">
        <v>0</v>
      </c>
      <c r="AZ71" s="14">
        <v>0</v>
      </c>
      <c r="BA71" s="13">
        <f t="shared" ref="BA71:BA97" si="45">BB71+BC71</f>
        <v>0</v>
      </c>
      <c r="BB71" s="14">
        <v>0</v>
      </c>
      <c r="BC71" s="14">
        <v>0</v>
      </c>
      <c r="BD71" s="13">
        <f t="shared" ref="BD71:BD97" si="46">BE71+BF71</f>
        <v>1621</v>
      </c>
      <c r="BE71" s="14">
        <v>0</v>
      </c>
      <c r="BF71" s="14">
        <v>1621</v>
      </c>
      <c r="BG71" s="13">
        <f t="shared" ref="BG71:BG97" si="47">BH71+BI71</f>
        <v>0</v>
      </c>
      <c r="BH71" s="14">
        <v>0</v>
      </c>
      <c r="BI71" s="14">
        <v>0</v>
      </c>
      <c r="BJ71" s="13">
        <f t="shared" ref="BJ71:BJ97" si="48">BK71+BL71</f>
        <v>0</v>
      </c>
      <c r="BK71" s="14">
        <v>0</v>
      </c>
      <c r="BL71" s="14">
        <v>0</v>
      </c>
      <c r="BM71" s="13">
        <f t="shared" ref="BM71:BM97" si="49">BN71+BO71</f>
        <v>101</v>
      </c>
      <c r="BN71" s="14">
        <v>0</v>
      </c>
      <c r="BO71" s="14">
        <v>101</v>
      </c>
      <c r="BP71" s="13">
        <f t="shared" ref="BP71:BP97" si="50">BT71+BU71+BV71+BY71+CB71+BQ71</f>
        <v>200</v>
      </c>
      <c r="BQ71" s="13">
        <f t="shared" ref="BQ71:BQ97" si="51">BR71+BS71</f>
        <v>0</v>
      </c>
      <c r="BR71" s="14">
        <v>0</v>
      </c>
      <c r="BS71" s="15">
        <v>0</v>
      </c>
      <c r="BT71" s="15">
        <v>200</v>
      </c>
      <c r="BU71" s="15">
        <v>0</v>
      </c>
      <c r="BV71" s="13">
        <f t="shared" ref="BV71:BV97" si="52">BW71+BX71</f>
        <v>0</v>
      </c>
      <c r="BW71" s="15">
        <v>0</v>
      </c>
      <c r="BX71" s="15">
        <v>0</v>
      </c>
      <c r="BY71" s="13">
        <f t="shared" ref="BY71:BY97" si="53">BZ71+CA71</f>
        <v>0</v>
      </c>
      <c r="BZ71" s="15">
        <v>0</v>
      </c>
      <c r="CA71" s="15">
        <v>0</v>
      </c>
      <c r="CB71" s="13">
        <f t="shared" ref="CB71:CB97" si="54">CC71+CD71</f>
        <v>0</v>
      </c>
      <c r="CC71" s="15">
        <v>0</v>
      </c>
      <c r="CD71" s="15">
        <v>0</v>
      </c>
      <c r="CE71" s="13">
        <f t="shared" ref="CE71:CE97" si="55">CF71+CG71</f>
        <v>709</v>
      </c>
      <c r="CF71" s="14">
        <v>0</v>
      </c>
      <c r="CG71" s="14">
        <v>709</v>
      </c>
      <c r="CH71" s="13">
        <f t="shared" ref="CH71:CH97" si="56">CJ71+CI71</f>
        <v>2229</v>
      </c>
      <c r="CI71" s="14">
        <v>0</v>
      </c>
      <c r="CJ71" s="14">
        <v>2229</v>
      </c>
      <c r="CK71" s="13">
        <f t="shared" ref="CK71:CK97" si="57">CM71+CL71</f>
        <v>0</v>
      </c>
      <c r="CL71" s="14">
        <v>0</v>
      </c>
      <c r="CM71" s="14">
        <v>0</v>
      </c>
      <c r="CN71" s="13">
        <f t="shared" ref="CN71:CN97" si="58">CP71+CO71</f>
        <v>2647</v>
      </c>
      <c r="CO71" s="14">
        <v>0</v>
      </c>
      <c r="CP71" s="14">
        <v>2647</v>
      </c>
      <c r="CQ71" s="16">
        <v>1800</v>
      </c>
      <c r="CR71" s="13">
        <f t="shared" ref="CR71:CR97" si="59">CT71+CS71</f>
        <v>0</v>
      </c>
      <c r="CS71" s="14">
        <v>0</v>
      </c>
      <c r="CT71" s="14">
        <v>0</v>
      </c>
      <c r="CU71" s="13">
        <f t="shared" ref="CU71:CU97" si="60">CW71+CV71</f>
        <v>0</v>
      </c>
      <c r="CV71" s="13">
        <f t="shared" ref="CV71:CW97" si="61">CY71+DB71+DE71</f>
        <v>0</v>
      </c>
      <c r="CW71" s="13">
        <f t="shared" si="61"/>
        <v>0</v>
      </c>
      <c r="CX71" s="13">
        <f t="shared" ref="CX71:CX97" si="62">CZ71+CY71</f>
        <v>0</v>
      </c>
      <c r="CY71" s="14">
        <v>0</v>
      </c>
      <c r="CZ71" s="14">
        <v>0</v>
      </c>
      <c r="DA71" s="13">
        <f t="shared" ref="DA71:DA97" si="63">DC71+DB71</f>
        <v>0</v>
      </c>
      <c r="DB71" s="14">
        <v>0</v>
      </c>
      <c r="DC71" s="14">
        <v>0</v>
      </c>
      <c r="DD71" s="13">
        <f t="shared" ref="DD71:DD97" si="64">DF71+DE71</f>
        <v>0</v>
      </c>
      <c r="DE71" s="14">
        <v>0</v>
      </c>
      <c r="DF71" s="14">
        <v>0</v>
      </c>
      <c r="DG71" s="17">
        <f t="shared" si="33"/>
        <v>102160</v>
      </c>
      <c r="DH71" s="17">
        <f t="shared" ref="DH71:DH98" si="65">B71+Z71+AC71+AF71+AH71+AJ71+AM71+AP71+AS71+AU71+AV71+AW71+BB71+BE71+BK71+BN71+BR71+CC71+CF71+CI71+CL71+CO71+CS71+CV71+BU71+BW71+BZ71+AY71+BH71</f>
        <v>0</v>
      </c>
      <c r="DI71" s="17">
        <v>0</v>
      </c>
      <c r="DJ71" s="17">
        <f t="shared" ref="DJ71:DJ98" si="66">O71+AA71+AD71+AG71+AK71+AN71+AQ71+AT71+BC71+BF71+BL71+BO71+BT71+CG71+CJ71+CM71+CP71+CT71+CW71+CA71+CD71+AZ71+BI71+BX71+BS71</f>
        <v>102160</v>
      </c>
      <c r="DK71" s="18">
        <v>1942</v>
      </c>
      <c r="DL71" s="18">
        <v>1323</v>
      </c>
    </row>
    <row r="72" spans="1:116" ht="15.75" x14ac:dyDescent="0.2">
      <c r="A72" s="19" t="s">
        <v>138</v>
      </c>
      <c r="B72" s="13">
        <f t="shared" si="34"/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3">
        <f t="shared" si="35"/>
        <v>33694</v>
      </c>
      <c r="P72" s="14">
        <v>0</v>
      </c>
      <c r="Q72" s="14">
        <v>33224</v>
      </c>
      <c r="R72" s="14">
        <v>0</v>
      </c>
      <c r="S72" s="14">
        <v>449</v>
      </c>
      <c r="T72" s="14">
        <v>21</v>
      </c>
      <c r="U72" s="14">
        <v>0</v>
      </c>
      <c r="V72" s="14">
        <v>0</v>
      </c>
      <c r="W72" s="14">
        <v>0</v>
      </c>
      <c r="X72" s="13">
        <f t="shared" si="36"/>
        <v>516</v>
      </c>
      <c r="Y72" s="13">
        <f t="shared" si="37"/>
        <v>516</v>
      </c>
      <c r="Z72" s="14">
        <v>0</v>
      </c>
      <c r="AA72" s="14">
        <v>516</v>
      </c>
      <c r="AB72" s="13">
        <f t="shared" si="38"/>
        <v>0</v>
      </c>
      <c r="AC72" s="14">
        <v>0</v>
      </c>
      <c r="AD72" s="14">
        <v>0</v>
      </c>
      <c r="AE72" s="13">
        <f t="shared" si="39"/>
        <v>44</v>
      </c>
      <c r="AF72" s="14">
        <v>0</v>
      </c>
      <c r="AG72" s="14">
        <v>44</v>
      </c>
      <c r="AH72" s="14">
        <v>0</v>
      </c>
      <c r="AI72" s="13">
        <f t="shared" si="40"/>
        <v>0</v>
      </c>
      <c r="AJ72" s="14">
        <v>0</v>
      </c>
      <c r="AK72" s="14">
        <v>0</v>
      </c>
      <c r="AL72" s="13">
        <f t="shared" si="41"/>
        <v>782</v>
      </c>
      <c r="AM72" s="14">
        <v>0</v>
      </c>
      <c r="AN72" s="14">
        <v>782</v>
      </c>
      <c r="AO72" s="13">
        <f t="shared" si="42"/>
        <v>151</v>
      </c>
      <c r="AP72" s="14">
        <v>0</v>
      </c>
      <c r="AQ72" s="14">
        <v>151</v>
      </c>
      <c r="AR72" s="13">
        <f t="shared" si="43"/>
        <v>2164</v>
      </c>
      <c r="AS72" s="14">
        <v>0</v>
      </c>
      <c r="AT72" s="14">
        <v>1862</v>
      </c>
      <c r="AU72" s="14">
        <v>0</v>
      </c>
      <c r="AV72" s="14">
        <v>0</v>
      </c>
      <c r="AW72" s="14">
        <v>0</v>
      </c>
      <c r="AX72" s="13">
        <f t="shared" si="44"/>
        <v>0</v>
      </c>
      <c r="AY72" s="14">
        <v>0</v>
      </c>
      <c r="AZ72" s="14">
        <v>0</v>
      </c>
      <c r="BA72" s="13">
        <f t="shared" si="45"/>
        <v>0</v>
      </c>
      <c r="BB72" s="14">
        <v>0</v>
      </c>
      <c r="BC72" s="14">
        <v>0</v>
      </c>
      <c r="BD72" s="13">
        <f t="shared" si="46"/>
        <v>302</v>
      </c>
      <c r="BE72" s="14">
        <v>0</v>
      </c>
      <c r="BF72" s="14">
        <v>302</v>
      </c>
      <c r="BG72" s="13">
        <f t="shared" si="47"/>
        <v>0</v>
      </c>
      <c r="BH72" s="14">
        <v>0</v>
      </c>
      <c r="BI72" s="14">
        <v>0</v>
      </c>
      <c r="BJ72" s="13">
        <f t="shared" si="48"/>
        <v>0</v>
      </c>
      <c r="BK72" s="14">
        <v>0</v>
      </c>
      <c r="BL72" s="14">
        <v>0</v>
      </c>
      <c r="BM72" s="13">
        <f t="shared" si="49"/>
        <v>107</v>
      </c>
      <c r="BN72" s="14">
        <v>0</v>
      </c>
      <c r="BO72" s="14">
        <v>107</v>
      </c>
      <c r="BP72" s="13">
        <f t="shared" si="50"/>
        <v>0</v>
      </c>
      <c r="BQ72" s="13">
        <f t="shared" si="51"/>
        <v>0</v>
      </c>
      <c r="BR72" s="14">
        <v>0</v>
      </c>
      <c r="BS72" s="14">
        <v>0</v>
      </c>
      <c r="BT72" s="14">
        <v>0</v>
      </c>
      <c r="BU72" s="14">
        <v>0</v>
      </c>
      <c r="BV72" s="13">
        <f t="shared" si="52"/>
        <v>0</v>
      </c>
      <c r="BW72" s="14">
        <v>0</v>
      </c>
      <c r="BX72" s="14">
        <v>0</v>
      </c>
      <c r="BY72" s="13">
        <f t="shared" si="53"/>
        <v>0</v>
      </c>
      <c r="BZ72" s="14">
        <v>0</v>
      </c>
      <c r="CA72" s="14">
        <v>0</v>
      </c>
      <c r="CB72" s="13">
        <f t="shared" si="54"/>
        <v>0</v>
      </c>
      <c r="CC72" s="14">
        <v>0</v>
      </c>
      <c r="CD72" s="14">
        <v>0</v>
      </c>
      <c r="CE72" s="13">
        <f t="shared" si="55"/>
        <v>1618</v>
      </c>
      <c r="CF72" s="14">
        <v>0</v>
      </c>
      <c r="CG72" s="14">
        <v>1618</v>
      </c>
      <c r="CH72" s="13">
        <f t="shared" si="56"/>
        <v>1726</v>
      </c>
      <c r="CI72" s="14">
        <v>0</v>
      </c>
      <c r="CJ72" s="14">
        <v>1726</v>
      </c>
      <c r="CK72" s="13">
        <f t="shared" si="57"/>
        <v>0</v>
      </c>
      <c r="CL72" s="14">
        <v>0</v>
      </c>
      <c r="CM72" s="14">
        <v>0</v>
      </c>
      <c r="CN72" s="13">
        <f t="shared" si="58"/>
        <v>1886</v>
      </c>
      <c r="CO72" s="14">
        <v>0</v>
      </c>
      <c r="CP72" s="14">
        <v>1886</v>
      </c>
      <c r="CQ72" s="16"/>
      <c r="CR72" s="13">
        <f t="shared" si="59"/>
        <v>0</v>
      </c>
      <c r="CS72" s="14">
        <v>0</v>
      </c>
      <c r="CT72" s="14">
        <v>0</v>
      </c>
      <c r="CU72" s="13">
        <f t="shared" si="60"/>
        <v>0</v>
      </c>
      <c r="CV72" s="13">
        <f t="shared" si="61"/>
        <v>0</v>
      </c>
      <c r="CW72" s="13">
        <f t="shared" si="61"/>
        <v>0</v>
      </c>
      <c r="CX72" s="13">
        <f t="shared" si="62"/>
        <v>0</v>
      </c>
      <c r="CY72" s="14">
        <v>0</v>
      </c>
      <c r="CZ72" s="14">
        <v>0</v>
      </c>
      <c r="DA72" s="13">
        <f t="shared" si="63"/>
        <v>0</v>
      </c>
      <c r="DB72" s="14">
        <v>0</v>
      </c>
      <c r="DC72" s="14">
        <v>0</v>
      </c>
      <c r="DD72" s="13">
        <f t="shared" si="64"/>
        <v>0</v>
      </c>
      <c r="DE72" s="14">
        <v>0</v>
      </c>
      <c r="DF72" s="14">
        <v>0</v>
      </c>
      <c r="DG72" s="17">
        <f t="shared" ref="DG72:DG98" si="67">DH72+DJ72</f>
        <v>42688</v>
      </c>
      <c r="DH72" s="17">
        <f t="shared" si="65"/>
        <v>0</v>
      </c>
      <c r="DI72" s="17">
        <v>0</v>
      </c>
      <c r="DJ72" s="17">
        <f t="shared" si="66"/>
        <v>42688</v>
      </c>
      <c r="DK72" s="18">
        <v>1565</v>
      </c>
      <c r="DL72" s="18">
        <v>1066</v>
      </c>
    </row>
    <row r="73" spans="1:116" ht="31.5" x14ac:dyDescent="0.2">
      <c r="A73" s="19" t="s">
        <v>139</v>
      </c>
      <c r="B73" s="13">
        <f t="shared" si="34"/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3">
        <f t="shared" si="35"/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3">
        <f t="shared" si="36"/>
        <v>0</v>
      </c>
      <c r="Y73" s="13">
        <f t="shared" si="37"/>
        <v>0</v>
      </c>
      <c r="Z73" s="14">
        <v>0</v>
      </c>
      <c r="AA73" s="14">
        <v>0</v>
      </c>
      <c r="AB73" s="13">
        <f t="shared" si="38"/>
        <v>0</v>
      </c>
      <c r="AC73" s="14">
        <v>0</v>
      </c>
      <c r="AD73" s="14">
        <v>0</v>
      </c>
      <c r="AE73" s="13">
        <f t="shared" si="39"/>
        <v>0</v>
      </c>
      <c r="AF73" s="14">
        <v>0</v>
      </c>
      <c r="AG73" s="14">
        <v>0</v>
      </c>
      <c r="AH73" s="14">
        <v>0</v>
      </c>
      <c r="AI73" s="13">
        <f t="shared" si="40"/>
        <v>0</v>
      </c>
      <c r="AJ73" s="14">
        <v>0</v>
      </c>
      <c r="AK73" s="14">
        <v>0</v>
      </c>
      <c r="AL73" s="13">
        <f t="shared" si="41"/>
        <v>0</v>
      </c>
      <c r="AM73" s="14">
        <v>0</v>
      </c>
      <c r="AN73" s="14">
        <v>0</v>
      </c>
      <c r="AO73" s="13">
        <f t="shared" si="42"/>
        <v>0</v>
      </c>
      <c r="AP73" s="14">
        <v>0</v>
      </c>
      <c r="AQ73" s="14">
        <v>0</v>
      </c>
      <c r="AR73" s="13">
        <f t="shared" si="43"/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3">
        <f t="shared" si="44"/>
        <v>0</v>
      </c>
      <c r="AY73" s="14">
        <v>0</v>
      </c>
      <c r="AZ73" s="14">
        <v>0</v>
      </c>
      <c r="BA73" s="13">
        <f t="shared" si="45"/>
        <v>0</v>
      </c>
      <c r="BB73" s="14">
        <v>0</v>
      </c>
      <c r="BC73" s="14">
        <v>0</v>
      </c>
      <c r="BD73" s="13">
        <f t="shared" si="46"/>
        <v>0</v>
      </c>
      <c r="BE73" s="14">
        <v>0</v>
      </c>
      <c r="BF73" s="14">
        <v>0</v>
      </c>
      <c r="BG73" s="13">
        <f t="shared" si="47"/>
        <v>0</v>
      </c>
      <c r="BH73" s="14">
        <v>0</v>
      </c>
      <c r="BI73" s="14">
        <v>0</v>
      </c>
      <c r="BJ73" s="13">
        <f t="shared" si="48"/>
        <v>0</v>
      </c>
      <c r="BK73" s="14">
        <v>0</v>
      </c>
      <c r="BL73" s="14">
        <v>0</v>
      </c>
      <c r="BM73" s="13">
        <f t="shared" si="49"/>
        <v>0</v>
      </c>
      <c r="BN73" s="14">
        <v>0</v>
      </c>
      <c r="BO73" s="14">
        <v>0</v>
      </c>
      <c r="BP73" s="13">
        <f t="shared" si="50"/>
        <v>31397</v>
      </c>
      <c r="BQ73" s="13">
        <f t="shared" si="51"/>
        <v>7949</v>
      </c>
      <c r="BR73" s="14">
        <v>3372</v>
      </c>
      <c r="BS73" s="14">
        <v>4577</v>
      </c>
      <c r="BT73" s="14">
        <v>5167</v>
      </c>
      <c r="BU73" s="14">
        <v>13581</v>
      </c>
      <c r="BV73" s="13">
        <f t="shared" si="52"/>
        <v>100</v>
      </c>
      <c r="BW73" s="14">
        <v>100</v>
      </c>
      <c r="BX73" s="14">
        <v>0</v>
      </c>
      <c r="BY73" s="13">
        <f t="shared" si="53"/>
        <v>0</v>
      </c>
      <c r="BZ73" s="14">
        <v>0</v>
      </c>
      <c r="CA73" s="14">
        <v>0</v>
      </c>
      <c r="CB73" s="13">
        <f t="shared" si="54"/>
        <v>4600</v>
      </c>
      <c r="CC73" s="14">
        <v>3170</v>
      </c>
      <c r="CD73" s="14">
        <v>1430</v>
      </c>
      <c r="CE73" s="13">
        <f t="shared" si="55"/>
        <v>0</v>
      </c>
      <c r="CF73" s="14">
        <v>0</v>
      </c>
      <c r="CG73" s="14">
        <v>0</v>
      </c>
      <c r="CH73" s="13">
        <f t="shared" si="56"/>
        <v>0</v>
      </c>
      <c r="CI73" s="14">
        <v>0</v>
      </c>
      <c r="CJ73" s="14">
        <v>0</v>
      </c>
      <c r="CK73" s="13">
        <f t="shared" si="57"/>
        <v>0</v>
      </c>
      <c r="CL73" s="14">
        <v>0</v>
      </c>
      <c r="CM73" s="14">
        <v>0</v>
      </c>
      <c r="CN73" s="13">
        <f t="shared" si="58"/>
        <v>0</v>
      </c>
      <c r="CO73" s="14">
        <v>0</v>
      </c>
      <c r="CP73" s="14">
        <v>0</v>
      </c>
      <c r="CQ73" s="16"/>
      <c r="CR73" s="13">
        <f t="shared" si="59"/>
        <v>0</v>
      </c>
      <c r="CS73" s="14">
        <v>0</v>
      </c>
      <c r="CT73" s="14">
        <v>0</v>
      </c>
      <c r="CU73" s="13">
        <f t="shared" si="60"/>
        <v>0</v>
      </c>
      <c r="CV73" s="13">
        <f t="shared" si="61"/>
        <v>0</v>
      </c>
      <c r="CW73" s="13">
        <f t="shared" si="61"/>
        <v>0</v>
      </c>
      <c r="CX73" s="13">
        <f t="shared" si="62"/>
        <v>0</v>
      </c>
      <c r="CY73" s="14">
        <v>0</v>
      </c>
      <c r="CZ73" s="14">
        <v>0</v>
      </c>
      <c r="DA73" s="13">
        <f t="shared" si="63"/>
        <v>0</v>
      </c>
      <c r="DB73" s="14">
        <v>0</v>
      </c>
      <c r="DC73" s="14">
        <v>0</v>
      </c>
      <c r="DD73" s="13">
        <f t="shared" si="64"/>
        <v>0</v>
      </c>
      <c r="DE73" s="14">
        <v>0</v>
      </c>
      <c r="DF73" s="14">
        <v>0</v>
      </c>
      <c r="DG73" s="17">
        <f t="shared" si="67"/>
        <v>31397</v>
      </c>
      <c r="DH73" s="17">
        <f t="shared" si="65"/>
        <v>20223</v>
      </c>
      <c r="DI73" s="17">
        <v>0</v>
      </c>
      <c r="DJ73" s="17">
        <f t="shared" si="66"/>
        <v>11174</v>
      </c>
      <c r="DK73" s="18"/>
      <c r="DL73" s="18"/>
    </row>
    <row r="74" spans="1:116" ht="31.5" x14ac:dyDescent="0.2">
      <c r="A74" s="19" t="s">
        <v>140</v>
      </c>
      <c r="B74" s="13">
        <f t="shared" si="34"/>
        <v>0</v>
      </c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13">
        <f t="shared" si="35"/>
        <v>0</v>
      </c>
      <c r="P74" s="24"/>
      <c r="Q74" s="24"/>
      <c r="R74" s="24"/>
      <c r="S74" s="24"/>
      <c r="T74" s="24"/>
      <c r="U74" s="24"/>
      <c r="V74" s="24"/>
      <c r="W74" s="24"/>
      <c r="X74" s="13">
        <f t="shared" si="36"/>
        <v>0</v>
      </c>
      <c r="Y74" s="13">
        <f t="shared" si="37"/>
        <v>0</v>
      </c>
      <c r="Z74" s="24"/>
      <c r="AA74" s="24"/>
      <c r="AB74" s="13">
        <f t="shared" si="38"/>
        <v>0</v>
      </c>
      <c r="AC74" s="24"/>
      <c r="AD74" s="24"/>
      <c r="AE74" s="13">
        <f t="shared" si="39"/>
        <v>0</v>
      </c>
      <c r="AF74" s="24"/>
      <c r="AG74" s="24"/>
      <c r="AH74" s="24"/>
      <c r="AI74" s="13">
        <f t="shared" si="40"/>
        <v>0</v>
      </c>
      <c r="AJ74" s="24"/>
      <c r="AK74" s="24"/>
      <c r="AL74" s="13">
        <f t="shared" si="41"/>
        <v>0</v>
      </c>
      <c r="AM74" s="24"/>
      <c r="AN74" s="24"/>
      <c r="AO74" s="13">
        <f t="shared" si="42"/>
        <v>0</v>
      </c>
      <c r="AP74" s="24"/>
      <c r="AQ74" s="24"/>
      <c r="AR74" s="13">
        <f t="shared" si="43"/>
        <v>0</v>
      </c>
      <c r="AS74" s="25"/>
      <c r="AT74" s="25"/>
      <c r="AU74" s="25"/>
      <c r="AV74" s="25"/>
      <c r="AW74" s="25"/>
      <c r="AX74" s="13">
        <f t="shared" si="44"/>
        <v>0</v>
      </c>
      <c r="AY74" s="25"/>
      <c r="AZ74" s="25"/>
      <c r="BA74" s="13">
        <f t="shared" si="45"/>
        <v>0</v>
      </c>
      <c r="BB74" s="25"/>
      <c r="BC74" s="25"/>
      <c r="BD74" s="13">
        <f t="shared" si="46"/>
        <v>0</v>
      </c>
      <c r="BE74" s="25"/>
      <c r="BF74" s="25"/>
      <c r="BG74" s="13">
        <f t="shared" si="47"/>
        <v>0</v>
      </c>
      <c r="BH74" s="25"/>
      <c r="BI74" s="25"/>
      <c r="BJ74" s="13">
        <f t="shared" si="48"/>
        <v>0</v>
      </c>
      <c r="BK74" s="25"/>
      <c r="BL74" s="25"/>
      <c r="BM74" s="13">
        <f t="shared" si="49"/>
        <v>0</v>
      </c>
      <c r="BN74" s="24"/>
      <c r="BO74" s="24"/>
      <c r="BP74" s="13">
        <f t="shared" si="50"/>
        <v>21590</v>
      </c>
      <c r="BQ74" s="13">
        <f t="shared" si="51"/>
        <v>4000</v>
      </c>
      <c r="BR74" s="14">
        <v>1000</v>
      </c>
      <c r="BS74" s="15">
        <v>3000</v>
      </c>
      <c r="BT74" s="15">
        <v>700</v>
      </c>
      <c r="BU74" s="15">
        <v>12240</v>
      </c>
      <c r="BV74" s="13">
        <f t="shared" si="52"/>
        <v>2500</v>
      </c>
      <c r="BW74" s="15">
        <v>2500</v>
      </c>
      <c r="BX74" s="15">
        <v>0</v>
      </c>
      <c r="BY74" s="13">
        <f t="shared" si="53"/>
        <v>0</v>
      </c>
      <c r="BZ74" s="15">
        <v>0</v>
      </c>
      <c r="CA74" s="15">
        <v>0</v>
      </c>
      <c r="CB74" s="13">
        <f t="shared" si="54"/>
        <v>2150</v>
      </c>
      <c r="CC74" s="15">
        <v>2000</v>
      </c>
      <c r="CD74" s="15">
        <v>150</v>
      </c>
      <c r="CE74" s="13">
        <f t="shared" si="55"/>
        <v>0</v>
      </c>
      <c r="CF74" s="24"/>
      <c r="CG74" s="24"/>
      <c r="CH74" s="13">
        <f t="shared" si="56"/>
        <v>0</v>
      </c>
      <c r="CI74" s="24"/>
      <c r="CJ74" s="24"/>
      <c r="CK74" s="13">
        <f t="shared" si="57"/>
        <v>0</v>
      </c>
      <c r="CL74" s="24"/>
      <c r="CM74" s="24"/>
      <c r="CN74" s="13">
        <f t="shared" si="58"/>
        <v>0</v>
      </c>
      <c r="CO74" s="24"/>
      <c r="CP74" s="24"/>
      <c r="CQ74" s="26"/>
      <c r="CR74" s="13">
        <f t="shared" si="59"/>
        <v>0</v>
      </c>
      <c r="CS74" s="24"/>
      <c r="CT74" s="24"/>
      <c r="CU74" s="13">
        <f t="shared" si="60"/>
        <v>0</v>
      </c>
      <c r="CV74" s="13">
        <f t="shared" si="61"/>
        <v>0</v>
      </c>
      <c r="CW74" s="13">
        <f t="shared" si="61"/>
        <v>0</v>
      </c>
      <c r="CX74" s="13">
        <f t="shared" si="62"/>
        <v>0</v>
      </c>
      <c r="CY74" s="25"/>
      <c r="CZ74" s="25"/>
      <c r="DA74" s="13">
        <f t="shared" si="63"/>
        <v>0</v>
      </c>
      <c r="DB74" s="25"/>
      <c r="DC74" s="25"/>
      <c r="DD74" s="13">
        <f t="shared" si="64"/>
        <v>0</v>
      </c>
      <c r="DE74" s="25"/>
      <c r="DF74" s="25"/>
      <c r="DG74" s="17">
        <f t="shared" si="67"/>
        <v>21590</v>
      </c>
      <c r="DH74" s="17">
        <f t="shared" si="65"/>
        <v>17740</v>
      </c>
      <c r="DI74" s="17">
        <v>0</v>
      </c>
      <c r="DJ74" s="17">
        <f t="shared" si="66"/>
        <v>3850</v>
      </c>
      <c r="DK74" s="18"/>
      <c r="DL74" s="18"/>
    </row>
    <row r="75" spans="1:116" ht="47.25" x14ac:dyDescent="0.2">
      <c r="A75" s="19" t="s">
        <v>160</v>
      </c>
      <c r="B75" s="13">
        <f t="shared" si="34"/>
        <v>0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13">
        <f t="shared" si="35"/>
        <v>0</v>
      </c>
      <c r="P75" s="24"/>
      <c r="Q75" s="24"/>
      <c r="R75" s="24"/>
      <c r="S75" s="24"/>
      <c r="T75" s="24"/>
      <c r="U75" s="24"/>
      <c r="V75" s="24"/>
      <c r="W75" s="24"/>
      <c r="X75" s="13">
        <f t="shared" si="36"/>
        <v>0</v>
      </c>
      <c r="Y75" s="13">
        <f t="shared" si="37"/>
        <v>0</v>
      </c>
      <c r="Z75" s="24"/>
      <c r="AA75" s="24"/>
      <c r="AB75" s="13">
        <f t="shared" si="38"/>
        <v>0</v>
      </c>
      <c r="AC75" s="24"/>
      <c r="AD75" s="24"/>
      <c r="AE75" s="13">
        <f t="shared" si="39"/>
        <v>0</v>
      </c>
      <c r="AF75" s="24"/>
      <c r="AG75" s="24"/>
      <c r="AH75" s="24"/>
      <c r="AI75" s="13">
        <f t="shared" si="40"/>
        <v>0</v>
      </c>
      <c r="AJ75" s="24"/>
      <c r="AK75" s="24"/>
      <c r="AL75" s="13">
        <f t="shared" si="41"/>
        <v>0</v>
      </c>
      <c r="AM75" s="24"/>
      <c r="AN75" s="24"/>
      <c r="AO75" s="13">
        <f t="shared" si="42"/>
        <v>600</v>
      </c>
      <c r="AP75" s="15">
        <v>600</v>
      </c>
      <c r="AQ75" s="24"/>
      <c r="AR75" s="13">
        <f t="shared" si="43"/>
        <v>0</v>
      </c>
      <c r="AS75" s="25"/>
      <c r="AT75" s="25"/>
      <c r="AU75" s="25"/>
      <c r="AV75" s="25"/>
      <c r="AW75" s="25"/>
      <c r="AX75" s="13">
        <f t="shared" si="44"/>
        <v>0</v>
      </c>
      <c r="AY75" s="25"/>
      <c r="AZ75" s="25"/>
      <c r="BA75" s="13">
        <f t="shared" si="45"/>
        <v>0</v>
      </c>
      <c r="BB75" s="25"/>
      <c r="BC75" s="25"/>
      <c r="BD75" s="13">
        <f t="shared" si="46"/>
        <v>0</v>
      </c>
      <c r="BE75" s="25"/>
      <c r="BF75" s="25"/>
      <c r="BG75" s="13">
        <f t="shared" si="47"/>
        <v>0</v>
      </c>
      <c r="BH75" s="25"/>
      <c r="BI75" s="25"/>
      <c r="BJ75" s="13">
        <f t="shared" si="48"/>
        <v>0</v>
      </c>
      <c r="BK75" s="25"/>
      <c r="BL75" s="25"/>
      <c r="BM75" s="13">
        <f t="shared" si="49"/>
        <v>0</v>
      </c>
      <c r="BN75" s="24"/>
      <c r="BO75" s="24"/>
      <c r="BP75" s="13">
        <f t="shared" si="50"/>
        <v>0</v>
      </c>
      <c r="BQ75" s="13">
        <f t="shared" si="51"/>
        <v>0</v>
      </c>
      <c r="BR75" s="25"/>
      <c r="BS75" s="24"/>
      <c r="BT75" s="24"/>
      <c r="BU75" s="24"/>
      <c r="BV75" s="13">
        <f t="shared" si="52"/>
        <v>0</v>
      </c>
      <c r="BW75" s="24"/>
      <c r="BX75" s="24"/>
      <c r="BY75" s="13">
        <f t="shared" si="53"/>
        <v>0</v>
      </c>
      <c r="BZ75" s="24"/>
      <c r="CA75" s="24"/>
      <c r="CB75" s="13">
        <f t="shared" si="54"/>
        <v>0</v>
      </c>
      <c r="CC75" s="24"/>
      <c r="CD75" s="24"/>
      <c r="CE75" s="13">
        <f t="shared" si="55"/>
        <v>0</v>
      </c>
      <c r="CF75" s="24"/>
      <c r="CG75" s="24"/>
      <c r="CH75" s="13">
        <f t="shared" si="56"/>
        <v>0</v>
      </c>
      <c r="CI75" s="24"/>
      <c r="CJ75" s="24"/>
      <c r="CK75" s="13">
        <f t="shared" si="57"/>
        <v>0</v>
      </c>
      <c r="CL75" s="24"/>
      <c r="CM75" s="24"/>
      <c r="CN75" s="13">
        <f t="shared" si="58"/>
        <v>0</v>
      </c>
      <c r="CO75" s="24"/>
      <c r="CP75" s="24"/>
      <c r="CQ75" s="26"/>
      <c r="CR75" s="13">
        <f t="shared" si="59"/>
        <v>0</v>
      </c>
      <c r="CS75" s="24"/>
      <c r="CT75" s="24"/>
      <c r="CU75" s="13">
        <f t="shared" si="60"/>
        <v>0</v>
      </c>
      <c r="CV75" s="13">
        <f t="shared" si="61"/>
        <v>0</v>
      </c>
      <c r="CW75" s="13">
        <f t="shared" si="61"/>
        <v>0</v>
      </c>
      <c r="CX75" s="13">
        <f t="shared" si="62"/>
        <v>0</v>
      </c>
      <c r="CY75" s="25"/>
      <c r="CZ75" s="25"/>
      <c r="DA75" s="13">
        <f t="shared" si="63"/>
        <v>0</v>
      </c>
      <c r="DB75" s="25"/>
      <c r="DC75" s="25"/>
      <c r="DD75" s="13">
        <f t="shared" si="64"/>
        <v>0</v>
      </c>
      <c r="DE75" s="25"/>
      <c r="DF75" s="25"/>
      <c r="DG75" s="17">
        <f t="shared" si="67"/>
        <v>600</v>
      </c>
      <c r="DH75" s="17">
        <f t="shared" si="65"/>
        <v>600</v>
      </c>
      <c r="DI75" s="17">
        <v>0</v>
      </c>
      <c r="DJ75" s="17">
        <f t="shared" si="66"/>
        <v>0</v>
      </c>
      <c r="DK75" s="18">
        <v>6000</v>
      </c>
      <c r="DL75" s="18"/>
    </row>
    <row r="76" spans="1:116" ht="31.5" x14ac:dyDescent="0.2">
      <c r="A76" s="19" t="s">
        <v>141</v>
      </c>
      <c r="B76" s="13">
        <f t="shared" si="34"/>
        <v>0</v>
      </c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13">
        <f t="shared" si="35"/>
        <v>0</v>
      </c>
      <c r="P76" s="24"/>
      <c r="Q76" s="24"/>
      <c r="R76" s="24"/>
      <c r="S76" s="24"/>
      <c r="T76" s="24"/>
      <c r="U76" s="24"/>
      <c r="V76" s="24"/>
      <c r="W76" s="24"/>
      <c r="X76" s="13">
        <f t="shared" si="36"/>
        <v>0</v>
      </c>
      <c r="Y76" s="13">
        <f t="shared" si="37"/>
        <v>0</v>
      </c>
      <c r="Z76" s="24"/>
      <c r="AA76" s="24"/>
      <c r="AB76" s="13">
        <f t="shared" si="38"/>
        <v>0</v>
      </c>
      <c r="AC76" s="24"/>
      <c r="AD76" s="24"/>
      <c r="AE76" s="13">
        <f t="shared" si="39"/>
        <v>0</v>
      </c>
      <c r="AF76" s="24"/>
      <c r="AG76" s="24"/>
      <c r="AH76" s="24"/>
      <c r="AI76" s="13">
        <f t="shared" si="40"/>
        <v>996</v>
      </c>
      <c r="AJ76" s="15">
        <v>199</v>
      </c>
      <c r="AK76" s="15">
        <v>797</v>
      </c>
      <c r="AL76" s="13">
        <f t="shared" si="41"/>
        <v>0</v>
      </c>
      <c r="AM76" s="24"/>
      <c r="AN76" s="24"/>
      <c r="AO76" s="13">
        <f t="shared" si="42"/>
        <v>0</v>
      </c>
      <c r="AP76" s="24"/>
      <c r="AQ76" s="24"/>
      <c r="AR76" s="13">
        <f t="shared" si="43"/>
        <v>0</v>
      </c>
      <c r="AS76" s="25"/>
      <c r="AT76" s="25"/>
      <c r="AU76" s="25"/>
      <c r="AV76" s="25"/>
      <c r="AW76" s="25"/>
      <c r="AX76" s="13">
        <f t="shared" si="44"/>
        <v>0</v>
      </c>
      <c r="AY76" s="25"/>
      <c r="AZ76" s="25"/>
      <c r="BA76" s="13">
        <f t="shared" si="45"/>
        <v>0</v>
      </c>
      <c r="BB76" s="25"/>
      <c r="BC76" s="25"/>
      <c r="BD76" s="13">
        <f t="shared" si="46"/>
        <v>0</v>
      </c>
      <c r="BE76" s="25"/>
      <c r="BF76" s="25"/>
      <c r="BG76" s="13">
        <f t="shared" si="47"/>
        <v>0</v>
      </c>
      <c r="BH76" s="25"/>
      <c r="BI76" s="25"/>
      <c r="BJ76" s="13">
        <f t="shared" si="48"/>
        <v>0</v>
      </c>
      <c r="BK76" s="25"/>
      <c r="BL76" s="25"/>
      <c r="BM76" s="13">
        <f t="shared" si="49"/>
        <v>0</v>
      </c>
      <c r="BN76" s="24"/>
      <c r="BO76" s="24"/>
      <c r="BP76" s="13">
        <f t="shared" si="50"/>
        <v>0</v>
      </c>
      <c r="BQ76" s="13">
        <f t="shared" si="51"/>
        <v>0</v>
      </c>
      <c r="BR76" s="25"/>
      <c r="BS76" s="24"/>
      <c r="BT76" s="24"/>
      <c r="BU76" s="24"/>
      <c r="BV76" s="13">
        <f t="shared" si="52"/>
        <v>0</v>
      </c>
      <c r="BW76" s="24"/>
      <c r="BX76" s="24"/>
      <c r="BY76" s="13">
        <f t="shared" si="53"/>
        <v>0</v>
      </c>
      <c r="BZ76" s="24"/>
      <c r="CA76" s="24"/>
      <c r="CB76" s="13">
        <f t="shared" si="54"/>
        <v>0</v>
      </c>
      <c r="CC76" s="24"/>
      <c r="CD76" s="24"/>
      <c r="CE76" s="13">
        <f t="shared" si="55"/>
        <v>0</v>
      </c>
      <c r="CF76" s="24"/>
      <c r="CG76" s="24"/>
      <c r="CH76" s="13">
        <f t="shared" si="56"/>
        <v>0</v>
      </c>
      <c r="CI76" s="24"/>
      <c r="CJ76" s="24"/>
      <c r="CK76" s="13">
        <f t="shared" si="57"/>
        <v>0</v>
      </c>
      <c r="CL76" s="24"/>
      <c r="CM76" s="24"/>
      <c r="CN76" s="13">
        <f t="shared" si="58"/>
        <v>0</v>
      </c>
      <c r="CO76" s="24"/>
      <c r="CP76" s="24"/>
      <c r="CQ76" s="26"/>
      <c r="CR76" s="13">
        <f t="shared" si="59"/>
        <v>34530</v>
      </c>
      <c r="CS76" s="24">
        <v>19530</v>
      </c>
      <c r="CT76" s="24">
        <v>15000</v>
      </c>
      <c r="CU76" s="13">
        <f t="shared" si="60"/>
        <v>0</v>
      </c>
      <c r="CV76" s="13">
        <f t="shared" si="61"/>
        <v>0</v>
      </c>
      <c r="CW76" s="13">
        <f t="shared" si="61"/>
        <v>0</v>
      </c>
      <c r="CX76" s="13">
        <f t="shared" si="62"/>
        <v>0</v>
      </c>
      <c r="CY76" s="25"/>
      <c r="CZ76" s="25"/>
      <c r="DA76" s="13">
        <f t="shared" si="63"/>
        <v>0</v>
      </c>
      <c r="DB76" s="25"/>
      <c r="DC76" s="25"/>
      <c r="DD76" s="13">
        <f t="shared" si="64"/>
        <v>0</v>
      </c>
      <c r="DE76" s="25"/>
      <c r="DF76" s="25"/>
      <c r="DG76" s="17">
        <f t="shared" si="67"/>
        <v>35526</v>
      </c>
      <c r="DH76" s="17">
        <f t="shared" si="65"/>
        <v>19729</v>
      </c>
      <c r="DI76" s="17">
        <v>0</v>
      </c>
      <c r="DJ76" s="17">
        <f t="shared" si="66"/>
        <v>15797</v>
      </c>
      <c r="DK76" s="18">
        <v>5000</v>
      </c>
      <c r="DL76" s="18"/>
    </row>
    <row r="77" spans="1:116" ht="15.75" x14ac:dyDescent="0.2">
      <c r="A77" s="19" t="s">
        <v>142</v>
      </c>
      <c r="B77" s="13">
        <f t="shared" si="34"/>
        <v>0</v>
      </c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13">
        <f t="shared" si="35"/>
        <v>0</v>
      </c>
      <c r="P77" s="24"/>
      <c r="Q77" s="24"/>
      <c r="R77" s="24"/>
      <c r="S77" s="24"/>
      <c r="T77" s="24"/>
      <c r="U77" s="24"/>
      <c r="V77" s="24"/>
      <c r="W77" s="24"/>
      <c r="X77" s="13">
        <f t="shared" si="36"/>
        <v>0</v>
      </c>
      <c r="Y77" s="13">
        <f t="shared" si="37"/>
        <v>0</v>
      </c>
      <c r="Z77" s="24"/>
      <c r="AA77" s="24"/>
      <c r="AB77" s="13">
        <f t="shared" si="38"/>
        <v>0</v>
      </c>
      <c r="AC77" s="24"/>
      <c r="AD77" s="24"/>
      <c r="AE77" s="13">
        <f t="shared" si="39"/>
        <v>0</v>
      </c>
      <c r="AF77" s="24"/>
      <c r="AG77" s="24"/>
      <c r="AH77" s="24"/>
      <c r="AI77" s="13">
        <f t="shared" si="40"/>
        <v>0</v>
      </c>
      <c r="AJ77" s="24"/>
      <c r="AK77" s="24"/>
      <c r="AL77" s="13">
        <f t="shared" si="41"/>
        <v>0</v>
      </c>
      <c r="AM77" s="24"/>
      <c r="AN77" s="24"/>
      <c r="AO77" s="13">
        <f t="shared" si="42"/>
        <v>0</v>
      </c>
      <c r="AP77" s="24"/>
      <c r="AQ77" s="24"/>
      <c r="AR77" s="13">
        <f t="shared" si="43"/>
        <v>0</v>
      </c>
      <c r="AS77" s="25"/>
      <c r="AT77" s="25"/>
      <c r="AU77" s="25"/>
      <c r="AV77" s="25"/>
      <c r="AW77" s="25"/>
      <c r="AX77" s="13">
        <f t="shared" si="44"/>
        <v>0</v>
      </c>
      <c r="AY77" s="25"/>
      <c r="AZ77" s="25"/>
      <c r="BA77" s="13">
        <f t="shared" si="45"/>
        <v>0</v>
      </c>
      <c r="BB77" s="25"/>
      <c r="BC77" s="25"/>
      <c r="BD77" s="13">
        <f t="shared" si="46"/>
        <v>0</v>
      </c>
      <c r="BE77" s="25"/>
      <c r="BF77" s="25"/>
      <c r="BG77" s="13">
        <f t="shared" si="47"/>
        <v>0</v>
      </c>
      <c r="BH77" s="25"/>
      <c r="BI77" s="25"/>
      <c r="BJ77" s="13">
        <f t="shared" si="48"/>
        <v>0</v>
      </c>
      <c r="BK77" s="25"/>
      <c r="BL77" s="25"/>
      <c r="BM77" s="13">
        <f t="shared" si="49"/>
        <v>0</v>
      </c>
      <c r="BN77" s="24"/>
      <c r="BO77" s="24"/>
      <c r="BP77" s="13">
        <f t="shared" si="50"/>
        <v>0</v>
      </c>
      <c r="BQ77" s="13">
        <f t="shared" si="51"/>
        <v>0</v>
      </c>
      <c r="BR77" s="25"/>
      <c r="BS77" s="24"/>
      <c r="BT77" s="24"/>
      <c r="BU77" s="24"/>
      <c r="BV77" s="13">
        <f t="shared" si="52"/>
        <v>0</v>
      </c>
      <c r="BW77" s="24"/>
      <c r="BX77" s="24"/>
      <c r="BY77" s="13">
        <f t="shared" si="53"/>
        <v>0</v>
      </c>
      <c r="BZ77" s="24"/>
      <c r="CA77" s="24"/>
      <c r="CB77" s="13">
        <f t="shared" si="54"/>
        <v>0</v>
      </c>
      <c r="CC77" s="24"/>
      <c r="CD77" s="24"/>
      <c r="CE77" s="13">
        <f t="shared" si="55"/>
        <v>0</v>
      </c>
      <c r="CF77" s="24"/>
      <c r="CG77" s="24"/>
      <c r="CH77" s="13">
        <f t="shared" si="56"/>
        <v>0</v>
      </c>
      <c r="CI77" s="24"/>
      <c r="CJ77" s="24"/>
      <c r="CK77" s="13">
        <f t="shared" si="57"/>
        <v>0</v>
      </c>
      <c r="CL77" s="24"/>
      <c r="CM77" s="24"/>
      <c r="CN77" s="13">
        <f t="shared" si="58"/>
        <v>0</v>
      </c>
      <c r="CO77" s="24"/>
      <c r="CP77" s="24"/>
      <c r="CQ77" s="26"/>
      <c r="CR77" s="13">
        <f t="shared" si="59"/>
        <v>29894</v>
      </c>
      <c r="CS77" s="15">
        <v>24124</v>
      </c>
      <c r="CT77" s="15">
        <v>5770</v>
      </c>
      <c r="CU77" s="13">
        <f t="shared" si="60"/>
        <v>0</v>
      </c>
      <c r="CV77" s="13">
        <f t="shared" si="61"/>
        <v>0</v>
      </c>
      <c r="CW77" s="13">
        <f t="shared" si="61"/>
        <v>0</v>
      </c>
      <c r="CX77" s="13">
        <f t="shared" si="62"/>
        <v>0</v>
      </c>
      <c r="CY77" s="25"/>
      <c r="CZ77" s="25"/>
      <c r="DA77" s="13">
        <f t="shared" si="63"/>
        <v>0</v>
      </c>
      <c r="DB77" s="25"/>
      <c r="DC77" s="25"/>
      <c r="DD77" s="13">
        <f t="shared" si="64"/>
        <v>0</v>
      </c>
      <c r="DE77" s="25"/>
      <c r="DF77" s="25"/>
      <c r="DG77" s="17">
        <f t="shared" si="67"/>
        <v>29894</v>
      </c>
      <c r="DH77" s="17">
        <f t="shared" si="65"/>
        <v>24124</v>
      </c>
      <c r="DI77" s="17">
        <v>0</v>
      </c>
      <c r="DJ77" s="17">
        <f t="shared" si="66"/>
        <v>5770</v>
      </c>
      <c r="DK77" s="18"/>
      <c r="DL77" s="18"/>
    </row>
    <row r="78" spans="1:116" ht="15.75" x14ac:dyDescent="0.2">
      <c r="A78" s="19" t="s">
        <v>143</v>
      </c>
      <c r="B78" s="13">
        <f t="shared" si="34"/>
        <v>0</v>
      </c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13">
        <f t="shared" si="35"/>
        <v>0</v>
      </c>
      <c r="P78" s="24"/>
      <c r="Q78" s="24"/>
      <c r="R78" s="24"/>
      <c r="S78" s="24"/>
      <c r="T78" s="24"/>
      <c r="U78" s="24"/>
      <c r="V78" s="24"/>
      <c r="W78" s="24"/>
      <c r="X78" s="13">
        <f t="shared" si="36"/>
        <v>0</v>
      </c>
      <c r="Y78" s="13">
        <f t="shared" si="37"/>
        <v>0</v>
      </c>
      <c r="Z78" s="24"/>
      <c r="AA78" s="24"/>
      <c r="AB78" s="13">
        <f t="shared" si="38"/>
        <v>0</v>
      </c>
      <c r="AC78" s="24"/>
      <c r="AD78" s="24"/>
      <c r="AE78" s="13">
        <f t="shared" si="39"/>
        <v>0</v>
      </c>
      <c r="AF78" s="24"/>
      <c r="AG78" s="24"/>
      <c r="AH78" s="24"/>
      <c r="AI78" s="13">
        <f t="shared" si="40"/>
        <v>0</v>
      </c>
      <c r="AJ78" s="24"/>
      <c r="AK78" s="24"/>
      <c r="AL78" s="13">
        <f t="shared" si="41"/>
        <v>0</v>
      </c>
      <c r="AM78" s="24"/>
      <c r="AN78" s="24"/>
      <c r="AO78" s="13">
        <f t="shared" si="42"/>
        <v>0</v>
      </c>
      <c r="AP78" s="24"/>
      <c r="AQ78" s="24"/>
      <c r="AR78" s="13">
        <f t="shared" si="43"/>
        <v>0</v>
      </c>
      <c r="AS78" s="25"/>
      <c r="AT78" s="25"/>
      <c r="AU78" s="25"/>
      <c r="AV78" s="25"/>
      <c r="AW78" s="25"/>
      <c r="AX78" s="13">
        <f t="shared" si="44"/>
        <v>0</v>
      </c>
      <c r="AY78" s="25"/>
      <c r="AZ78" s="25"/>
      <c r="BA78" s="13">
        <f t="shared" si="45"/>
        <v>0</v>
      </c>
      <c r="BB78" s="25"/>
      <c r="BC78" s="25"/>
      <c r="BD78" s="13">
        <f t="shared" si="46"/>
        <v>0</v>
      </c>
      <c r="BE78" s="25"/>
      <c r="BF78" s="25"/>
      <c r="BG78" s="13">
        <f t="shared" si="47"/>
        <v>0</v>
      </c>
      <c r="BH78" s="25"/>
      <c r="BI78" s="25"/>
      <c r="BJ78" s="13">
        <f t="shared" si="48"/>
        <v>0</v>
      </c>
      <c r="BK78" s="25"/>
      <c r="BL78" s="25"/>
      <c r="BM78" s="13">
        <f t="shared" si="49"/>
        <v>0</v>
      </c>
      <c r="BN78" s="24"/>
      <c r="BO78" s="24"/>
      <c r="BP78" s="13">
        <f t="shared" si="50"/>
        <v>0</v>
      </c>
      <c r="BQ78" s="13">
        <f t="shared" si="51"/>
        <v>0</v>
      </c>
      <c r="BR78" s="25"/>
      <c r="BS78" s="24"/>
      <c r="BT78" s="24"/>
      <c r="BU78" s="24"/>
      <c r="BV78" s="13">
        <f t="shared" si="52"/>
        <v>0</v>
      </c>
      <c r="BW78" s="24"/>
      <c r="BX78" s="24"/>
      <c r="BY78" s="13">
        <f t="shared" si="53"/>
        <v>0</v>
      </c>
      <c r="BZ78" s="24"/>
      <c r="CA78" s="24"/>
      <c r="CB78" s="13">
        <f t="shared" si="54"/>
        <v>0</v>
      </c>
      <c r="CC78" s="24"/>
      <c r="CD78" s="24"/>
      <c r="CE78" s="13">
        <f t="shared" si="55"/>
        <v>0</v>
      </c>
      <c r="CF78" s="24"/>
      <c r="CG78" s="24"/>
      <c r="CH78" s="13">
        <f t="shared" si="56"/>
        <v>0</v>
      </c>
      <c r="CI78" s="24"/>
      <c r="CJ78" s="24"/>
      <c r="CK78" s="13">
        <f t="shared" si="57"/>
        <v>0</v>
      </c>
      <c r="CL78" s="24"/>
      <c r="CM78" s="24"/>
      <c r="CN78" s="13">
        <f t="shared" si="58"/>
        <v>0</v>
      </c>
      <c r="CO78" s="24"/>
      <c r="CP78" s="24"/>
      <c r="CQ78" s="26"/>
      <c r="CR78" s="13">
        <f t="shared" si="59"/>
        <v>4000</v>
      </c>
      <c r="CS78" s="15">
        <v>3160</v>
      </c>
      <c r="CT78" s="15">
        <v>840</v>
      </c>
      <c r="CU78" s="13">
        <f t="shared" si="60"/>
        <v>0</v>
      </c>
      <c r="CV78" s="13">
        <f t="shared" si="61"/>
        <v>0</v>
      </c>
      <c r="CW78" s="13">
        <f t="shared" si="61"/>
        <v>0</v>
      </c>
      <c r="CX78" s="13">
        <f t="shared" si="62"/>
        <v>0</v>
      </c>
      <c r="CY78" s="25"/>
      <c r="CZ78" s="25"/>
      <c r="DA78" s="13">
        <f t="shared" si="63"/>
        <v>0</v>
      </c>
      <c r="DB78" s="25"/>
      <c r="DC78" s="25"/>
      <c r="DD78" s="13">
        <f t="shared" si="64"/>
        <v>0</v>
      </c>
      <c r="DE78" s="25"/>
      <c r="DF78" s="25"/>
      <c r="DG78" s="17">
        <f t="shared" si="67"/>
        <v>4000</v>
      </c>
      <c r="DH78" s="17">
        <f t="shared" si="65"/>
        <v>3160</v>
      </c>
      <c r="DI78" s="17">
        <v>0</v>
      </c>
      <c r="DJ78" s="17">
        <f t="shared" si="66"/>
        <v>840</v>
      </c>
      <c r="DK78" s="18"/>
      <c r="DL78" s="18"/>
    </row>
    <row r="79" spans="1:116" s="4" customFormat="1" ht="15.75" x14ac:dyDescent="0.2">
      <c r="A79" s="19" t="s">
        <v>144</v>
      </c>
      <c r="B79" s="13">
        <f t="shared" si="34"/>
        <v>450</v>
      </c>
      <c r="C79" s="20">
        <v>450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13">
        <f t="shared" si="35"/>
        <v>0</v>
      </c>
      <c r="P79" s="24"/>
      <c r="Q79" s="24"/>
      <c r="R79" s="24"/>
      <c r="S79" s="24"/>
      <c r="T79" s="24"/>
      <c r="U79" s="24"/>
      <c r="V79" s="24"/>
      <c r="W79" s="24"/>
      <c r="X79" s="13">
        <f t="shared" si="36"/>
        <v>0</v>
      </c>
      <c r="Y79" s="13">
        <f t="shared" si="37"/>
        <v>0</v>
      </c>
      <c r="Z79" s="24"/>
      <c r="AA79" s="24"/>
      <c r="AB79" s="13">
        <f t="shared" si="38"/>
        <v>0</v>
      </c>
      <c r="AC79" s="24"/>
      <c r="AD79" s="24"/>
      <c r="AE79" s="13">
        <f t="shared" si="39"/>
        <v>0</v>
      </c>
      <c r="AF79" s="24"/>
      <c r="AG79" s="24"/>
      <c r="AH79" s="24"/>
      <c r="AI79" s="13">
        <f t="shared" si="40"/>
        <v>0</v>
      </c>
      <c r="AJ79" s="24"/>
      <c r="AK79" s="24"/>
      <c r="AL79" s="13">
        <f t="shared" si="41"/>
        <v>0</v>
      </c>
      <c r="AM79" s="24"/>
      <c r="AN79" s="24"/>
      <c r="AO79" s="13">
        <f t="shared" si="42"/>
        <v>0</v>
      </c>
      <c r="AP79" s="24"/>
      <c r="AQ79" s="24"/>
      <c r="AR79" s="13">
        <f t="shared" si="43"/>
        <v>0</v>
      </c>
      <c r="AS79" s="25"/>
      <c r="AT79" s="25"/>
      <c r="AU79" s="25"/>
      <c r="AV79" s="25"/>
      <c r="AW79" s="25"/>
      <c r="AX79" s="13">
        <f t="shared" si="44"/>
        <v>0</v>
      </c>
      <c r="AY79" s="25"/>
      <c r="AZ79" s="25"/>
      <c r="BA79" s="13">
        <f t="shared" si="45"/>
        <v>0</v>
      </c>
      <c r="BB79" s="25"/>
      <c r="BC79" s="25"/>
      <c r="BD79" s="13">
        <f t="shared" si="46"/>
        <v>0</v>
      </c>
      <c r="BE79" s="25"/>
      <c r="BF79" s="25"/>
      <c r="BG79" s="13">
        <f t="shared" si="47"/>
        <v>0</v>
      </c>
      <c r="BH79" s="25"/>
      <c r="BI79" s="25"/>
      <c r="BJ79" s="13">
        <f t="shared" si="48"/>
        <v>0</v>
      </c>
      <c r="BK79" s="25"/>
      <c r="BL79" s="25"/>
      <c r="BM79" s="13">
        <f t="shared" si="49"/>
        <v>761</v>
      </c>
      <c r="BN79" s="20">
        <v>761</v>
      </c>
      <c r="BO79" s="24"/>
      <c r="BP79" s="13">
        <f t="shared" si="50"/>
        <v>0</v>
      </c>
      <c r="BQ79" s="13">
        <f t="shared" si="51"/>
        <v>0</v>
      </c>
      <c r="BR79" s="25"/>
      <c r="BS79" s="24"/>
      <c r="BT79" s="24"/>
      <c r="BU79" s="24"/>
      <c r="BV79" s="13">
        <f t="shared" si="52"/>
        <v>0</v>
      </c>
      <c r="BW79" s="24"/>
      <c r="BX79" s="24"/>
      <c r="BY79" s="13">
        <f t="shared" si="53"/>
        <v>0</v>
      </c>
      <c r="BZ79" s="24"/>
      <c r="CA79" s="24"/>
      <c r="CB79" s="13">
        <f t="shared" si="54"/>
        <v>0</v>
      </c>
      <c r="CC79" s="24"/>
      <c r="CD79" s="24"/>
      <c r="CE79" s="13">
        <f t="shared" si="55"/>
        <v>3915</v>
      </c>
      <c r="CF79" s="20">
        <v>3860</v>
      </c>
      <c r="CG79" s="20">
        <v>55</v>
      </c>
      <c r="CH79" s="13">
        <f t="shared" si="56"/>
        <v>0</v>
      </c>
      <c r="CI79" s="24"/>
      <c r="CJ79" s="24"/>
      <c r="CK79" s="13">
        <f t="shared" si="57"/>
        <v>0</v>
      </c>
      <c r="CL79" s="24"/>
      <c r="CM79" s="24"/>
      <c r="CN79" s="13">
        <f t="shared" si="58"/>
        <v>0</v>
      </c>
      <c r="CO79" s="24"/>
      <c r="CP79" s="24"/>
      <c r="CQ79" s="26"/>
      <c r="CR79" s="13">
        <f t="shared" si="59"/>
        <v>0</v>
      </c>
      <c r="CS79" s="24"/>
      <c r="CT79" s="24"/>
      <c r="CU79" s="13">
        <f t="shared" si="60"/>
        <v>0</v>
      </c>
      <c r="CV79" s="13">
        <f t="shared" si="61"/>
        <v>0</v>
      </c>
      <c r="CW79" s="13">
        <f t="shared" si="61"/>
        <v>0</v>
      </c>
      <c r="CX79" s="13">
        <f t="shared" si="62"/>
        <v>0</v>
      </c>
      <c r="CY79" s="25"/>
      <c r="CZ79" s="25"/>
      <c r="DA79" s="13">
        <f t="shared" si="63"/>
        <v>0</v>
      </c>
      <c r="DB79" s="25"/>
      <c r="DC79" s="25"/>
      <c r="DD79" s="13">
        <f t="shared" si="64"/>
        <v>0</v>
      </c>
      <c r="DE79" s="25"/>
      <c r="DF79" s="25"/>
      <c r="DG79" s="17">
        <f t="shared" si="67"/>
        <v>5126</v>
      </c>
      <c r="DH79" s="17">
        <f t="shared" si="65"/>
        <v>5071</v>
      </c>
      <c r="DI79" s="17">
        <v>0</v>
      </c>
      <c r="DJ79" s="17">
        <f t="shared" si="66"/>
        <v>55</v>
      </c>
      <c r="DK79" s="18"/>
      <c r="DL79" s="18"/>
    </row>
    <row r="80" spans="1:116" ht="31.5" x14ac:dyDescent="0.2">
      <c r="A80" s="19" t="s">
        <v>145</v>
      </c>
      <c r="B80" s="13">
        <f t="shared" si="34"/>
        <v>4568</v>
      </c>
      <c r="C80" s="15">
        <v>2583</v>
      </c>
      <c r="D80" s="15">
        <v>1108</v>
      </c>
      <c r="E80" s="15">
        <v>0</v>
      </c>
      <c r="F80" s="15">
        <v>0</v>
      </c>
      <c r="G80" s="15">
        <v>0</v>
      </c>
      <c r="H80" s="15">
        <v>80</v>
      </c>
      <c r="I80" s="15">
        <v>299</v>
      </c>
      <c r="J80" s="15">
        <v>0</v>
      </c>
      <c r="K80" s="15">
        <v>0</v>
      </c>
      <c r="L80" s="15">
        <v>0</v>
      </c>
      <c r="M80" s="15">
        <v>498</v>
      </c>
      <c r="N80" s="15">
        <v>0</v>
      </c>
      <c r="O80" s="13">
        <f t="shared" si="35"/>
        <v>996</v>
      </c>
      <c r="P80" s="15">
        <v>0</v>
      </c>
      <c r="Q80" s="15">
        <v>996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3">
        <f t="shared" si="36"/>
        <v>588</v>
      </c>
      <c r="Y80" s="13">
        <f t="shared" si="37"/>
        <v>528</v>
      </c>
      <c r="Z80" s="15">
        <v>528</v>
      </c>
      <c r="AA80" s="15">
        <v>0</v>
      </c>
      <c r="AB80" s="13">
        <f t="shared" si="38"/>
        <v>60</v>
      </c>
      <c r="AC80" s="15">
        <v>60</v>
      </c>
      <c r="AD80" s="15">
        <v>0</v>
      </c>
      <c r="AE80" s="13">
        <f t="shared" si="39"/>
        <v>618</v>
      </c>
      <c r="AF80" s="15">
        <v>618</v>
      </c>
      <c r="AG80" s="15">
        <v>0</v>
      </c>
      <c r="AH80" s="15">
        <v>0</v>
      </c>
      <c r="AI80" s="13">
        <f t="shared" si="40"/>
        <v>0</v>
      </c>
      <c r="AJ80" s="15">
        <v>0</v>
      </c>
      <c r="AK80" s="15">
        <v>0</v>
      </c>
      <c r="AL80" s="13">
        <f t="shared" si="41"/>
        <v>797</v>
      </c>
      <c r="AM80" s="15">
        <v>797</v>
      </c>
      <c r="AN80" s="15">
        <v>0</v>
      </c>
      <c r="AO80" s="13">
        <f t="shared" si="42"/>
        <v>80</v>
      </c>
      <c r="AP80" s="15">
        <v>80</v>
      </c>
      <c r="AQ80" s="15">
        <v>0</v>
      </c>
      <c r="AR80" s="13">
        <f t="shared" si="43"/>
        <v>429</v>
      </c>
      <c r="AS80" s="14">
        <v>149</v>
      </c>
      <c r="AT80" s="14">
        <v>0</v>
      </c>
      <c r="AU80" s="14">
        <v>0</v>
      </c>
      <c r="AV80" s="14">
        <v>0</v>
      </c>
      <c r="AW80" s="14">
        <v>0</v>
      </c>
      <c r="AX80" s="13">
        <f t="shared" si="44"/>
        <v>0</v>
      </c>
      <c r="AY80" s="14">
        <v>0</v>
      </c>
      <c r="AZ80" s="14">
        <v>0</v>
      </c>
      <c r="BA80" s="13">
        <f t="shared" si="45"/>
        <v>0</v>
      </c>
      <c r="BB80" s="14">
        <v>0</v>
      </c>
      <c r="BC80" s="14">
        <v>0</v>
      </c>
      <c r="BD80" s="13">
        <f t="shared" si="46"/>
        <v>80</v>
      </c>
      <c r="BE80" s="14">
        <v>80</v>
      </c>
      <c r="BF80" s="25"/>
      <c r="BG80" s="13">
        <f t="shared" si="47"/>
        <v>0</v>
      </c>
      <c r="BH80" s="25"/>
      <c r="BI80" s="25"/>
      <c r="BJ80" s="13">
        <f t="shared" si="48"/>
        <v>200</v>
      </c>
      <c r="BK80" s="14">
        <v>200</v>
      </c>
      <c r="BL80" s="14">
        <v>0</v>
      </c>
      <c r="BM80" s="13">
        <f t="shared" si="49"/>
        <v>259</v>
      </c>
      <c r="BN80" s="15">
        <v>259</v>
      </c>
      <c r="BO80" s="15">
        <v>0</v>
      </c>
      <c r="BP80" s="13">
        <f t="shared" si="50"/>
        <v>1527</v>
      </c>
      <c r="BQ80" s="13">
        <f t="shared" si="51"/>
        <v>0</v>
      </c>
      <c r="BR80" s="14">
        <v>0</v>
      </c>
      <c r="BS80" s="15">
        <v>0</v>
      </c>
      <c r="BT80" s="15">
        <v>0</v>
      </c>
      <c r="BU80" s="15">
        <v>1507</v>
      </c>
      <c r="BV80" s="13">
        <f t="shared" si="52"/>
        <v>20</v>
      </c>
      <c r="BW80" s="15">
        <v>20</v>
      </c>
      <c r="BX80" s="15">
        <v>0</v>
      </c>
      <c r="BY80" s="13">
        <f t="shared" si="53"/>
        <v>0</v>
      </c>
      <c r="BZ80" s="15">
        <v>0</v>
      </c>
      <c r="CA80" s="15">
        <v>0</v>
      </c>
      <c r="CB80" s="13">
        <f t="shared" si="54"/>
        <v>0</v>
      </c>
      <c r="CC80" s="15">
        <v>0</v>
      </c>
      <c r="CD80" s="15">
        <v>0</v>
      </c>
      <c r="CE80" s="13">
        <f t="shared" si="55"/>
        <v>518</v>
      </c>
      <c r="CF80" s="15">
        <v>518</v>
      </c>
      <c r="CG80" s="15">
        <v>0</v>
      </c>
      <c r="CH80" s="13">
        <f t="shared" si="56"/>
        <v>449</v>
      </c>
      <c r="CI80" s="15">
        <v>449</v>
      </c>
      <c r="CJ80" s="15">
        <v>0</v>
      </c>
      <c r="CK80" s="13">
        <f t="shared" si="57"/>
        <v>0</v>
      </c>
      <c r="CL80" s="15">
        <v>0</v>
      </c>
      <c r="CM80" s="15">
        <v>0</v>
      </c>
      <c r="CN80" s="13">
        <f t="shared" si="58"/>
        <v>385</v>
      </c>
      <c r="CO80" s="15">
        <v>385</v>
      </c>
      <c r="CP80" s="15">
        <v>0</v>
      </c>
      <c r="CQ80" s="22"/>
      <c r="CR80" s="13">
        <f t="shared" si="59"/>
        <v>249</v>
      </c>
      <c r="CS80" s="15">
        <v>249</v>
      </c>
      <c r="CT80" s="24"/>
      <c r="CU80" s="13">
        <f t="shared" si="60"/>
        <v>0</v>
      </c>
      <c r="CV80" s="13">
        <f t="shared" si="61"/>
        <v>0</v>
      </c>
      <c r="CW80" s="13">
        <f t="shared" si="61"/>
        <v>0</v>
      </c>
      <c r="CX80" s="13">
        <f t="shared" si="62"/>
        <v>0</v>
      </c>
      <c r="CY80" s="25"/>
      <c r="CZ80" s="25"/>
      <c r="DA80" s="13">
        <f t="shared" si="63"/>
        <v>0</v>
      </c>
      <c r="DB80" s="25"/>
      <c r="DC80" s="25"/>
      <c r="DD80" s="13">
        <f t="shared" si="64"/>
        <v>0</v>
      </c>
      <c r="DE80" s="25"/>
      <c r="DF80" s="25"/>
      <c r="DG80" s="17">
        <f t="shared" si="67"/>
        <v>11463</v>
      </c>
      <c r="DH80" s="17">
        <f t="shared" si="65"/>
        <v>10467</v>
      </c>
      <c r="DI80" s="17">
        <v>152</v>
      </c>
      <c r="DJ80" s="17">
        <f t="shared" si="66"/>
        <v>996</v>
      </c>
      <c r="DK80" s="18">
        <v>7000</v>
      </c>
      <c r="DL80" s="18">
        <v>2029</v>
      </c>
    </row>
    <row r="81" spans="1:116" ht="64.5" customHeight="1" x14ac:dyDescent="0.2">
      <c r="A81" s="19" t="s">
        <v>146</v>
      </c>
      <c r="B81" s="13">
        <f t="shared" si="34"/>
        <v>0</v>
      </c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13">
        <f t="shared" si="35"/>
        <v>0</v>
      </c>
      <c r="P81" s="24"/>
      <c r="Q81" s="24"/>
      <c r="R81" s="24"/>
      <c r="S81" s="24"/>
      <c r="T81" s="24"/>
      <c r="U81" s="24"/>
      <c r="V81" s="24"/>
      <c r="W81" s="24"/>
      <c r="X81" s="13">
        <f t="shared" si="36"/>
        <v>0</v>
      </c>
      <c r="Y81" s="13">
        <f t="shared" si="37"/>
        <v>0</v>
      </c>
      <c r="Z81" s="24"/>
      <c r="AA81" s="24"/>
      <c r="AB81" s="13">
        <f t="shared" si="38"/>
        <v>0</v>
      </c>
      <c r="AC81" s="24"/>
      <c r="AD81" s="24"/>
      <c r="AE81" s="13">
        <f t="shared" si="39"/>
        <v>0</v>
      </c>
      <c r="AF81" s="24"/>
      <c r="AG81" s="24"/>
      <c r="AH81" s="24"/>
      <c r="AI81" s="13">
        <f t="shared" si="40"/>
        <v>0</v>
      </c>
      <c r="AJ81" s="24"/>
      <c r="AK81" s="24"/>
      <c r="AL81" s="13">
        <f t="shared" si="41"/>
        <v>0</v>
      </c>
      <c r="AM81" s="24"/>
      <c r="AN81" s="24"/>
      <c r="AO81" s="13">
        <f t="shared" si="42"/>
        <v>0</v>
      </c>
      <c r="AP81" s="24"/>
      <c r="AQ81" s="24"/>
      <c r="AR81" s="13">
        <f t="shared" si="43"/>
        <v>0</v>
      </c>
      <c r="AS81" s="25"/>
      <c r="AT81" s="25"/>
      <c r="AU81" s="25"/>
      <c r="AV81" s="25"/>
      <c r="AW81" s="25"/>
      <c r="AX81" s="13">
        <f t="shared" si="44"/>
        <v>0</v>
      </c>
      <c r="AY81" s="25"/>
      <c r="AZ81" s="25"/>
      <c r="BA81" s="13">
        <f t="shared" si="45"/>
        <v>0</v>
      </c>
      <c r="BB81" s="25"/>
      <c r="BC81" s="25"/>
      <c r="BD81" s="13">
        <f t="shared" si="46"/>
        <v>0</v>
      </c>
      <c r="BE81" s="25"/>
      <c r="BF81" s="25"/>
      <c r="BG81" s="13">
        <f t="shared" si="47"/>
        <v>0</v>
      </c>
      <c r="BH81" s="25"/>
      <c r="BI81" s="25"/>
      <c r="BJ81" s="13">
        <f t="shared" si="48"/>
        <v>0</v>
      </c>
      <c r="BK81" s="25"/>
      <c r="BL81" s="25"/>
      <c r="BM81" s="13">
        <f t="shared" si="49"/>
        <v>0</v>
      </c>
      <c r="BN81" s="24"/>
      <c r="BO81" s="24"/>
      <c r="BP81" s="13">
        <f t="shared" si="50"/>
        <v>2000</v>
      </c>
      <c r="BQ81" s="13">
        <f t="shared" si="51"/>
        <v>727</v>
      </c>
      <c r="BR81" s="14">
        <v>727</v>
      </c>
      <c r="BS81" s="15">
        <v>0</v>
      </c>
      <c r="BT81" s="15">
        <v>311</v>
      </c>
      <c r="BU81" s="15">
        <v>300</v>
      </c>
      <c r="BV81" s="13">
        <f t="shared" si="52"/>
        <v>362</v>
      </c>
      <c r="BW81" s="15">
        <v>220</v>
      </c>
      <c r="BX81" s="15">
        <v>142</v>
      </c>
      <c r="BY81" s="13">
        <f t="shared" si="53"/>
        <v>0</v>
      </c>
      <c r="BZ81" s="15">
        <v>0</v>
      </c>
      <c r="CA81" s="15">
        <v>0</v>
      </c>
      <c r="CB81" s="13">
        <f t="shared" si="54"/>
        <v>300</v>
      </c>
      <c r="CC81" s="15">
        <v>300</v>
      </c>
      <c r="CD81" s="15">
        <v>0</v>
      </c>
      <c r="CE81" s="13">
        <f t="shared" si="55"/>
        <v>0</v>
      </c>
      <c r="CF81" s="24"/>
      <c r="CG81" s="24"/>
      <c r="CH81" s="13">
        <f t="shared" si="56"/>
        <v>0</v>
      </c>
      <c r="CI81" s="24"/>
      <c r="CJ81" s="24"/>
      <c r="CK81" s="13">
        <f t="shared" si="57"/>
        <v>0</v>
      </c>
      <c r="CL81" s="24"/>
      <c r="CM81" s="24"/>
      <c r="CN81" s="13">
        <f t="shared" si="58"/>
        <v>0</v>
      </c>
      <c r="CO81" s="24"/>
      <c r="CP81" s="24"/>
      <c r="CQ81" s="26"/>
      <c r="CR81" s="13">
        <f t="shared" si="59"/>
        <v>0</v>
      </c>
      <c r="CS81" s="24"/>
      <c r="CT81" s="24"/>
      <c r="CU81" s="13">
        <f t="shared" si="60"/>
        <v>0</v>
      </c>
      <c r="CV81" s="13">
        <f t="shared" si="61"/>
        <v>0</v>
      </c>
      <c r="CW81" s="13">
        <f t="shared" si="61"/>
        <v>0</v>
      </c>
      <c r="CX81" s="13">
        <f t="shared" si="62"/>
        <v>0</v>
      </c>
      <c r="CY81" s="25"/>
      <c r="CZ81" s="25"/>
      <c r="DA81" s="13">
        <f t="shared" si="63"/>
        <v>0</v>
      </c>
      <c r="DB81" s="25"/>
      <c r="DC81" s="25"/>
      <c r="DD81" s="13">
        <f t="shared" si="64"/>
        <v>0</v>
      </c>
      <c r="DE81" s="25"/>
      <c r="DF81" s="25"/>
      <c r="DG81" s="17">
        <f t="shared" si="67"/>
        <v>2000</v>
      </c>
      <c r="DH81" s="17">
        <f t="shared" si="65"/>
        <v>1547</v>
      </c>
      <c r="DI81" s="17">
        <v>0</v>
      </c>
      <c r="DJ81" s="17">
        <f t="shared" si="66"/>
        <v>453</v>
      </c>
      <c r="DK81" s="18"/>
      <c r="DL81" s="18"/>
    </row>
    <row r="82" spans="1:116" ht="45.75" customHeight="1" x14ac:dyDescent="0.2">
      <c r="A82" s="19" t="s">
        <v>147</v>
      </c>
      <c r="B82" s="13">
        <f t="shared" si="34"/>
        <v>100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100</v>
      </c>
      <c r="L82" s="24"/>
      <c r="M82" s="24"/>
      <c r="N82" s="24"/>
      <c r="O82" s="13">
        <f t="shared" si="35"/>
        <v>0</v>
      </c>
      <c r="P82" s="24"/>
      <c r="Q82" s="24"/>
      <c r="R82" s="24"/>
      <c r="S82" s="24"/>
      <c r="T82" s="24"/>
      <c r="U82" s="24"/>
      <c r="V82" s="24"/>
      <c r="W82" s="24"/>
      <c r="X82" s="13">
        <f t="shared" si="36"/>
        <v>0</v>
      </c>
      <c r="Y82" s="13">
        <f t="shared" si="37"/>
        <v>0</v>
      </c>
      <c r="Z82" s="24"/>
      <c r="AA82" s="24"/>
      <c r="AB82" s="13">
        <f t="shared" si="38"/>
        <v>0</v>
      </c>
      <c r="AC82" s="24"/>
      <c r="AD82" s="24"/>
      <c r="AE82" s="13">
        <f t="shared" si="39"/>
        <v>0</v>
      </c>
      <c r="AF82" s="24"/>
      <c r="AG82" s="24"/>
      <c r="AH82" s="24"/>
      <c r="AI82" s="13">
        <f t="shared" si="40"/>
        <v>0</v>
      </c>
      <c r="AJ82" s="24"/>
      <c r="AK82" s="24"/>
      <c r="AL82" s="13">
        <f t="shared" si="41"/>
        <v>0</v>
      </c>
      <c r="AM82" s="24"/>
      <c r="AN82" s="24"/>
      <c r="AO82" s="13">
        <f t="shared" si="42"/>
        <v>0</v>
      </c>
      <c r="AP82" s="24"/>
      <c r="AQ82" s="24"/>
      <c r="AR82" s="13">
        <f t="shared" si="43"/>
        <v>0</v>
      </c>
      <c r="AS82" s="25"/>
      <c r="AT82" s="25"/>
      <c r="AU82" s="25"/>
      <c r="AV82" s="25"/>
      <c r="AW82" s="25"/>
      <c r="AX82" s="13">
        <f t="shared" si="44"/>
        <v>0</v>
      </c>
      <c r="AY82" s="25"/>
      <c r="AZ82" s="25"/>
      <c r="BA82" s="13">
        <f t="shared" si="45"/>
        <v>0</v>
      </c>
      <c r="BB82" s="25"/>
      <c r="BC82" s="25"/>
      <c r="BD82" s="13">
        <f t="shared" si="46"/>
        <v>0</v>
      </c>
      <c r="BE82" s="25"/>
      <c r="BF82" s="25"/>
      <c r="BG82" s="13">
        <f t="shared" si="47"/>
        <v>0</v>
      </c>
      <c r="BH82" s="25"/>
      <c r="BI82" s="25"/>
      <c r="BJ82" s="13">
        <f t="shared" si="48"/>
        <v>0</v>
      </c>
      <c r="BK82" s="25"/>
      <c r="BL82" s="25"/>
      <c r="BM82" s="13">
        <f t="shared" si="49"/>
        <v>0</v>
      </c>
      <c r="BN82" s="24"/>
      <c r="BO82" s="24"/>
      <c r="BP82" s="13">
        <f t="shared" si="50"/>
        <v>0</v>
      </c>
      <c r="BQ82" s="13">
        <f t="shared" si="51"/>
        <v>0</v>
      </c>
      <c r="BR82" s="25"/>
      <c r="BS82" s="24"/>
      <c r="BT82" s="24"/>
      <c r="BU82" s="24"/>
      <c r="BV82" s="13">
        <f t="shared" si="52"/>
        <v>0</v>
      </c>
      <c r="BW82" s="24"/>
      <c r="BX82" s="24"/>
      <c r="BY82" s="13">
        <f t="shared" si="53"/>
        <v>0</v>
      </c>
      <c r="BZ82" s="24"/>
      <c r="CA82" s="24"/>
      <c r="CB82" s="13">
        <f t="shared" si="54"/>
        <v>0</v>
      </c>
      <c r="CC82" s="24"/>
      <c r="CD82" s="24"/>
      <c r="CE82" s="13">
        <f t="shared" si="55"/>
        <v>0</v>
      </c>
      <c r="CF82" s="24"/>
      <c r="CG82" s="24"/>
      <c r="CH82" s="13">
        <f t="shared" si="56"/>
        <v>0</v>
      </c>
      <c r="CI82" s="24"/>
      <c r="CJ82" s="24"/>
      <c r="CK82" s="13">
        <f t="shared" si="57"/>
        <v>0</v>
      </c>
      <c r="CL82" s="24"/>
      <c r="CM82" s="24"/>
      <c r="CN82" s="13">
        <f t="shared" si="58"/>
        <v>0</v>
      </c>
      <c r="CO82" s="24"/>
      <c r="CP82" s="24"/>
      <c r="CQ82" s="26"/>
      <c r="CR82" s="13">
        <f t="shared" si="59"/>
        <v>0</v>
      </c>
      <c r="CS82" s="24"/>
      <c r="CT82" s="24"/>
      <c r="CU82" s="13">
        <f t="shared" si="60"/>
        <v>0</v>
      </c>
      <c r="CV82" s="13">
        <f t="shared" si="61"/>
        <v>0</v>
      </c>
      <c r="CW82" s="13">
        <f t="shared" si="61"/>
        <v>0</v>
      </c>
      <c r="CX82" s="13">
        <f t="shared" si="62"/>
        <v>0</v>
      </c>
      <c r="CY82" s="25"/>
      <c r="CZ82" s="25"/>
      <c r="DA82" s="13">
        <f t="shared" si="63"/>
        <v>0</v>
      </c>
      <c r="DB82" s="25"/>
      <c r="DC82" s="25"/>
      <c r="DD82" s="13">
        <f t="shared" si="64"/>
        <v>0</v>
      </c>
      <c r="DE82" s="25"/>
      <c r="DF82" s="25"/>
      <c r="DG82" s="17">
        <f t="shared" si="67"/>
        <v>100</v>
      </c>
      <c r="DH82" s="17">
        <f t="shared" si="65"/>
        <v>100</v>
      </c>
      <c r="DI82" s="17">
        <v>0</v>
      </c>
      <c r="DJ82" s="17">
        <f t="shared" si="66"/>
        <v>0</v>
      </c>
      <c r="DK82" s="18">
        <v>5000</v>
      </c>
      <c r="DL82" s="18"/>
    </row>
    <row r="83" spans="1:116" ht="15.75" x14ac:dyDescent="0.2">
      <c r="A83" s="19" t="s">
        <v>148</v>
      </c>
      <c r="B83" s="13">
        <f t="shared" si="34"/>
        <v>13432</v>
      </c>
      <c r="C83" s="15">
        <v>0</v>
      </c>
      <c r="D83" s="15">
        <f>16987-4000</f>
        <v>12987</v>
      </c>
      <c r="E83" s="15">
        <f>1782 -1337</f>
        <v>445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3">
        <f t="shared" si="35"/>
        <v>2365</v>
      </c>
      <c r="P83" s="15">
        <v>32</v>
      </c>
      <c r="Q83" s="15">
        <v>2333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3">
        <f t="shared" si="36"/>
        <v>130</v>
      </c>
      <c r="Y83" s="13">
        <f t="shared" si="37"/>
        <v>130</v>
      </c>
      <c r="Z83" s="15">
        <v>130</v>
      </c>
      <c r="AA83" s="15">
        <v>0</v>
      </c>
      <c r="AB83" s="13">
        <f t="shared" si="38"/>
        <v>0</v>
      </c>
      <c r="AC83" s="15">
        <v>0</v>
      </c>
      <c r="AD83" s="15">
        <v>0</v>
      </c>
      <c r="AE83" s="13">
        <f t="shared" si="39"/>
        <v>1291</v>
      </c>
      <c r="AF83" s="15">
        <v>1291</v>
      </c>
      <c r="AG83" s="15">
        <v>0</v>
      </c>
      <c r="AH83" s="15">
        <v>0</v>
      </c>
      <c r="AI83" s="13">
        <f t="shared" si="40"/>
        <v>0</v>
      </c>
      <c r="AJ83" s="15">
        <v>0</v>
      </c>
      <c r="AK83" s="15">
        <v>0</v>
      </c>
      <c r="AL83" s="13">
        <f t="shared" si="41"/>
        <v>2527</v>
      </c>
      <c r="AM83" s="15">
        <v>2524</v>
      </c>
      <c r="AN83" s="15">
        <v>3</v>
      </c>
      <c r="AO83" s="13">
        <f t="shared" si="42"/>
        <v>0</v>
      </c>
      <c r="AP83" s="15">
        <v>0</v>
      </c>
      <c r="AQ83" s="15">
        <v>0</v>
      </c>
      <c r="AR83" s="13">
        <f t="shared" si="43"/>
        <v>3322</v>
      </c>
      <c r="AS83" s="14">
        <v>2851</v>
      </c>
      <c r="AT83" s="14">
        <v>0</v>
      </c>
      <c r="AU83" s="14">
        <v>0</v>
      </c>
      <c r="AV83" s="14">
        <v>78</v>
      </c>
      <c r="AW83" s="14">
        <v>0</v>
      </c>
      <c r="AX83" s="13">
        <f t="shared" si="44"/>
        <v>0</v>
      </c>
      <c r="AY83" s="14">
        <v>0</v>
      </c>
      <c r="AZ83" s="14">
        <v>0</v>
      </c>
      <c r="BA83" s="13">
        <f t="shared" si="45"/>
        <v>0</v>
      </c>
      <c r="BB83" s="14">
        <v>0</v>
      </c>
      <c r="BC83" s="14">
        <v>0</v>
      </c>
      <c r="BD83" s="13">
        <f t="shared" si="46"/>
        <v>0</v>
      </c>
      <c r="BE83" s="14">
        <v>0</v>
      </c>
      <c r="BF83" s="14">
        <v>0</v>
      </c>
      <c r="BG83" s="13">
        <f t="shared" si="47"/>
        <v>0</v>
      </c>
      <c r="BH83" s="14">
        <v>0</v>
      </c>
      <c r="BI83" s="14">
        <v>0</v>
      </c>
      <c r="BJ83" s="13">
        <f t="shared" si="48"/>
        <v>393</v>
      </c>
      <c r="BK83" s="14">
        <v>393</v>
      </c>
      <c r="BL83" s="14">
        <v>0</v>
      </c>
      <c r="BM83" s="13">
        <f t="shared" si="49"/>
        <v>1734</v>
      </c>
      <c r="BN83" s="15">
        <v>1734</v>
      </c>
      <c r="BO83" s="15">
        <v>0</v>
      </c>
      <c r="BP83" s="13">
        <f t="shared" si="50"/>
        <v>2031</v>
      </c>
      <c r="BQ83" s="13">
        <f t="shared" si="51"/>
        <v>0</v>
      </c>
      <c r="BR83" s="14">
        <v>0</v>
      </c>
      <c r="BS83" s="15">
        <v>0</v>
      </c>
      <c r="BT83" s="15">
        <v>130</v>
      </c>
      <c r="BU83" s="15">
        <v>216</v>
      </c>
      <c r="BV83" s="13">
        <f t="shared" si="52"/>
        <v>0</v>
      </c>
      <c r="BW83" s="15">
        <v>0</v>
      </c>
      <c r="BX83" s="15">
        <v>0</v>
      </c>
      <c r="BY83" s="13">
        <f t="shared" si="53"/>
        <v>0</v>
      </c>
      <c r="BZ83" s="15">
        <v>0</v>
      </c>
      <c r="CA83" s="15">
        <v>0</v>
      </c>
      <c r="CB83" s="13">
        <f t="shared" si="54"/>
        <v>1685</v>
      </c>
      <c r="CC83" s="15">
        <v>1685</v>
      </c>
      <c r="CD83" s="15">
        <v>0</v>
      </c>
      <c r="CE83" s="13">
        <f t="shared" si="55"/>
        <v>2226</v>
      </c>
      <c r="CF83" s="15">
        <v>2195</v>
      </c>
      <c r="CG83" s="15">
        <v>31</v>
      </c>
      <c r="CH83" s="13">
        <f t="shared" si="56"/>
        <v>938</v>
      </c>
      <c r="CI83" s="15">
        <v>902</v>
      </c>
      <c r="CJ83" s="15">
        <v>36</v>
      </c>
      <c r="CK83" s="13">
        <f t="shared" si="57"/>
        <v>0</v>
      </c>
      <c r="CL83" s="15">
        <v>0</v>
      </c>
      <c r="CM83" s="15">
        <v>0</v>
      </c>
      <c r="CN83" s="13">
        <f t="shared" si="58"/>
        <v>1768</v>
      </c>
      <c r="CO83" s="15">
        <v>1716</v>
      </c>
      <c r="CP83" s="15">
        <v>52</v>
      </c>
      <c r="CQ83" s="22"/>
      <c r="CR83" s="13">
        <f t="shared" si="59"/>
        <v>27</v>
      </c>
      <c r="CS83" s="15">
        <v>14</v>
      </c>
      <c r="CT83" s="15">
        <v>13</v>
      </c>
      <c r="CU83" s="13">
        <f t="shared" si="60"/>
        <v>5723</v>
      </c>
      <c r="CV83" s="13">
        <f t="shared" si="61"/>
        <v>5723</v>
      </c>
      <c r="CW83" s="13">
        <f t="shared" si="61"/>
        <v>0</v>
      </c>
      <c r="CX83" s="13">
        <f t="shared" si="62"/>
        <v>0</v>
      </c>
      <c r="CY83" s="14">
        <v>0</v>
      </c>
      <c r="CZ83" s="14">
        <v>0</v>
      </c>
      <c r="DA83" s="13">
        <f t="shared" si="63"/>
        <v>0</v>
      </c>
      <c r="DB83" s="14">
        <v>0</v>
      </c>
      <c r="DC83" s="14">
        <v>0</v>
      </c>
      <c r="DD83" s="13">
        <f t="shared" si="64"/>
        <v>5723</v>
      </c>
      <c r="DE83" s="14">
        <f>386+5337</f>
        <v>5723</v>
      </c>
      <c r="DF83" s="14">
        <v>0</v>
      </c>
      <c r="DG83" s="17">
        <f t="shared" si="67"/>
        <v>37514</v>
      </c>
      <c r="DH83" s="17">
        <f t="shared" si="65"/>
        <v>34884</v>
      </c>
      <c r="DI83" s="17">
        <v>4413</v>
      </c>
      <c r="DJ83" s="17">
        <f t="shared" si="66"/>
        <v>2630</v>
      </c>
      <c r="DK83" s="18">
        <v>1288</v>
      </c>
      <c r="DL83" s="18">
        <v>878</v>
      </c>
    </row>
    <row r="84" spans="1:116" ht="27" customHeight="1" x14ac:dyDescent="0.2">
      <c r="A84" s="19" t="s">
        <v>149</v>
      </c>
      <c r="B84" s="13">
        <f t="shared" si="34"/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3">
        <f t="shared" si="35"/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3">
        <f t="shared" si="36"/>
        <v>0</v>
      </c>
      <c r="Y84" s="13">
        <f t="shared" si="37"/>
        <v>0</v>
      </c>
      <c r="Z84" s="15">
        <v>0</v>
      </c>
      <c r="AA84" s="15">
        <v>0</v>
      </c>
      <c r="AB84" s="13">
        <f t="shared" si="38"/>
        <v>0</v>
      </c>
      <c r="AC84" s="15">
        <v>0</v>
      </c>
      <c r="AD84" s="15">
        <v>0</v>
      </c>
      <c r="AE84" s="13">
        <f t="shared" si="39"/>
        <v>0</v>
      </c>
      <c r="AF84" s="15">
        <v>0</v>
      </c>
      <c r="AG84" s="15">
        <v>0</v>
      </c>
      <c r="AH84" s="15">
        <v>0</v>
      </c>
      <c r="AI84" s="13">
        <f t="shared" si="40"/>
        <v>0</v>
      </c>
      <c r="AJ84" s="15">
        <v>0</v>
      </c>
      <c r="AK84" s="15">
        <v>0</v>
      </c>
      <c r="AL84" s="13">
        <f t="shared" si="41"/>
        <v>0</v>
      </c>
      <c r="AM84" s="15">
        <v>0</v>
      </c>
      <c r="AN84" s="15">
        <v>0</v>
      </c>
      <c r="AO84" s="13">
        <f t="shared" si="42"/>
        <v>0</v>
      </c>
      <c r="AP84" s="15">
        <v>0</v>
      </c>
      <c r="AQ84" s="15">
        <v>0</v>
      </c>
      <c r="AR84" s="13">
        <f t="shared" si="43"/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3">
        <f t="shared" si="44"/>
        <v>0</v>
      </c>
      <c r="AY84" s="14">
        <v>0</v>
      </c>
      <c r="AZ84" s="14">
        <v>0</v>
      </c>
      <c r="BA84" s="13">
        <f t="shared" si="45"/>
        <v>0</v>
      </c>
      <c r="BB84" s="14">
        <v>0</v>
      </c>
      <c r="BC84" s="14">
        <v>0</v>
      </c>
      <c r="BD84" s="13">
        <f t="shared" si="46"/>
        <v>0</v>
      </c>
      <c r="BE84" s="14">
        <v>0</v>
      </c>
      <c r="BF84" s="14">
        <v>0</v>
      </c>
      <c r="BG84" s="13">
        <f t="shared" si="47"/>
        <v>0</v>
      </c>
      <c r="BH84" s="14">
        <v>0</v>
      </c>
      <c r="BI84" s="14">
        <v>0</v>
      </c>
      <c r="BJ84" s="13">
        <f t="shared" si="48"/>
        <v>0</v>
      </c>
      <c r="BK84" s="14">
        <v>0</v>
      </c>
      <c r="BL84" s="14">
        <v>0</v>
      </c>
      <c r="BM84" s="13">
        <f t="shared" si="49"/>
        <v>0</v>
      </c>
      <c r="BN84" s="15">
        <v>0</v>
      </c>
      <c r="BO84" s="15">
        <v>0</v>
      </c>
      <c r="BP84" s="13">
        <f t="shared" si="50"/>
        <v>200</v>
      </c>
      <c r="BQ84" s="13">
        <f t="shared" si="51"/>
        <v>200</v>
      </c>
      <c r="BR84" s="27">
        <v>200</v>
      </c>
      <c r="BS84" s="15">
        <v>0</v>
      </c>
      <c r="BT84" s="15">
        <v>0</v>
      </c>
      <c r="BU84" s="15">
        <v>0</v>
      </c>
      <c r="BV84" s="13">
        <f t="shared" si="52"/>
        <v>0</v>
      </c>
      <c r="BW84" s="15">
        <v>0</v>
      </c>
      <c r="BX84" s="15">
        <v>0</v>
      </c>
      <c r="BY84" s="13">
        <f t="shared" si="53"/>
        <v>0</v>
      </c>
      <c r="BZ84" s="15">
        <v>0</v>
      </c>
      <c r="CA84" s="15">
        <v>0</v>
      </c>
      <c r="CB84" s="13">
        <f t="shared" si="54"/>
        <v>0</v>
      </c>
      <c r="CC84" s="15">
        <v>0</v>
      </c>
      <c r="CD84" s="15">
        <v>0</v>
      </c>
      <c r="CE84" s="13">
        <f t="shared" si="55"/>
        <v>0</v>
      </c>
      <c r="CF84" s="15">
        <v>0</v>
      </c>
      <c r="CG84" s="15">
        <v>0</v>
      </c>
      <c r="CH84" s="13">
        <f t="shared" si="56"/>
        <v>0</v>
      </c>
      <c r="CI84" s="15">
        <v>0</v>
      </c>
      <c r="CJ84" s="15">
        <v>0</v>
      </c>
      <c r="CK84" s="13">
        <f t="shared" si="57"/>
        <v>0</v>
      </c>
      <c r="CL84" s="15">
        <v>0</v>
      </c>
      <c r="CM84" s="15">
        <v>0</v>
      </c>
      <c r="CN84" s="13">
        <f t="shared" si="58"/>
        <v>0</v>
      </c>
      <c r="CO84" s="15">
        <v>0</v>
      </c>
      <c r="CP84" s="15">
        <v>0</v>
      </c>
      <c r="CQ84" s="22"/>
      <c r="CR84" s="13">
        <f t="shared" si="59"/>
        <v>0</v>
      </c>
      <c r="CS84" s="15">
        <v>0</v>
      </c>
      <c r="CT84" s="15">
        <v>0</v>
      </c>
      <c r="CU84" s="13">
        <f t="shared" si="60"/>
        <v>0</v>
      </c>
      <c r="CV84" s="13">
        <f t="shared" si="61"/>
        <v>0</v>
      </c>
      <c r="CW84" s="13">
        <f t="shared" si="61"/>
        <v>0</v>
      </c>
      <c r="CX84" s="13">
        <f t="shared" si="62"/>
        <v>0</v>
      </c>
      <c r="CY84" s="14">
        <v>0</v>
      </c>
      <c r="CZ84" s="14">
        <v>0</v>
      </c>
      <c r="DA84" s="13">
        <f t="shared" si="63"/>
        <v>0</v>
      </c>
      <c r="DB84" s="14">
        <v>0</v>
      </c>
      <c r="DC84" s="14">
        <v>0</v>
      </c>
      <c r="DD84" s="13">
        <f t="shared" si="64"/>
        <v>0</v>
      </c>
      <c r="DE84" s="14">
        <v>0</v>
      </c>
      <c r="DF84" s="14">
        <v>0</v>
      </c>
      <c r="DG84" s="17">
        <f t="shared" si="67"/>
        <v>200</v>
      </c>
      <c r="DH84" s="17">
        <f t="shared" si="65"/>
        <v>200</v>
      </c>
      <c r="DI84" s="17">
        <v>0</v>
      </c>
      <c r="DJ84" s="17">
        <f t="shared" si="66"/>
        <v>0</v>
      </c>
      <c r="DK84" s="18"/>
      <c r="DL84" s="18"/>
    </row>
    <row r="85" spans="1:116" ht="26.25" customHeight="1" x14ac:dyDescent="0.2">
      <c r="A85" s="19" t="s">
        <v>150</v>
      </c>
      <c r="B85" s="13">
        <f t="shared" si="34"/>
        <v>171</v>
      </c>
      <c r="C85" s="15">
        <v>0</v>
      </c>
      <c r="D85" s="15">
        <v>171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3">
        <f t="shared" si="35"/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3">
        <f t="shared" si="36"/>
        <v>30</v>
      </c>
      <c r="Y85" s="13">
        <f t="shared" si="37"/>
        <v>30</v>
      </c>
      <c r="Z85" s="15">
        <v>30</v>
      </c>
      <c r="AA85" s="15">
        <v>0</v>
      </c>
      <c r="AB85" s="13">
        <f t="shared" si="38"/>
        <v>0</v>
      </c>
      <c r="AC85" s="15">
        <v>0</v>
      </c>
      <c r="AD85" s="15">
        <v>0</v>
      </c>
      <c r="AE85" s="13">
        <f t="shared" si="39"/>
        <v>30</v>
      </c>
      <c r="AF85" s="15">
        <v>30</v>
      </c>
      <c r="AG85" s="15">
        <v>0</v>
      </c>
      <c r="AH85" s="15">
        <v>0</v>
      </c>
      <c r="AI85" s="13">
        <f t="shared" si="40"/>
        <v>0</v>
      </c>
      <c r="AJ85" s="15">
        <v>0</v>
      </c>
      <c r="AK85" s="15">
        <v>0</v>
      </c>
      <c r="AL85" s="13">
        <f t="shared" si="41"/>
        <v>45</v>
      </c>
      <c r="AM85" s="15">
        <v>45</v>
      </c>
      <c r="AN85" s="15">
        <v>0</v>
      </c>
      <c r="AO85" s="13">
        <f t="shared" si="42"/>
        <v>2</v>
      </c>
      <c r="AP85" s="15">
        <v>2</v>
      </c>
      <c r="AQ85" s="15">
        <v>0</v>
      </c>
      <c r="AR85" s="13">
        <f t="shared" si="43"/>
        <v>64</v>
      </c>
      <c r="AS85" s="14">
        <v>64</v>
      </c>
      <c r="AT85" s="14">
        <v>0</v>
      </c>
      <c r="AU85" s="14">
        <v>0</v>
      </c>
      <c r="AV85" s="14">
        <v>0</v>
      </c>
      <c r="AW85" s="14">
        <v>0</v>
      </c>
      <c r="AX85" s="13">
        <f t="shared" si="44"/>
        <v>0</v>
      </c>
      <c r="AY85" s="14">
        <v>0</v>
      </c>
      <c r="AZ85" s="14">
        <v>0</v>
      </c>
      <c r="BA85" s="13">
        <f t="shared" si="45"/>
        <v>0</v>
      </c>
      <c r="BB85" s="14">
        <v>0</v>
      </c>
      <c r="BC85" s="14">
        <v>0</v>
      </c>
      <c r="BD85" s="13">
        <f t="shared" si="46"/>
        <v>0</v>
      </c>
      <c r="BE85" s="14">
        <v>0</v>
      </c>
      <c r="BF85" s="14">
        <v>0</v>
      </c>
      <c r="BG85" s="13">
        <f t="shared" si="47"/>
        <v>0</v>
      </c>
      <c r="BH85" s="14">
        <v>0</v>
      </c>
      <c r="BI85" s="14">
        <v>0</v>
      </c>
      <c r="BJ85" s="13">
        <f t="shared" si="48"/>
        <v>0</v>
      </c>
      <c r="BK85" s="14">
        <v>0</v>
      </c>
      <c r="BL85" s="14">
        <v>0</v>
      </c>
      <c r="BM85" s="13">
        <f t="shared" si="49"/>
        <v>31</v>
      </c>
      <c r="BN85" s="15">
        <v>31</v>
      </c>
      <c r="BO85" s="15">
        <v>0</v>
      </c>
      <c r="BP85" s="13">
        <f t="shared" si="50"/>
        <v>50</v>
      </c>
      <c r="BQ85" s="13">
        <f t="shared" si="51"/>
        <v>0</v>
      </c>
      <c r="BR85" s="14">
        <v>0</v>
      </c>
      <c r="BS85" s="15">
        <v>0</v>
      </c>
      <c r="BT85" s="15">
        <v>0</v>
      </c>
      <c r="BU85" s="15">
        <v>50</v>
      </c>
      <c r="BV85" s="13">
        <f t="shared" si="52"/>
        <v>0</v>
      </c>
      <c r="BW85" s="15">
        <v>0</v>
      </c>
      <c r="BX85" s="15">
        <v>0</v>
      </c>
      <c r="BY85" s="13">
        <f t="shared" si="53"/>
        <v>0</v>
      </c>
      <c r="BZ85" s="15">
        <v>0</v>
      </c>
      <c r="CA85" s="15">
        <v>0</v>
      </c>
      <c r="CB85" s="13">
        <f t="shared" si="54"/>
        <v>0</v>
      </c>
      <c r="CC85" s="15">
        <v>0</v>
      </c>
      <c r="CD85" s="15">
        <v>0</v>
      </c>
      <c r="CE85" s="13">
        <f t="shared" si="55"/>
        <v>24</v>
      </c>
      <c r="CF85" s="15">
        <v>24</v>
      </c>
      <c r="CG85" s="15">
        <v>0</v>
      </c>
      <c r="CH85" s="13">
        <f t="shared" si="56"/>
        <v>26</v>
      </c>
      <c r="CI85" s="15">
        <v>26</v>
      </c>
      <c r="CJ85" s="15">
        <v>0</v>
      </c>
      <c r="CK85" s="13">
        <f t="shared" si="57"/>
        <v>0</v>
      </c>
      <c r="CL85" s="15">
        <v>0</v>
      </c>
      <c r="CM85" s="15">
        <v>0</v>
      </c>
      <c r="CN85" s="13">
        <f t="shared" si="58"/>
        <v>34</v>
      </c>
      <c r="CO85" s="15">
        <v>34</v>
      </c>
      <c r="CP85" s="15">
        <v>0</v>
      </c>
      <c r="CQ85" s="22"/>
      <c r="CR85" s="13">
        <f t="shared" si="59"/>
        <v>14</v>
      </c>
      <c r="CS85" s="15">
        <v>14</v>
      </c>
      <c r="CT85" s="15">
        <v>0</v>
      </c>
      <c r="CU85" s="13">
        <f t="shared" si="60"/>
        <v>0</v>
      </c>
      <c r="CV85" s="13">
        <f t="shared" si="61"/>
        <v>0</v>
      </c>
      <c r="CW85" s="13">
        <f t="shared" si="61"/>
        <v>0</v>
      </c>
      <c r="CX85" s="13">
        <f t="shared" si="62"/>
        <v>0</v>
      </c>
      <c r="CY85" s="14">
        <v>0</v>
      </c>
      <c r="CZ85" s="14">
        <v>0</v>
      </c>
      <c r="DA85" s="13">
        <f t="shared" si="63"/>
        <v>0</v>
      </c>
      <c r="DB85" s="14">
        <v>0</v>
      </c>
      <c r="DC85" s="14">
        <v>0</v>
      </c>
      <c r="DD85" s="13">
        <f t="shared" si="64"/>
        <v>0</v>
      </c>
      <c r="DE85" s="14">
        <v>0</v>
      </c>
      <c r="DF85" s="14">
        <v>0</v>
      </c>
      <c r="DG85" s="17">
        <f t="shared" si="67"/>
        <v>521</v>
      </c>
      <c r="DH85" s="17">
        <f t="shared" si="65"/>
        <v>521</v>
      </c>
      <c r="DI85" s="17">
        <v>66</v>
      </c>
      <c r="DJ85" s="17">
        <f t="shared" si="66"/>
        <v>0</v>
      </c>
      <c r="DK85" s="18"/>
      <c r="DL85" s="18"/>
    </row>
    <row r="86" spans="1:116" ht="121.5" customHeight="1" x14ac:dyDescent="0.2">
      <c r="A86" s="19" t="s">
        <v>151</v>
      </c>
      <c r="B86" s="13">
        <f t="shared" si="34"/>
        <v>326</v>
      </c>
      <c r="C86" s="14">
        <v>326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3">
        <f t="shared" si="35"/>
        <v>262</v>
      </c>
      <c r="P86" s="14">
        <v>262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3">
        <f t="shared" si="36"/>
        <v>0</v>
      </c>
      <c r="Y86" s="13">
        <f t="shared" si="37"/>
        <v>0</v>
      </c>
      <c r="Z86" s="14">
        <v>0</v>
      </c>
      <c r="AA86" s="14">
        <v>0</v>
      </c>
      <c r="AB86" s="13">
        <f t="shared" si="38"/>
        <v>0</v>
      </c>
      <c r="AC86" s="14">
        <v>0</v>
      </c>
      <c r="AD86" s="14">
        <v>0</v>
      </c>
      <c r="AE86" s="13">
        <f t="shared" si="39"/>
        <v>0</v>
      </c>
      <c r="AF86" s="14">
        <v>0</v>
      </c>
      <c r="AG86" s="14">
        <v>0</v>
      </c>
      <c r="AH86" s="14">
        <v>0</v>
      </c>
      <c r="AI86" s="13">
        <f t="shared" si="40"/>
        <v>0</v>
      </c>
      <c r="AJ86" s="14">
        <v>0</v>
      </c>
      <c r="AK86" s="14">
        <v>0</v>
      </c>
      <c r="AL86" s="13">
        <f t="shared" si="41"/>
        <v>32</v>
      </c>
      <c r="AM86" s="14">
        <v>32</v>
      </c>
      <c r="AN86" s="14">
        <v>0</v>
      </c>
      <c r="AO86" s="13">
        <f t="shared" si="42"/>
        <v>0</v>
      </c>
      <c r="AP86" s="14">
        <v>0</v>
      </c>
      <c r="AQ86" s="14">
        <v>0</v>
      </c>
      <c r="AR86" s="13">
        <f t="shared" si="43"/>
        <v>76</v>
      </c>
      <c r="AS86" s="14">
        <v>76</v>
      </c>
      <c r="AT86" s="14">
        <v>0</v>
      </c>
      <c r="AU86" s="14">
        <v>0</v>
      </c>
      <c r="AV86" s="14">
        <v>0</v>
      </c>
      <c r="AW86" s="14">
        <v>0</v>
      </c>
      <c r="AX86" s="13">
        <f t="shared" si="44"/>
        <v>0</v>
      </c>
      <c r="AY86" s="14">
        <v>0</v>
      </c>
      <c r="AZ86" s="14">
        <v>0</v>
      </c>
      <c r="BA86" s="13">
        <f t="shared" si="45"/>
        <v>0</v>
      </c>
      <c r="BB86" s="14">
        <v>0</v>
      </c>
      <c r="BC86" s="14">
        <v>0</v>
      </c>
      <c r="BD86" s="13">
        <f t="shared" si="46"/>
        <v>0</v>
      </c>
      <c r="BE86" s="14">
        <v>0</v>
      </c>
      <c r="BF86" s="14">
        <v>0</v>
      </c>
      <c r="BG86" s="13">
        <f t="shared" si="47"/>
        <v>0</v>
      </c>
      <c r="BH86" s="14">
        <v>0</v>
      </c>
      <c r="BI86" s="14">
        <v>0</v>
      </c>
      <c r="BJ86" s="13">
        <f t="shared" si="48"/>
        <v>0</v>
      </c>
      <c r="BK86" s="14">
        <v>0</v>
      </c>
      <c r="BL86" s="14">
        <v>0</v>
      </c>
      <c r="BM86" s="13">
        <f t="shared" si="49"/>
        <v>0</v>
      </c>
      <c r="BN86" s="14">
        <v>0</v>
      </c>
      <c r="BO86" s="14">
        <v>0</v>
      </c>
      <c r="BP86" s="13">
        <f t="shared" si="50"/>
        <v>0</v>
      </c>
      <c r="BQ86" s="13">
        <f t="shared" si="51"/>
        <v>0</v>
      </c>
      <c r="BR86" s="14"/>
      <c r="BS86" s="14"/>
      <c r="BT86" s="14"/>
      <c r="BU86" s="14"/>
      <c r="BV86" s="13">
        <f t="shared" si="52"/>
        <v>0</v>
      </c>
      <c r="BW86" s="14"/>
      <c r="BX86" s="14"/>
      <c r="BY86" s="13">
        <f t="shared" si="53"/>
        <v>0</v>
      </c>
      <c r="BZ86" s="14"/>
      <c r="CA86" s="14"/>
      <c r="CB86" s="13">
        <f t="shared" si="54"/>
        <v>0</v>
      </c>
      <c r="CC86" s="14"/>
      <c r="CD86" s="14"/>
      <c r="CE86" s="13">
        <f t="shared" si="55"/>
        <v>4</v>
      </c>
      <c r="CF86" s="14">
        <v>4</v>
      </c>
      <c r="CG86" s="14">
        <v>0</v>
      </c>
      <c r="CH86" s="13">
        <f t="shared" si="56"/>
        <v>108</v>
      </c>
      <c r="CI86" s="14">
        <v>108</v>
      </c>
      <c r="CJ86" s="14">
        <v>0</v>
      </c>
      <c r="CK86" s="13">
        <f t="shared" si="57"/>
        <v>0</v>
      </c>
      <c r="CL86" s="14">
        <v>0</v>
      </c>
      <c r="CM86" s="14">
        <v>0</v>
      </c>
      <c r="CN86" s="13">
        <f t="shared" si="58"/>
        <v>4</v>
      </c>
      <c r="CO86" s="14">
        <v>4</v>
      </c>
      <c r="CP86" s="14">
        <v>0</v>
      </c>
      <c r="CQ86" s="16"/>
      <c r="CR86" s="13">
        <f t="shared" si="59"/>
        <v>48</v>
      </c>
      <c r="CS86" s="14">
        <v>48</v>
      </c>
      <c r="CT86" s="14">
        <v>0</v>
      </c>
      <c r="CU86" s="13">
        <f t="shared" si="60"/>
        <v>0</v>
      </c>
      <c r="CV86" s="13">
        <f t="shared" si="61"/>
        <v>0</v>
      </c>
      <c r="CW86" s="13">
        <f t="shared" si="61"/>
        <v>0</v>
      </c>
      <c r="CX86" s="13">
        <f t="shared" si="62"/>
        <v>0</v>
      </c>
      <c r="CY86" s="14">
        <v>0</v>
      </c>
      <c r="CZ86" s="14">
        <v>0</v>
      </c>
      <c r="DA86" s="13">
        <f t="shared" si="63"/>
        <v>0</v>
      </c>
      <c r="DB86" s="14">
        <v>0</v>
      </c>
      <c r="DC86" s="14">
        <v>0</v>
      </c>
      <c r="DD86" s="13">
        <f t="shared" si="64"/>
        <v>0</v>
      </c>
      <c r="DE86" s="14">
        <v>0</v>
      </c>
      <c r="DF86" s="14">
        <v>0</v>
      </c>
      <c r="DG86" s="17">
        <f t="shared" si="67"/>
        <v>860</v>
      </c>
      <c r="DH86" s="17">
        <f t="shared" si="65"/>
        <v>598</v>
      </c>
      <c r="DI86" s="17">
        <v>0</v>
      </c>
      <c r="DJ86" s="17">
        <f t="shared" si="66"/>
        <v>262</v>
      </c>
      <c r="DK86" s="18"/>
      <c r="DL86" s="18"/>
    </row>
    <row r="87" spans="1:116" ht="31.5" x14ac:dyDescent="0.2">
      <c r="A87" s="19" t="s">
        <v>152</v>
      </c>
      <c r="B87" s="13">
        <f t="shared" si="34"/>
        <v>10389</v>
      </c>
      <c r="C87" s="14">
        <v>4330</v>
      </c>
      <c r="D87" s="14">
        <v>2675</v>
      </c>
      <c r="E87" s="14">
        <v>0</v>
      </c>
      <c r="F87" s="14">
        <v>3235</v>
      </c>
      <c r="G87" s="14">
        <v>0</v>
      </c>
      <c r="H87" s="14">
        <v>0</v>
      </c>
      <c r="I87" s="14">
        <v>149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3">
        <f t="shared" si="35"/>
        <v>2125</v>
      </c>
      <c r="P87" s="14">
        <v>1588</v>
      </c>
      <c r="Q87" s="14">
        <v>537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3">
        <f t="shared" si="36"/>
        <v>270</v>
      </c>
      <c r="Y87" s="13">
        <f t="shared" si="37"/>
        <v>245</v>
      </c>
      <c r="Z87" s="14">
        <v>245</v>
      </c>
      <c r="AA87" s="14">
        <v>0</v>
      </c>
      <c r="AB87" s="13">
        <f t="shared" si="38"/>
        <v>25</v>
      </c>
      <c r="AC87" s="14">
        <v>25</v>
      </c>
      <c r="AD87" s="14">
        <v>0</v>
      </c>
      <c r="AE87" s="13">
        <f t="shared" si="39"/>
        <v>406</v>
      </c>
      <c r="AF87" s="14">
        <v>406</v>
      </c>
      <c r="AG87" s="14">
        <v>0</v>
      </c>
      <c r="AH87" s="14">
        <v>0</v>
      </c>
      <c r="AI87" s="13">
        <f t="shared" si="40"/>
        <v>0</v>
      </c>
      <c r="AJ87" s="14">
        <v>0</v>
      </c>
      <c r="AK87" s="14">
        <v>0</v>
      </c>
      <c r="AL87" s="13">
        <f t="shared" si="41"/>
        <v>711</v>
      </c>
      <c r="AM87" s="14">
        <v>676</v>
      </c>
      <c r="AN87" s="14">
        <v>35</v>
      </c>
      <c r="AO87" s="13">
        <f t="shared" si="42"/>
        <v>61</v>
      </c>
      <c r="AP87" s="14">
        <v>61</v>
      </c>
      <c r="AQ87" s="14">
        <v>0</v>
      </c>
      <c r="AR87" s="13">
        <f t="shared" si="43"/>
        <v>2224</v>
      </c>
      <c r="AS87" s="14">
        <v>1879</v>
      </c>
      <c r="AT87" s="14">
        <v>0</v>
      </c>
      <c r="AU87" s="14">
        <v>0</v>
      </c>
      <c r="AV87" s="14">
        <v>0</v>
      </c>
      <c r="AW87" s="14">
        <v>0</v>
      </c>
      <c r="AX87" s="13">
        <f t="shared" si="44"/>
        <v>0</v>
      </c>
      <c r="AY87" s="14">
        <v>0</v>
      </c>
      <c r="AZ87" s="14">
        <v>0</v>
      </c>
      <c r="BA87" s="13">
        <f t="shared" si="45"/>
        <v>0</v>
      </c>
      <c r="BB87" s="14">
        <v>0</v>
      </c>
      <c r="BC87" s="14">
        <v>0</v>
      </c>
      <c r="BD87" s="13">
        <f t="shared" si="46"/>
        <v>98</v>
      </c>
      <c r="BE87" s="14">
        <v>98</v>
      </c>
      <c r="BF87" s="14">
        <v>0</v>
      </c>
      <c r="BG87" s="13">
        <f t="shared" si="47"/>
        <v>0</v>
      </c>
      <c r="BH87" s="14">
        <v>0</v>
      </c>
      <c r="BI87" s="14">
        <v>0</v>
      </c>
      <c r="BJ87" s="13">
        <f t="shared" si="48"/>
        <v>247</v>
      </c>
      <c r="BK87" s="14">
        <v>247</v>
      </c>
      <c r="BL87" s="14">
        <v>0</v>
      </c>
      <c r="BM87" s="13">
        <f t="shared" si="49"/>
        <v>53</v>
      </c>
      <c r="BN87" s="14">
        <v>53</v>
      </c>
      <c r="BO87" s="14">
        <v>0</v>
      </c>
      <c r="BP87" s="13">
        <f t="shared" si="50"/>
        <v>2040</v>
      </c>
      <c r="BQ87" s="13">
        <f t="shared" si="51"/>
        <v>2000</v>
      </c>
      <c r="BR87" s="14">
        <v>2000</v>
      </c>
      <c r="BS87" s="15">
        <v>0</v>
      </c>
      <c r="BT87" s="15">
        <v>15</v>
      </c>
      <c r="BU87" s="15">
        <v>25</v>
      </c>
      <c r="BV87" s="13">
        <f t="shared" si="52"/>
        <v>0</v>
      </c>
      <c r="BW87" s="15">
        <v>0</v>
      </c>
      <c r="BX87" s="15">
        <v>0</v>
      </c>
      <c r="BY87" s="13">
        <f t="shared" si="53"/>
        <v>0</v>
      </c>
      <c r="BZ87" s="15">
        <v>0</v>
      </c>
      <c r="CA87" s="15">
        <v>0</v>
      </c>
      <c r="CB87" s="13">
        <f t="shared" si="54"/>
        <v>0</v>
      </c>
      <c r="CC87" s="15">
        <v>0</v>
      </c>
      <c r="CD87" s="15">
        <v>0</v>
      </c>
      <c r="CE87" s="13">
        <f t="shared" si="55"/>
        <v>1765</v>
      </c>
      <c r="CF87" s="14">
        <v>1765</v>
      </c>
      <c r="CG87" s="14">
        <v>0</v>
      </c>
      <c r="CH87" s="13">
        <f t="shared" si="56"/>
        <v>1106</v>
      </c>
      <c r="CI87" s="14">
        <v>883</v>
      </c>
      <c r="CJ87" s="14">
        <v>223</v>
      </c>
      <c r="CK87" s="13">
        <f t="shared" si="57"/>
        <v>0</v>
      </c>
      <c r="CL87" s="14">
        <v>0</v>
      </c>
      <c r="CM87" s="14">
        <v>0</v>
      </c>
      <c r="CN87" s="13">
        <f t="shared" si="58"/>
        <v>1748</v>
      </c>
      <c r="CO87" s="14">
        <v>1681</v>
      </c>
      <c r="CP87" s="14">
        <v>67</v>
      </c>
      <c r="CQ87" s="16"/>
      <c r="CR87" s="13">
        <f t="shared" si="59"/>
        <v>614</v>
      </c>
      <c r="CS87" s="14">
        <v>614</v>
      </c>
      <c r="CT87" s="14">
        <v>0</v>
      </c>
      <c r="CU87" s="13">
        <f t="shared" si="60"/>
        <v>0</v>
      </c>
      <c r="CV87" s="13">
        <f t="shared" si="61"/>
        <v>0</v>
      </c>
      <c r="CW87" s="13">
        <f t="shared" si="61"/>
        <v>0</v>
      </c>
      <c r="CX87" s="13">
        <f t="shared" si="62"/>
        <v>0</v>
      </c>
      <c r="CY87" s="14">
        <v>0</v>
      </c>
      <c r="CZ87" s="14">
        <v>0</v>
      </c>
      <c r="DA87" s="13">
        <f t="shared" si="63"/>
        <v>0</v>
      </c>
      <c r="DB87" s="14">
        <v>0</v>
      </c>
      <c r="DC87" s="14">
        <v>0</v>
      </c>
      <c r="DD87" s="13">
        <f t="shared" si="64"/>
        <v>0</v>
      </c>
      <c r="DE87" s="14">
        <v>0</v>
      </c>
      <c r="DF87" s="14">
        <v>0</v>
      </c>
      <c r="DG87" s="17">
        <f t="shared" si="67"/>
        <v>23512</v>
      </c>
      <c r="DH87" s="17">
        <f t="shared" si="65"/>
        <v>21047</v>
      </c>
      <c r="DI87" s="17">
        <v>6282</v>
      </c>
      <c r="DJ87" s="17">
        <f t="shared" si="66"/>
        <v>2465</v>
      </c>
      <c r="DK87" s="18">
        <v>1794</v>
      </c>
      <c r="DL87" s="18">
        <v>1223</v>
      </c>
    </row>
    <row r="88" spans="1:116" ht="31.5" customHeight="1" x14ac:dyDescent="0.2">
      <c r="A88" s="19" t="s">
        <v>153</v>
      </c>
      <c r="B88" s="13">
        <f t="shared" si="34"/>
        <v>20464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20464</v>
      </c>
      <c r="K88" s="24">
        <v>0</v>
      </c>
      <c r="L88" s="28"/>
      <c r="M88" s="28"/>
      <c r="N88" s="28"/>
      <c r="O88" s="13">
        <f t="shared" si="35"/>
        <v>0</v>
      </c>
      <c r="P88" s="28"/>
      <c r="Q88" s="28"/>
      <c r="R88" s="28"/>
      <c r="S88" s="28"/>
      <c r="T88" s="28"/>
      <c r="U88" s="28"/>
      <c r="V88" s="28"/>
      <c r="W88" s="28"/>
      <c r="X88" s="13">
        <f t="shared" si="36"/>
        <v>0</v>
      </c>
      <c r="Y88" s="13">
        <f t="shared" si="37"/>
        <v>0</v>
      </c>
      <c r="Z88" s="28"/>
      <c r="AA88" s="28"/>
      <c r="AB88" s="13">
        <f t="shared" si="38"/>
        <v>0</v>
      </c>
      <c r="AC88" s="28"/>
      <c r="AD88" s="28"/>
      <c r="AE88" s="13">
        <f t="shared" si="39"/>
        <v>0</v>
      </c>
      <c r="AF88" s="28"/>
      <c r="AG88" s="28"/>
      <c r="AH88" s="28"/>
      <c r="AI88" s="13">
        <f t="shared" si="40"/>
        <v>0</v>
      </c>
      <c r="AJ88" s="28"/>
      <c r="AK88" s="28"/>
      <c r="AL88" s="13">
        <f t="shared" si="41"/>
        <v>0</v>
      </c>
      <c r="AM88" s="28"/>
      <c r="AN88" s="28"/>
      <c r="AO88" s="13">
        <f t="shared" si="42"/>
        <v>0</v>
      </c>
      <c r="AP88" s="28"/>
      <c r="AQ88" s="28"/>
      <c r="AR88" s="13">
        <f t="shared" si="43"/>
        <v>0</v>
      </c>
      <c r="AS88" s="29"/>
      <c r="AT88" s="29"/>
      <c r="AU88" s="29"/>
      <c r="AV88" s="29"/>
      <c r="AW88" s="29"/>
      <c r="AX88" s="13">
        <f t="shared" si="44"/>
        <v>0</v>
      </c>
      <c r="AY88" s="29"/>
      <c r="AZ88" s="29"/>
      <c r="BA88" s="13">
        <f t="shared" si="45"/>
        <v>0</v>
      </c>
      <c r="BB88" s="29"/>
      <c r="BC88" s="29"/>
      <c r="BD88" s="13">
        <f t="shared" si="46"/>
        <v>0</v>
      </c>
      <c r="BE88" s="29"/>
      <c r="BF88" s="29"/>
      <c r="BG88" s="13">
        <f t="shared" si="47"/>
        <v>0</v>
      </c>
      <c r="BH88" s="29"/>
      <c r="BI88" s="29"/>
      <c r="BJ88" s="13">
        <f t="shared" si="48"/>
        <v>0</v>
      </c>
      <c r="BK88" s="29"/>
      <c r="BL88" s="29"/>
      <c r="BM88" s="13">
        <f t="shared" si="49"/>
        <v>0</v>
      </c>
      <c r="BN88" s="28"/>
      <c r="BO88" s="28"/>
      <c r="BP88" s="13">
        <f t="shared" si="50"/>
        <v>0</v>
      </c>
      <c r="BQ88" s="13">
        <f t="shared" si="51"/>
        <v>0</v>
      </c>
      <c r="BR88" s="28"/>
      <c r="BS88" s="28"/>
      <c r="BT88" s="28"/>
      <c r="BU88" s="28"/>
      <c r="BV88" s="13">
        <f t="shared" si="52"/>
        <v>0</v>
      </c>
      <c r="BW88" s="28"/>
      <c r="BX88" s="28"/>
      <c r="BY88" s="13">
        <f t="shared" si="53"/>
        <v>0</v>
      </c>
      <c r="BZ88" s="28"/>
      <c r="CA88" s="28"/>
      <c r="CB88" s="13">
        <f t="shared" si="54"/>
        <v>0</v>
      </c>
      <c r="CC88" s="28"/>
      <c r="CD88" s="28"/>
      <c r="CE88" s="13">
        <f t="shared" si="55"/>
        <v>0</v>
      </c>
      <c r="CF88" s="28"/>
      <c r="CG88" s="28"/>
      <c r="CH88" s="13">
        <f t="shared" si="56"/>
        <v>0</v>
      </c>
      <c r="CI88" s="28"/>
      <c r="CJ88" s="28"/>
      <c r="CK88" s="13">
        <f t="shared" si="57"/>
        <v>0</v>
      </c>
      <c r="CL88" s="28"/>
      <c r="CM88" s="28"/>
      <c r="CN88" s="13">
        <f t="shared" si="58"/>
        <v>0</v>
      </c>
      <c r="CO88" s="28"/>
      <c r="CP88" s="28"/>
      <c r="CQ88" s="30"/>
      <c r="CR88" s="13">
        <f t="shared" si="59"/>
        <v>0</v>
      </c>
      <c r="CS88" s="28"/>
      <c r="CT88" s="28"/>
      <c r="CU88" s="13">
        <f t="shared" si="60"/>
        <v>0</v>
      </c>
      <c r="CV88" s="13">
        <f t="shared" si="61"/>
        <v>0</v>
      </c>
      <c r="CW88" s="13">
        <f t="shared" si="61"/>
        <v>0</v>
      </c>
      <c r="CX88" s="13">
        <f t="shared" si="62"/>
        <v>0</v>
      </c>
      <c r="CY88" s="29"/>
      <c r="CZ88" s="29"/>
      <c r="DA88" s="13">
        <f t="shared" si="63"/>
        <v>0</v>
      </c>
      <c r="DB88" s="29"/>
      <c r="DC88" s="29"/>
      <c r="DD88" s="13">
        <f t="shared" si="64"/>
        <v>0</v>
      </c>
      <c r="DE88" s="29"/>
      <c r="DF88" s="29"/>
      <c r="DG88" s="17">
        <f t="shared" si="67"/>
        <v>20464</v>
      </c>
      <c r="DH88" s="17">
        <f t="shared" si="65"/>
        <v>20464</v>
      </c>
      <c r="DI88" s="17">
        <v>0</v>
      </c>
      <c r="DJ88" s="17">
        <f t="shared" si="66"/>
        <v>0</v>
      </c>
      <c r="DK88" s="18"/>
      <c r="DL88" s="18"/>
    </row>
    <row r="89" spans="1:116" ht="29.25" customHeight="1" x14ac:dyDescent="0.2">
      <c r="A89" s="19" t="s">
        <v>154</v>
      </c>
      <c r="B89" s="13">
        <f t="shared" si="34"/>
        <v>80</v>
      </c>
      <c r="C89" s="24"/>
      <c r="D89" s="24"/>
      <c r="E89" s="24"/>
      <c r="F89" s="24"/>
      <c r="G89" s="24"/>
      <c r="H89" s="24"/>
      <c r="I89" s="24"/>
      <c r="J89" s="24">
        <v>80</v>
      </c>
      <c r="K89" s="24"/>
      <c r="L89" s="24"/>
      <c r="M89" s="24"/>
      <c r="N89" s="24"/>
      <c r="O89" s="13">
        <f t="shared" si="35"/>
        <v>0</v>
      </c>
      <c r="P89" s="24"/>
      <c r="Q89" s="24"/>
      <c r="R89" s="24"/>
      <c r="S89" s="24"/>
      <c r="T89" s="24"/>
      <c r="U89" s="24"/>
      <c r="V89" s="24"/>
      <c r="W89" s="24"/>
      <c r="X89" s="13">
        <f t="shared" si="36"/>
        <v>0</v>
      </c>
      <c r="Y89" s="13">
        <f t="shared" si="37"/>
        <v>0</v>
      </c>
      <c r="Z89" s="24"/>
      <c r="AA89" s="24"/>
      <c r="AB89" s="13">
        <f t="shared" si="38"/>
        <v>0</v>
      </c>
      <c r="AC89" s="24"/>
      <c r="AD89" s="24"/>
      <c r="AE89" s="13">
        <f t="shared" si="39"/>
        <v>0</v>
      </c>
      <c r="AF89" s="24"/>
      <c r="AG89" s="24"/>
      <c r="AH89" s="24"/>
      <c r="AI89" s="13">
        <f t="shared" si="40"/>
        <v>0</v>
      </c>
      <c r="AJ89" s="24"/>
      <c r="AK89" s="24"/>
      <c r="AL89" s="13">
        <f t="shared" si="41"/>
        <v>0</v>
      </c>
      <c r="AM89" s="24"/>
      <c r="AN89" s="24"/>
      <c r="AO89" s="13">
        <f t="shared" si="42"/>
        <v>0</v>
      </c>
      <c r="AP89" s="24"/>
      <c r="AQ89" s="24"/>
      <c r="AR89" s="13">
        <f t="shared" si="43"/>
        <v>0</v>
      </c>
      <c r="AS89" s="25"/>
      <c r="AT89" s="25"/>
      <c r="AU89" s="25"/>
      <c r="AV89" s="25"/>
      <c r="AW89" s="25"/>
      <c r="AX89" s="13">
        <f t="shared" si="44"/>
        <v>0</v>
      </c>
      <c r="AY89" s="25"/>
      <c r="AZ89" s="25"/>
      <c r="BA89" s="13">
        <f t="shared" si="45"/>
        <v>0</v>
      </c>
      <c r="BB89" s="25"/>
      <c r="BC89" s="25"/>
      <c r="BD89" s="13">
        <f t="shared" si="46"/>
        <v>0</v>
      </c>
      <c r="BE89" s="25"/>
      <c r="BF89" s="25"/>
      <c r="BG89" s="13">
        <f t="shared" si="47"/>
        <v>0</v>
      </c>
      <c r="BH89" s="25"/>
      <c r="BI89" s="25"/>
      <c r="BJ89" s="13">
        <f t="shared" si="48"/>
        <v>0</v>
      </c>
      <c r="BK89" s="25"/>
      <c r="BL89" s="25"/>
      <c r="BM89" s="13">
        <f t="shared" si="49"/>
        <v>0</v>
      </c>
      <c r="BN89" s="24"/>
      <c r="BO89" s="24"/>
      <c r="BP89" s="13">
        <f t="shared" si="50"/>
        <v>0</v>
      </c>
      <c r="BQ89" s="13">
        <f t="shared" si="51"/>
        <v>0</v>
      </c>
      <c r="BR89" s="25"/>
      <c r="BS89" s="24"/>
      <c r="BT89" s="24"/>
      <c r="BU89" s="24"/>
      <c r="BV89" s="13">
        <f t="shared" si="52"/>
        <v>0</v>
      </c>
      <c r="BW89" s="24"/>
      <c r="BX89" s="24"/>
      <c r="BY89" s="13">
        <f t="shared" si="53"/>
        <v>0</v>
      </c>
      <c r="BZ89" s="24"/>
      <c r="CA89" s="24"/>
      <c r="CB89" s="13">
        <f t="shared" si="54"/>
        <v>0</v>
      </c>
      <c r="CC89" s="24"/>
      <c r="CD89" s="24"/>
      <c r="CE89" s="13">
        <f t="shared" si="55"/>
        <v>0</v>
      </c>
      <c r="CF89" s="24"/>
      <c r="CG89" s="24"/>
      <c r="CH89" s="13">
        <f t="shared" si="56"/>
        <v>0</v>
      </c>
      <c r="CI89" s="24"/>
      <c r="CJ89" s="24"/>
      <c r="CK89" s="13">
        <f t="shared" si="57"/>
        <v>0</v>
      </c>
      <c r="CL89" s="24"/>
      <c r="CM89" s="24"/>
      <c r="CN89" s="13">
        <f t="shared" si="58"/>
        <v>0</v>
      </c>
      <c r="CO89" s="24"/>
      <c r="CP89" s="24"/>
      <c r="CQ89" s="26"/>
      <c r="CR89" s="13">
        <f t="shared" si="59"/>
        <v>0</v>
      </c>
      <c r="CS89" s="24"/>
      <c r="CT89" s="24"/>
      <c r="CU89" s="13">
        <f t="shared" si="60"/>
        <v>0</v>
      </c>
      <c r="CV89" s="13">
        <f t="shared" si="61"/>
        <v>0</v>
      </c>
      <c r="CW89" s="13">
        <f t="shared" si="61"/>
        <v>0</v>
      </c>
      <c r="CX89" s="13">
        <f t="shared" si="62"/>
        <v>0</v>
      </c>
      <c r="CY89" s="25"/>
      <c r="CZ89" s="25"/>
      <c r="DA89" s="13">
        <f t="shared" si="63"/>
        <v>0</v>
      </c>
      <c r="DB89" s="25"/>
      <c r="DC89" s="25"/>
      <c r="DD89" s="13">
        <f t="shared" si="64"/>
        <v>0</v>
      </c>
      <c r="DE89" s="25"/>
      <c r="DF89" s="25"/>
      <c r="DG89" s="17">
        <f t="shared" si="67"/>
        <v>80</v>
      </c>
      <c r="DH89" s="17">
        <f t="shared" si="65"/>
        <v>80</v>
      </c>
      <c r="DI89" s="17">
        <v>0</v>
      </c>
      <c r="DJ89" s="17">
        <f t="shared" si="66"/>
        <v>0</v>
      </c>
      <c r="DK89" s="18"/>
      <c r="DL89" s="18"/>
    </row>
    <row r="90" spans="1:116" ht="43.5" customHeight="1" x14ac:dyDescent="0.2">
      <c r="A90" s="19" t="s">
        <v>155</v>
      </c>
      <c r="B90" s="13">
        <f t="shared" si="34"/>
        <v>550</v>
      </c>
      <c r="C90" s="24"/>
      <c r="D90" s="24"/>
      <c r="E90" s="24"/>
      <c r="F90" s="24"/>
      <c r="G90" s="24"/>
      <c r="H90" s="24"/>
      <c r="I90" s="24"/>
      <c r="J90" s="24">
        <v>550</v>
      </c>
      <c r="K90" s="24"/>
      <c r="L90" s="24"/>
      <c r="M90" s="24"/>
      <c r="N90" s="24"/>
      <c r="O90" s="13">
        <f t="shared" si="35"/>
        <v>0</v>
      </c>
      <c r="P90" s="24"/>
      <c r="Q90" s="24"/>
      <c r="R90" s="24"/>
      <c r="S90" s="24"/>
      <c r="T90" s="24"/>
      <c r="U90" s="24"/>
      <c r="V90" s="24"/>
      <c r="W90" s="24"/>
      <c r="X90" s="13">
        <f t="shared" si="36"/>
        <v>0</v>
      </c>
      <c r="Y90" s="13">
        <f t="shared" si="37"/>
        <v>0</v>
      </c>
      <c r="Z90" s="24"/>
      <c r="AA90" s="24"/>
      <c r="AB90" s="13">
        <f t="shared" si="38"/>
        <v>0</v>
      </c>
      <c r="AC90" s="24"/>
      <c r="AD90" s="24"/>
      <c r="AE90" s="13">
        <f t="shared" si="39"/>
        <v>0</v>
      </c>
      <c r="AF90" s="24"/>
      <c r="AG90" s="24"/>
      <c r="AH90" s="24"/>
      <c r="AI90" s="13">
        <f t="shared" si="40"/>
        <v>0</v>
      </c>
      <c r="AJ90" s="24"/>
      <c r="AK90" s="24"/>
      <c r="AL90" s="13">
        <f t="shared" si="41"/>
        <v>0</v>
      </c>
      <c r="AM90" s="24"/>
      <c r="AN90" s="24"/>
      <c r="AO90" s="13">
        <f t="shared" si="42"/>
        <v>0</v>
      </c>
      <c r="AP90" s="24"/>
      <c r="AQ90" s="24"/>
      <c r="AR90" s="13">
        <f t="shared" si="43"/>
        <v>0</v>
      </c>
      <c r="AS90" s="25"/>
      <c r="AT90" s="25"/>
      <c r="AU90" s="25"/>
      <c r="AV90" s="25"/>
      <c r="AW90" s="25"/>
      <c r="AX90" s="13">
        <f t="shared" si="44"/>
        <v>0</v>
      </c>
      <c r="AY90" s="25"/>
      <c r="AZ90" s="25"/>
      <c r="BA90" s="13">
        <f t="shared" si="45"/>
        <v>0</v>
      </c>
      <c r="BB90" s="25"/>
      <c r="BC90" s="25"/>
      <c r="BD90" s="13">
        <f t="shared" si="46"/>
        <v>0</v>
      </c>
      <c r="BE90" s="25"/>
      <c r="BF90" s="25"/>
      <c r="BG90" s="13">
        <f t="shared" si="47"/>
        <v>0</v>
      </c>
      <c r="BH90" s="25"/>
      <c r="BI90" s="25"/>
      <c r="BJ90" s="13">
        <f t="shared" si="48"/>
        <v>0</v>
      </c>
      <c r="BK90" s="25"/>
      <c r="BL90" s="25"/>
      <c r="BM90" s="13">
        <f t="shared" si="49"/>
        <v>0</v>
      </c>
      <c r="BN90" s="24"/>
      <c r="BO90" s="24"/>
      <c r="BP90" s="13">
        <f t="shared" si="50"/>
        <v>0</v>
      </c>
      <c r="BQ90" s="13">
        <f t="shared" si="51"/>
        <v>0</v>
      </c>
      <c r="BR90" s="25"/>
      <c r="BS90" s="24"/>
      <c r="BT90" s="24"/>
      <c r="BU90" s="24"/>
      <c r="BV90" s="13">
        <f t="shared" si="52"/>
        <v>0</v>
      </c>
      <c r="BW90" s="24"/>
      <c r="BX90" s="24"/>
      <c r="BY90" s="13">
        <f t="shared" si="53"/>
        <v>0</v>
      </c>
      <c r="BZ90" s="24"/>
      <c r="CA90" s="24"/>
      <c r="CB90" s="13">
        <f t="shared" si="54"/>
        <v>0</v>
      </c>
      <c r="CC90" s="24"/>
      <c r="CD90" s="24"/>
      <c r="CE90" s="13">
        <f t="shared" si="55"/>
        <v>0</v>
      </c>
      <c r="CF90" s="24"/>
      <c r="CG90" s="24"/>
      <c r="CH90" s="13">
        <f t="shared" si="56"/>
        <v>0</v>
      </c>
      <c r="CI90" s="24"/>
      <c r="CJ90" s="24"/>
      <c r="CK90" s="13">
        <f t="shared" si="57"/>
        <v>0</v>
      </c>
      <c r="CL90" s="24"/>
      <c r="CM90" s="24"/>
      <c r="CN90" s="13">
        <f t="shared" si="58"/>
        <v>0</v>
      </c>
      <c r="CO90" s="24"/>
      <c r="CP90" s="24"/>
      <c r="CQ90" s="26"/>
      <c r="CR90" s="13">
        <f t="shared" si="59"/>
        <v>0</v>
      </c>
      <c r="CS90" s="24"/>
      <c r="CT90" s="24"/>
      <c r="CU90" s="13">
        <f t="shared" si="60"/>
        <v>0</v>
      </c>
      <c r="CV90" s="13">
        <f t="shared" si="61"/>
        <v>0</v>
      </c>
      <c r="CW90" s="13">
        <f t="shared" si="61"/>
        <v>0</v>
      </c>
      <c r="CX90" s="13">
        <f t="shared" si="62"/>
        <v>0</v>
      </c>
      <c r="CY90" s="25"/>
      <c r="CZ90" s="25"/>
      <c r="DA90" s="13">
        <f t="shared" si="63"/>
        <v>0</v>
      </c>
      <c r="DB90" s="25"/>
      <c r="DC90" s="25"/>
      <c r="DD90" s="13">
        <f t="shared" si="64"/>
        <v>0</v>
      </c>
      <c r="DE90" s="25"/>
      <c r="DF90" s="25"/>
      <c r="DG90" s="17">
        <f t="shared" si="67"/>
        <v>550</v>
      </c>
      <c r="DH90" s="17">
        <f t="shared" si="65"/>
        <v>550</v>
      </c>
      <c r="DI90" s="17">
        <v>0</v>
      </c>
      <c r="DJ90" s="17">
        <f t="shared" si="66"/>
        <v>0</v>
      </c>
      <c r="DK90" s="18"/>
      <c r="DL90" s="18"/>
    </row>
    <row r="91" spans="1:116" ht="48" customHeight="1" x14ac:dyDescent="0.2">
      <c r="A91" s="19" t="s">
        <v>156</v>
      </c>
      <c r="B91" s="13">
        <f t="shared" si="34"/>
        <v>0</v>
      </c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13">
        <f t="shared" si="35"/>
        <v>0</v>
      </c>
      <c r="P91" s="24"/>
      <c r="Q91" s="24"/>
      <c r="R91" s="24"/>
      <c r="S91" s="24"/>
      <c r="T91" s="24"/>
      <c r="U91" s="24"/>
      <c r="V91" s="24"/>
      <c r="W91" s="24"/>
      <c r="X91" s="13">
        <f t="shared" si="36"/>
        <v>0</v>
      </c>
      <c r="Y91" s="13">
        <f t="shared" si="37"/>
        <v>0</v>
      </c>
      <c r="Z91" s="24"/>
      <c r="AA91" s="24"/>
      <c r="AB91" s="13">
        <f t="shared" si="38"/>
        <v>0</v>
      </c>
      <c r="AC91" s="24"/>
      <c r="AD91" s="24"/>
      <c r="AE91" s="13">
        <f t="shared" si="39"/>
        <v>0</v>
      </c>
      <c r="AF91" s="24"/>
      <c r="AG91" s="24"/>
      <c r="AH91" s="24"/>
      <c r="AI91" s="13">
        <f t="shared" si="40"/>
        <v>0</v>
      </c>
      <c r="AJ91" s="24"/>
      <c r="AK91" s="24"/>
      <c r="AL91" s="13">
        <f t="shared" si="41"/>
        <v>0</v>
      </c>
      <c r="AM91" s="24"/>
      <c r="AN91" s="24"/>
      <c r="AO91" s="13">
        <f t="shared" si="42"/>
        <v>0</v>
      </c>
      <c r="AP91" s="24"/>
      <c r="AQ91" s="24"/>
      <c r="AR91" s="13">
        <f t="shared" si="43"/>
        <v>0</v>
      </c>
      <c r="AS91" s="25"/>
      <c r="AT91" s="25"/>
      <c r="AU91" s="25"/>
      <c r="AV91" s="25"/>
      <c r="AW91" s="25"/>
      <c r="AX91" s="13">
        <f t="shared" si="44"/>
        <v>0</v>
      </c>
      <c r="AY91" s="25"/>
      <c r="AZ91" s="25"/>
      <c r="BA91" s="13">
        <f t="shared" si="45"/>
        <v>0</v>
      </c>
      <c r="BB91" s="25"/>
      <c r="BC91" s="25"/>
      <c r="BD91" s="13">
        <f t="shared" si="46"/>
        <v>0</v>
      </c>
      <c r="BE91" s="25"/>
      <c r="BF91" s="25"/>
      <c r="BG91" s="13">
        <f t="shared" si="47"/>
        <v>0</v>
      </c>
      <c r="BH91" s="25"/>
      <c r="BI91" s="25"/>
      <c r="BJ91" s="13">
        <f t="shared" si="48"/>
        <v>0</v>
      </c>
      <c r="BK91" s="25"/>
      <c r="BL91" s="25"/>
      <c r="BM91" s="13">
        <f t="shared" si="49"/>
        <v>0</v>
      </c>
      <c r="BN91" s="24"/>
      <c r="BO91" s="24"/>
      <c r="BP91" s="13">
        <f t="shared" si="50"/>
        <v>0</v>
      </c>
      <c r="BQ91" s="13">
        <f t="shared" si="51"/>
        <v>0</v>
      </c>
      <c r="BR91" s="25"/>
      <c r="BS91" s="24"/>
      <c r="BT91" s="24"/>
      <c r="BU91" s="24"/>
      <c r="BV91" s="13">
        <f t="shared" si="52"/>
        <v>0</v>
      </c>
      <c r="BW91" s="24"/>
      <c r="BX91" s="24"/>
      <c r="BY91" s="13">
        <f t="shared" si="53"/>
        <v>0</v>
      </c>
      <c r="BZ91" s="24"/>
      <c r="CA91" s="24"/>
      <c r="CB91" s="13">
        <f t="shared" si="54"/>
        <v>0</v>
      </c>
      <c r="CC91" s="24"/>
      <c r="CD91" s="24"/>
      <c r="CE91" s="13">
        <f t="shared" si="55"/>
        <v>0</v>
      </c>
      <c r="CF91" s="24"/>
      <c r="CG91" s="24"/>
      <c r="CH91" s="13">
        <f t="shared" si="56"/>
        <v>0</v>
      </c>
      <c r="CI91" s="24"/>
      <c r="CJ91" s="24"/>
      <c r="CK91" s="13">
        <f t="shared" si="57"/>
        <v>0</v>
      </c>
      <c r="CL91" s="24"/>
      <c r="CM91" s="24"/>
      <c r="CN91" s="13">
        <f t="shared" si="58"/>
        <v>100</v>
      </c>
      <c r="CO91" s="24">
        <v>100</v>
      </c>
      <c r="CP91" s="24"/>
      <c r="CQ91" s="26"/>
      <c r="CR91" s="13">
        <f t="shared" si="59"/>
        <v>0</v>
      </c>
      <c r="CS91" s="24"/>
      <c r="CT91" s="24"/>
      <c r="CU91" s="13">
        <f t="shared" si="60"/>
        <v>0</v>
      </c>
      <c r="CV91" s="13">
        <f t="shared" si="61"/>
        <v>0</v>
      </c>
      <c r="CW91" s="13">
        <f t="shared" si="61"/>
        <v>0</v>
      </c>
      <c r="CX91" s="13">
        <f t="shared" si="62"/>
        <v>0</v>
      </c>
      <c r="CY91" s="25"/>
      <c r="CZ91" s="25"/>
      <c r="DA91" s="13">
        <f t="shared" si="63"/>
        <v>0</v>
      </c>
      <c r="DB91" s="25"/>
      <c r="DC91" s="25"/>
      <c r="DD91" s="13">
        <f t="shared" si="64"/>
        <v>0</v>
      </c>
      <c r="DE91" s="25"/>
      <c r="DF91" s="25"/>
      <c r="DG91" s="17">
        <f t="shared" si="67"/>
        <v>100</v>
      </c>
      <c r="DH91" s="17">
        <f t="shared" si="65"/>
        <v>100</v>
      </c>
      <c r="DI91" s="17">
        <v>0</v>
      </c>
      <c r="DJ91" s="17">
        <f t="shared" si="66"/>
        <v>0</v>
      </c>
      <c r="DK91" s="18"/>
      <c r="DL91" s="18"/>
    </row>
    <row r="92" spans="1:116" ht="48" customHeight="1" x14ac:dyDescent="0.2">
      <c r="A92" s="19" t="s">
        <v>168</v>
      </c>
      <c r="B92" s="13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13"/>
      <c r="P92" s="24"/>
      <c r="Q92" s="24"/>
      <c r="R92" s="24"/>
      <c r="S92" s="24"/>
      <c r="T92" s="24"/>
      <c r="U92" s="24"/>
      <c r="V92" s="24"/>
      <c r="W92" s="24"/>
      <c r="X92" s="13"/>
      <c r="Y92" s="13"/>
      <c r="Z92" s="24"/>
      <c r="AA92" s="24"/>
      <c r="AB92" s="13"/>
      <c r="AC92" s="24"/>
      <c r="AD92" s="24"/>
      <c r="AE92" s="13"/>
      <c r="AF92" s="24"/>
      <c r="AG92" s="24"/>
      <c r="AH92" s="24"/>
      <c r="AI92" s="13"/>
      <c r="AJ92" s="24"/>
      <c r="AK92" s="24"/>
      <c r="AL92" s="13"/>
      <c r="AM92" s="24"/>
      <c r="AN92" s="24"/>
      <c r="AO92" s="13"/>
      <c r="AP92" s="24"/>
      <c r="AQ92" s="24"/>
      <c r="AR92" s="13"/>
      <c r="AS92" s="25"/>
      <c r="AT92" s="25"/>
      <c r="AU92" s="25"/>
      <c r="AV92" s="25"/>
      <c r="AW92" s="25"/>
      <c r="AX92" s="13"/>
      <c r="AY92" s="25"/>
      <c r="AZ92" s="25"/>
      <c r="BA92" s="13"/>
      <c r="BB92" s="25"/>
      <c r="BC92" s="25"/>
      <c r="BD92" s="13"/>
      <c r="BE92" s="25"/>
      <c r="BF92" s="25"/>
      <c r="BG92" s="13"/>
      <c r="BH92" s="25"/>
      <c r="BI92" s="25"/>
      <c r="BJ92" s="13"/>
      <c r="BK92" s="25"/>
      <c r="BL92" s="25"/>
      <c r="BM92" s="13"/>
      <c r="BN92" s="24"/>
      <c r="BO92" s="24"/>
      <c r="BP92" s="13"/>
      <c r="BQ92" s="13"/>
      <c r="BR92" s="25"/>
      <c r="BS92" s="24"/>
      <c r="BT92" s="24"/>
      <c r="BU92" s="24"/>
      <c r="BV92" s="13"/>
      <c r="BW92" s="24"/>
      <c r="BX92" s="24"/>
      <c r="BY92" s="13"/>
      <c r="BZ92" s="24"/>
      <c r="CA92" s="24"/>
      <c r="CB92" s="13"/>
      <c r="CC92" s="24"/>
      <c r="CD92" s="24"/>
      <c r="CE92" s="13"/>
      <c r="CF92" s="24"/>
      <c r="CG92" s="24"/>
      <c r="CH92" s="13"/>
      <c r="CI92" s="24"/>
      <c r="CJ92" s="24"/>
      <c r="CK92" s="13"/>
      <c r="CL92" s="24"/>
      <c r="CM92" s="24"/>
      <c r="CN92" s="13"/>
      <c r="CO92" s="24"/>
      <c r="CP92" s="24"/>
      <c r="CQ92" s="26"/>
      <c r="CR92" s="13"/>
      <c r="CS92" s="24"/>
      <c r="CT92" s="24"/>
      <c r="CU92" s="13"/>
      <c r="CV92" s="13"/>
      <c r="CW92" s="13"/>
      <c r="CX92" s="13"/>
      <c r="CY92" s="25"/>
      <c r="CZ92" s="25"/>
      <c r="DA92" s="13"/>
      <c r="DB92" s="25"/>
      <c r="DC92" s="25"/>
      <c r="DD92" s="13"/>
      <c r="DE92" s="25"/>
      <c r="DF92" s="25"/>
      <c r="DG92" s="17"/>
      <c r="DH92" s="17"/>
      <c r="DI92" s="17"/>
      <c r="DJ92" s="17"/>
      <c r="DK92" s="18">
        <v>7000</v>
      </c>
      <c r="DL92" s="18"/>
    </row>
    <row r="93" spans="1:116" ht="48" customHeight="1" x14ac:dyDescent="0.2">
      <c r="A93" s="19" t="s">
        <v>169</v>
      </c>
      <c r="B93" s="13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13"/>
      <c r="P93" s="24"/>
      <c r="Q93" s="24"/>
      <c r="R93" s="24"/>
      <c r="S93" s="24"/>
      <c r="T93" s="24"/>
      <c r="U93" s="24"/>
      <c r="V93" s="24"/>
      <c r="W93" s="24"/>
      <c r="X93" s="13"/>
      <c r="Y93" s="13"/>
      <c r="Z93" s="24"/>
      <c r="AA93" s="24"/>
      <c r="AB93" s="13"/>
      <c r="AC93" s="24"/>
      <c r="AD93" s="24"/>
      <c r="AE93" s="13"/>
      <c r="AF93" s="24"/>
      <c r="AG93" s="24"/>
      <c r="AH93" s="24"/>
      <c r="AI93" s="13"/>
      <c r="AJ93" s="24"/>
      <c r="AK93" s="24"/>
      <c r="AL93" s="13"/>
      <c r="AM93" s="24"/>
      <c r="AN93" s="24"/>
      <c r="AO93" s="13"/>
      <c r="AP93" s="24"/>
      <c r="AQ93" s="24"/>
      <c r="AR93" s="13"/>
      <c r="AS93" s="25"/>
      <c r="AT93" s="25"/>
      <c r="AU93" s="25"/>
      <c r="AV93" s="25"/>
      <c r="AW93" s="25"/>
      <c r="AX93" s="13"/>
      <c r="AY93" s="25"/>
      <c r="AZ93" s="25"/>
      <c r="BA93" s="13"/>
      <c r="BB93" s="25"/>
      <c r="BC93" s="25"/>
      <c r="BD93" s="13"/>
      <c r="BE93" s="25"/>
      <c r="BF93" s="25"/>
      <c r="BG93" s="13"/>
      <c r="BH93" s="25"/>
      <c r="BI93" s="25"/>
      <c r="BJ93" s="13"/>
      <c r="BK93" s="25"/>
      <c r="BL93" s="25"/>
      <c r="BM93" s="13"/>
      <c r="BN93" s="24"/>
      <c r="BO93" s="24"/>
      <c r="BP93" s="13"/>
      <c r="BQ93" s="13"/>
      <c r="BR93" s="25"/>
      <c r="BS93" s="24"/>
      <c r="BT93" s="24"/>
      <c r="BU93" s="24"/>
      <c r="BV93" s="13"/>
      <c r="BW93" s="24"/>
      <c r="BX93" s="24"/>
      <c r="BY93" s="13"/>
      <c r="BZ93" s="24"/>
      <c r="CA93" s="24"/>
      <c r="CB93" s="13"/>
      <c r="CC93" s="24"/>
      <c r="CD93" s="24"/>
      <c r="CE93" s="13"/>
      <c r="CF93" s="24"/>
      <c r="CG93" s="24"/>
      <c r="CH93" s="13"/>
      <c r="CI93" s="24"/>
      <c r="CJ93" s="24"/>
      <c r="CK93" s="13"/>
      <c r="CL93" s="24"/>
      <c r="CM93" s="24"/>
      <c r="CN93" s="13"/>
      <c r="CO93" s="24"/>
      <c r="CP93" s="24"/>
      <c r="CQ93" s="26"/>
      <c r="CR93" s="13"/>
      <c r="CS93" s="24"/>
      <c r="CT93" s="24"/>
      <c r="CU93" s="13"/>
      <c r="CV93" s="13"/>
      <c r="CW93" s="13"/>
      <c r="CX93" s="13"/>
      <c r="CY93" s="25"/>
      <c r="CZ93" s="25"/>
      <c r="DA93" s="13"/>
      <c r="DB93" s="25"/>
      <c r="DC93" s="25"/>
      <c r="DD93" s="13"/>
      <c r="DE93" s="25"/>
      <c r="DF93" s="25"/>
      <c r="DG93" s="17"/>
      <c r="DH93" s="17"/>
      <c r="DI93" s="17"/>
      <c r="DJ93" s="17"/>
      <c r="DK93" s="18">
        <v>5000</v>
      </c>
      <c r="DL93" s="18"/>
    </row>
    <row r="94" spans="1:116" ht="48" customHeight="1" x14ac:dyDescent="0.2">
      <c r="A94" s="19" t="s">
        <v>170</v>
      </c>
      <c r="B94" s="1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13"/>
      <c r="P94" s="24"/>
      <c r="Q94" s="24"/>
      <c r="R94" s="24"/>
      <c r="S94" s="24"/>
      <c r="T94" s="24"/>
      <c r="U94" s="24"/>
      <c r="V94" s="24"/>
      <c r="W94" s="24"/>
      <c r="X94" s="13"/>
      <c r="Y94" s="13"/>
      <c r="Z94" s="24"/>
      <c r="AA94" s="24"/>
      <c r="AB94" s="13"/>
      <c r="AC94" s="24"/>
      <c r="AD94" s="24"/>
      <c r="AE94" s="13"/>
      <c r="AF94" s="24"/>
      <c r="AG94" s="24"/>
      <c r="AH94" s="24"/>
      <c r="AI94" s="13"/>
      <c r="AJ94" s="24"/>
      <c r="AK94" s="24"/>
      <c r="AL94" s="13"/>
      <c r="AM94" s="24"/>
      <c r="AN94" s="24"/>
      <c r="AO94" s="13"/>
      <c r="AP94" s="24"/>
      <c r="AQ94" s="24"/>
      <c r="AR94" s="13"/>
      <c r="AS94" s="25"/>
      <c r="AT94" s="25"/>
      <c r="AU94" s="25"/>
      <c r="AV94" s="25"/>
      <c r="AW94" s="25"/>
      <c r="AX94" s="13"/>
      <c r="AY94" s="25"/>
      <c r="AZ94" s="25"/>
      <c r="BA94" s="13"/>
      <c r="BB94" s="25"/>
      <c r="BC94" s="25"/>
      <c r="BD94" s="13"/>
      <c r="BE94" s="25"/>
      <c r="BF94" s="25"/>
      <c r="BG94" s="13"/>
      <c r="BH94" s="25"/>
      <c r="BI94" s="25"/>
      <c r="BJ94" s="13"/>
      <c r="BK94" s="25"/>
      <c r="BL94" s="25"/>
      <c r="BM94" s="13"/>
      <c r="BN94" s="24"/>
      <c r="BO94" s="24"/>
      <c r="BP94" s="13"/>
      <c r="BQ94" s="13"/>
      <c r="BR94" s="25"/>
      <c r="BS94" s="24"/>
      <c r="BT94" s="24"/>
      <c r="BU94" s="24"/>
      <c r="BV94" s="13"/>
      <c r="BW94" s="24"/>
      <c r="BX94" s="24"/>
      <c r="BY94" s="13"/>
      <c r="BZ94" s="24"/>
      <c r="CA94" s="24"/>
      <c r="CB94" s="13"/>
      <c r="CC94" s="24"/>
      <c r="CD94" s="24"/>
      <c r="CE94" s="13"/>
      <c r="CF94" s="24"/>
      <c r="CG94" s="24"/>
      <c r="CH94" s="13"/>
      <c r="CI94" s="24"/>
      <c r="CJ94" s="24"/>
      <c r="CK94" s="13"/>
      <c r="CL94" s="24"/>
      <c r="CM94" s="24"/>
      <c r="CN94" s="13"/>
      <c r="CO94" s="24"/>
      <c r="CP94" s="24"/>
      <c r="CQ94" s="26"/>
      <c r="CR94" s="13"/>
      <c r="CS94" s="24"/>
      <c r="CT94" s="24"/>
      <c r="CU94" s="13"/>
      <c r="CV94" s="13"/>
      <c r="CW94" s="13"/>
      <c r="CX94" s="13"/>
      <c r="CY94" s="25"/>
      <c r="CZ94" s="25"/>
      <c r="DA94" s="13"/>
      <c r="DB94" s="25"/>
      <c r="DC94" s="25"/>
      <c r="DD94" s="13"/>
      <c r="DE94" s="25"/>
      <c r="DF94" s="25"/>
      <c r="DG94" s="17"/>
      <c r="DH94" s="17"/>
      <c r="DI94" s="17"/>
      <c r="DJ94" s="17"/>
      <c r="DK94" s="18">
        <v>7000</v>
      </c>
      <c r="DL94" s="18"/>
    </row>
    <row r="95" spans="1:116" ht="48" customHeight="1" x14ac:dyDescent="0.2">
      <c r="A95" s="19" t="s">
        <v>171</v>
      </c>
      <c r="B95" s="13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13"/>
      <c r="P95" s="24"/>
      <c r="Q95" s="24"/>
      <c r="R95" s="24"/>
      <c r="S95" s="24"/>
      <c r="T95" s="24"/>
      <c r="U95" s="24"/>
      <c r="V95" s="24"/>
      <c r="W95" s="24"/>
      <c r="X95" s="13"/>
      <c r="Y95" s="13"/>
      <c r="Z95" s="24"/>
      <c r="AA95" s="24"/>
      <c r="AB95" s="13"/>
      <c r="AC95" s="24"/>
      <c r="AD95" s="24"/>
      <c r="AE95" s="13"/>
      <c r="AF95" s="24"/>
      <c r="AG95" s="24"/>
      <c r="AH95" s="24"/>
      <c r="AI95" s="13"/>
      <c r="AJ95" s="24"/>
      <c r="AK95" s="24"/>
      <c r="AL95" s="13"/>
      <c r="AM95" s="24"/>
      <c r="AN95" s="24"/>
      <c r="AO95" s="13"/>
      <c r="AP95" s="24"/>
      <c r="AQ95" s="24"/>
      <c r="AR95" s="13"/>
      <c r="AS95" s="25"/>
      <c r="AT95" s="25"/>
      <c r="AU95" s="25"/>
      <c r="AV95" s="25"/>
      <c r="AW95" s="25"/>
      <c r="AX95" s="13"/>
      <c r="AY95" s="25"/>
      <c r="AZ95" s="25"/>
      <c r="BA95" s="13"/>
      <c r="BB95" s="25"/>
      <c r="BC95" s="25"/>
      <c r="BD95" s="13"/>
      <c r="BE95" s="25"/>
      <c r="BF95" s="25"/>
      <c r="BG95" s="13"/>
      <c r="BH95" s="25"/>
      <c r="BI95" s="25"/>
      <c r="BJ95" s="13"/>
      <c r="BK95" s="25"/>
      <c r="BL95" s="25"/>
      <c r="BM95" s="13"/>
      <c r="BN95" s="24"/>
      <c r="BO95" s="24"/>
      <c r="BP95" s="13"/>
      <c r="BQ95" s="13"/>
      <c r="BR95" s="25"/>
      <c r="BS95" s="24"/>
      <c r="BT95" s="24"/>
      <c r="BU95" s="24"/>
      <c r="BV95" s="13"/>
      <c r="BW95" s="24"/>
      <c r="BX95" s="24"/>
      <c r="BY95" s="13"/>
      <c r="BZ95" s="24"/>
      <c r="CA95" s="24"/>
      <c r="CB95" s="13"/>
      <c r="CC95" s="24"/>
      <c r="CD95" s="24"/>
      <c r="CE95" s="13"/>
      <c r="CF95" s="24"/>
      <c r="CG95" s="24"/>
      <c r="CH95" s="13"/>
      <c r="CI95" s="24"/>
      <c r="CJ95" s="24"/>
      <c r="CK95" s="13"/>
      <c r="CL95" s="24"/>
      <c r="CM95" s="24"/>
      <c r="CN95" s="13"/>
      <c r="CO95" s="24"/>
      <c r="CP95" s="24"/>
      <c r="CQ95" s="26"/>
      <c r="CR95" s="13"/>
      <c r="CS95" s="24"/>
      <c r="CT95" s="24"/>
      <c r="CU95" s="13"/>
      <c r="CV95" s="13"/>
      <c r="CW95" s="13"/>
      <c r="CX95" s="13"/>
      <c r="CY95" s="25"/>
      <c r="CZ95" s="25"/>
      <c r="DA95" s="13"/>
      <c r="DB95" s="25"/>
      <c r="DC95" s="25"/>
      <c r="DD95" s="13"/>
      <c r="DE95" s="25"/>
      <c r="DF95" s="25"/>
      <c r="DG95" s="17"/>
      <c r="DH95" s="17"/>
      <c r="DI95" s="17"/>
      <c r="DJ95" s="17"/>
      <c r="DK95" s="18">
        <v>6000</v>
      </c>
      <c r="DL95" s="18"/>
    </row>
    <row r="96" spans="1:116" ht="48" customHeight="1" x14ac:dyDescent="0.2">
      <c r="A96" s="19" t="s">
        <v>172</v>
      </c>
      <c r="B96" s="13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13"/>
      <c r="P96" s="24"/>
      <c r="Q96" s="24"/>
      <c r="R96" s="24"/>
      <c r="S96" s="24"/>
      <c r="T96" s="24"/>
      <c r="U96" s="24"/>
      <c r="V96" s="24"/>
      <c r="W96" s="24"/>
      <c r="X96" s="13"/>
      <c r="Y96" s="13"/>
      <c r="Z96" s="24"/>
      <c r="AA96" s="24"/>
      <c r="AB96" s="13"/>
      <c r="AC96" s="24"/>
      <c r="AD96" s="24"/>
      <c r="AE96" s="13"/>
      <c r="AF96" s="24"/>
      <c r="AG96" s="24"/>
      <c r="AH96" s="24"/>
      <c r="AI96" s="13"/>
      <c r="AJ96" s="24"/>
      <c r="AK96" s="24"/>
      <c r="AL96" s="13"/>
      <c r="AM96" s="24"/>
      <c r="AN96" s="24"/>
      <c r="AO96" s="13"/>
      <c r="AP96" s="24"/>
      <c r="AQ96" s="24"/>
      <c r="AR96" s="13"/>
      <c r="AS96" s="25"/>
      <c r="AT96" s="25"/>
      <c r="AU96" s="25"/>
      <c r="AV96" s="25"/>
      <c r="AW96" s="25"/>
      <c r="AX96" s="13"/>
      <c r="AY96" s="25"/>
      <c r="AZ96" s="25"/>
      <c r="BA96" s="13"/>
      <c r="BB96" s="25"/>
      <c r="BC96" s="25"/>
      <c r="BD96" s="13"/>
      <c r="BE96" s="25"/>
      <c r="BF96" s="25"/>
      <c r="BG96" s="13"/>
      <c r="BH96" s="25"/>
      <c r="BI96" s="25"/>
      <c r="BJ96" s="13"/>
      <c r="BK96" s="25"/>
      <c r="BL96" s="25"/>
      <c r="BM96" s="13"/>
      <c r="BN96" s="24"/>
      <c r="BO96" s="24"/>
      <c r="BP96" s="13"/>
      <c r="BQ96" s="13"/>
      <c r="BR96" s="25"/>
      <c r="BS96" s="24"/>
      <c r="BT96" s="24"/>
      <c r="BU96" s="24"/>
      <c r="BV96" s="13"/>
      <c r="BW96" s="24"/>
      <c r="BX96" s="24"/>
      <c r="BY96" s="13"/>
      <c r="BZ96" s="24"/>
      <c r="CA96" s="24"/>
      <c r="CB96" s="13"/>
      <c r="CC96" s="24"/>
      <c r="CD96" s="24"/>
      <c r="CE96" s="13"/>
      <c r="CF96" s="24"/>
      <c r="CG96" s="24"/>
      <c r="CH96" s="13"/>
      <c r="CI96" s="24"/>
      <c r="CJ96" s="24"/>
      <c r="CK96" s="13"/>
      <c r="CL96" s="24"/>
      <c r="CM96" s="24"/>
      <c r="CN96" s="13"/>
      <c r="CO96" s="24"/>
      <c r="CP96" s="24"/>
      <c r="CQ96" s="26"/>
      <c r="CR96" s="13"/>
      <c r="CS96" s="24"/>
      <c r="CT96" s="24"/>
      <c r="CU96" s="13"/>
      <c r="CV96" s="13"/>
      <c r="CW96" s="13"/>
      <c r="CX96" s="13"/>
      <c r="CY96" s="25"/>
      <c r="CZ96" s="25"/>
      <c r="DA96" s="13"/>
      <c r="DB96" s="25"/>
      <c r="DC96" s="25"/>
      <c r="DD96" s="13"/>
      <c r="DE96" s="25"/>
      <c r="DF96" s="25"/>
      <c r="DG96" s="17"/>
      <c r="DH96" s="17"/>
      <c r="DI96" s="17"/>
      <c r="DJ96" s="17"/>
      <c r="DK96" s="18">
        <v>7000</v>
      </c>
      <c r="DL96" s="18"/>
    </row>
    <row r="97" spans="1:116" ht="33" customHeight="1" x14ac:dyDescent="0.2">
      <c r="A97" s="19" t="s">
        <v>157</v>
      </c>
      <c r="B97" s="13">
        <f t="shared" si="34"/>
        <v>0</v>
      </c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13">
        <f t="shared" si="35"/>
        <v>0</v>
      </c>
      <c r="P97" s="24"/>
      <c r="Q97" s="24"/>
      <c r="R97" s="24"/>
      <c r="S97" s="24"/>
      <c r="T97" s="24"/>
      <c r="U97" s="24"/>
      <c r="V97" s="24"/>
      <c r="W97" s="24"/>
      <c r="X97" s="13">
        <f t="shared" si="36"/>
        <v>0</v>
      </c>
      <c r="Y97" s="13">
        <f t="shared" si="37"/>
        <v>0</v>
      </c>
      <c r="Z97" s="24"/>
      <c r="AA97" s="24"/>
      <c r="AB97" s="13">
        <f t="shared" si="38"/>
        <v>0</v>
      </c>
      <c r="AC97" s="24"/>
      <c r="AD97" s="24"/>
      <c r="AE97" s="13">
        <f t="shared" si="39"/>
        <v>0</v>
      </c>
      <c r="AF97" s="24"/>
      <c r="AG97" s="24"/>
      <c r="AH97" s="24"/>
      <c r="AI97" s="13">
        <f t="shared" si="40"/>
        <v>0</v>
      </c>
      <c r="AJ97" s="24"/>
      <c r="AK97" s="24"/>
      <c r="AL97" s="13">
        <f t="shared" si="41"/>
        <v>0</v>
      </c>
      <c r="AM97" s="24"/>
      <c r="AN97" s="24"/>
      <c r="AO97" s="13">
        <f t="shared" si="42"/>
        <v>0</v>
      </c>
      <c r="AP97" s="24"/>
      <c r="AQ97" s="24"/>
      <c r="AR97" s="13">
        <f t="shared" si="43"/>
        <v>0</v>
      </c>
      <c r="AS97" s="25"/>
      <c r="AT97" s="25"/>
      <c r="AU97" s="25"/>
      <c r="AV97" s="25"/>
      <c r="AW97" s="25"/>
      <c r="AX97" s="13">
        <f t="shared" si="44"/>
        <v>0</v>
      </c>
      <c r="AY97" s="25"/>
      <c r="AZ97" s="25"/>
      <c r="BA97" s="13">
        <f t="shared" si="45"/>
        <v>0</v>
      </c>
      <c r="BB97" s="25"/>
      <c r="BC97" s="25"/>
      <c r="BD97" s="13">
        <f t="shared" si="46"/>
        <v>0</v>
      </c>
      <c r="BE97" s="25"/>
      <c r="BF97" s="25"/>
      <c r="BG97" s="13">
        <f t="shared" si="47"/>
        <v>0</v>
      </c>
      <c r="BH97" s="25"/>
      <c r="BI97" s="25"/>
      <c r="BJ97" s="13">
        <f t="shared" si="48"/>
        <v>0</v>
      </c>
      <c r="BK97" s="25"/>
      <c r="BL97" s="25"/>
      <c r="BM97" s="13">
        <f t="shared" si="49"/>
        <v>0</v>
      </c>
      <c r="BN97" s="24"/>
      <c r="BO97" s="24"/>
      <c r="BP97" s="13">
        <f t="shared" si="50"/>
        <v>0</v>
      </c>
      <c r="BQ97" s="13">
        <f t="shared" si="51"/>
        <v>0</v>
      </c>
      <c r="BR97" s="25"/>
      <c r="BS97" s="24"/>
      <c r="BT97" s="24"/>
      <c r="BU97" s="24"/>
      <c r="BV97" s="13">
        <f t="shared" si="52"/>
        <v>0</v>
      </c>
      <c r="BW97" s="24"/>
      <c r="BX97" s="24"/>
      <c r="BY97" s="13">
        <f t="shared" si="53"/>
        <v>0</v>
      </c>
      <c r="BZ97" s="24"/>
      <c r="CA97" s="24"/>
      <c r="CB97" s="13">
        <f t="shared" si="54"/>
        <v>0</v>
      </c>
      <c r="CC97" s="24"/>
      <c r="CD97" s="24"/>
      <c r="CE97" s="13">
        <f t="shared" si="55"/>
        <v>0</v>
      </c>
      <c r="CF97" s="24"/>
      <c r="CG97" s="24"/>
      <c r="CH97" s="13">
        <f t="shared" si="56"/>
        <v>0</v>
      </c>
      <c r="CI97" s="24"/>
      <c r="CJ97" s="24"/>
      <c r="CK97" s="13">
        <f t="shared" si="57"/>
        <v>0</v>
      </c>
      <c r="CL97" s="24"/>
      <c r="CM97" s="24"/>
      <c r="CN97" s="13">
        <f t="shared" si="58"/>
        <v>50</v>
      </c>
      <c r="CO97" s="24">
        <v>25</v>
      </c>
      <c r="CP97" s="24">
        <v>25</v>
      </c>
      <c r="CQ97" s="26"/>
      <c r="CR97" s="13">
        <f t="shared" si="59"/>
        <v>0</v>
      </c>
      <c r="CS97" s="24"/>
      <c r="CT97" s="24"/>
      <c r="CU97" s="13">
        <f t="shared" si="60"/>
        <v>0</v>
      </c>
      <c r="CV97" s="13">
        <f t="shared" si="61"/>
        <v>0</v>
      </c>
      <c r="CW97" s="13">
        <f t="shared" si="61"/>
        <v>0</v>
      </c>
      <c r="CX97" s="13">
        <f t="shared" si="62"/>
        <v>0</v>
      </c>
      <c r="CY97" s="25"/>
      <c r="CZ97" s="25"/>
      <c r="DA97" s="13">
        <f t="shared" si="63"/>
        <v>0</v>
      </c>
      <c r="DB97" s="25"/>
      <c r="DC97" s="25"/>
      <c r="DD97" s="13">
        <f t="shared" si="64"/>
        <v>0</v>
      </c>
      <c r="DE97" s="25"/>
      <c r="DF97" s="25"/>
      <c r="DG97" s="17">
        <f t="shared" si="67"/>
        <v>50</v>
      </c>
      <c r="DH97" s="17">
        <f t="shared" si="65"/>
        <v>25</v>
      </c>
      <c r="DI97" s="17">
        <v>0</v>
      </c>
      <c r="DJ97" s="17">
        <f t="shared" si="66"/>
        <v>25</v>
      </c>
      <c r="DK97" s="18"/>
      <c r="DL97" s="18"/>
    </row>
    <row r="98" spans="1:116" ht="31.5" x14ac:dyDescent="0.2">
      <c r="A98" s="31" t="s">
        <v>158</v>
      </c>
      <c r="B98" s="32">
        <f>C98+D98+E98+F98+G98+H98+I98+J98+K98+L98+M98+N98</f>
        <v>980233</v>
      </c>
      <c r="C98" s="32">
        <f t="shared" ref="C98:AH98" si="68">SUM(C7:C97)</f>
        <v>65058</v>
      </c>
      <c r="D98" s="32">
        <f t="shared" si="68"/>
        <v>765766</v>
      </c>
      <c r="E98" s="32">
        <f t="shared" si="68"/>
        <v>6803</v>
      </c>
      <c r="F98" s="32">
        <f t="shared" si="68"/>
        <v>3235</v>
      </c>
      <c r="G98" s="32">
        <f t="shared" si="68"/>
        <v>0</v>
      </c>
      <c r="H98" s="32">
        <f t="shared" si="68"/>
        <v>13241</v>
      </c>
      <c r="I98" s="32">
        <f t="shared" si="68"/>
        <v>20771</v>
      </c>
      <c r="J98" s="32">
        <f t="shared" si="68"/>
        <v>21872</v>
      </c>
      <c r="K98" s="32">
        <f t="shared" si="68"/>
        <v>1762</v>
      </c>
      <c r="L98" s="32">
        <f t="shared" si="68"/>
        <v>78844</v>
      </c>
      <c r="M98" s="32">
        <f t="shared" si="68"/>
        <v>2881</v>
      </c>
      <c r="N98" s="32">
        <f t="shared" si="68"/>
        <v>0</v>
      </c>
      <c r="O98" s="32">
        <f t="shared" si="68"/>
        <v>618375</v>
      </c>
      <c r="P98" s="32">
        <f t="shared" si="68"/>
        <v>21954</v>
      </c>
      <c r="Q98" s="32">
        <f t="shared" si="68"/>
        <v>573882</v>
      </c>
      <c r="R98" s="32">
        <f t="shared" si="68"/>
        <v>2134</v>
      </c>
      <c r="S98" s="32">
        <f t="shared" si="68"/>
        <v>9189</v>
      </c>
      <c r="T98" s="32">
        <f t="shared" si="68"/>
        <v>4150</v>
      </c>
      <c r="U98" s="32">
        <f t="shared" si="68"/>
        <v>0</v>
      </c>
      <c r="V98" s="32">
        <f t="shared" si="68"/>
        <v>0</v>
      </c>
      <c r="W98" s="32">
        <f t="shared" si="68"/>
        <v>7066</v>
      </c>
      <c r="X98" s="32">
        <f t="shared" si="68"/>
        <v>60380</v>
      </c>
      <c r="Y98" s="32">
        <f t="shared" si="68"/>
        <v>44925</v>
      </c>
      <c r="Z98" s="32">
        <f t="shared" si="68"/>
        <v>37765</v>
      </c>
      <c r="AA98" s="32">
        <f t="shared" si="68"/>
        <v>7160</v>
      </c>
      <c r="AB98" s="32">
        <f t="shared" si="68"/>
        <v>15455</v>
      </c>
      <c r="AC98" s="32">
        <f t="shared" si="68"/>
        <v>15244</v>
      </c>
      <c r="AD98" s="32">
        <f t="shared" si="68"/>
        <v>211</v>
      </c>
      <c r="AE98" s="32">
        <f t="shared" si="68"/>
        <v>75467</v>
      </c>
      <c r="AF98" s="32">
        <f t="shared" si="68"/>
        <v>67766</v>
      </c>
      <c r="AG98" s="32">
        <f t="shared" si="68"/>
        <v>7701</v>
      </c>
      <c r="AH98" s="32">
        <f t="shared" si="68"/>
        <v>0</v>
      </c>
      <c r="AI98" s="32">
        <f t="shared" ref="AI98:CT98" si="69">SUM(AI7:AI97)</f>
        <v>2259</v>
      </c>
      <c r="AJ98" s="32">
        <f t="shared" si="69"/>
        <v>258</v>
      </c>
      <c r="AK98" s="32">
        <f t="shared" si="69"/>
        <v>2001</v>
      </c>
      <c r="AL98" s="32">
        <f t="shared" si="69"/>
        <v>98037</v>
      </c>
      <c r="AM98" s="32">
        <f t="shared" si="69"/>
        <v>82984</v>
      </c>
      <c r="AN98" s="32">
        <f t="shared" si="69"/>
        <v>15053</v>
      </c>
      <c r="AO98" s="32">
        <f t="shared" si="69"/>
        <v>21189</v>
      </c>
      <c r="AP98" s="32">
        <f t="shared" si="69"/>
        <v>18975</v>
      </c>
      <c r="AQ98" s="32">
        <f t="shared" si="69"/>
        <v>2214</v>
      </c>
      <c r="AR98" s="32">
        <f t="shared" si="69"/>
        <v>246797</v>
      </c>
      <c r="AS98" s="32">
        <f t="shared" si="69"/>
        <v>114752</v>
      </c>
      <c r="AT98" s="32">
        <f t="shared" si="69"/>
        <v>13323</v>
      </c>
      <c r="AU98" s="32">
        <f t="shared" si="69"/>
        <v>0</v>
      </c>
      <c r="AV98" s="32">
        <f t="shared" si="69"/>
        <v>1354</v>
      </c>
      <c r="AW98" s="32">
        <f t="shared" si="69"/>
        <v>23</v>
      </c>
      <c r="AX98" s="32">
        <f t="shared" si="69"/>
        <v>9824</v>
      </c>
      <c r="AY98" s="32">
        <f t="shared" si="69"/>
        <v>9824</v>
      </c>
      <c r="AZ98" s="32">
        <f t="shared" si="69"/>
        <v>0</v>
      </c>
      <c r="BA98" s="32">
        <f t="shared" si="69"/>
        <v>1539</v>
      </c>
      <c r="BB98" s="32">
        <f t="shared" si="69"/>
        <v>1539</v>
      </c>
      <c r="BC98" s="32">
        <f t="shared" si="69"/>
        <v>0</v>
      </c>
      <c r="BD98" s="32">
        <f t="shared" si="69"/>
        <v>60950</v>
      </c>
      <c r="BE98" s="32">
        <f t="shared" si="69"/>
        <v>50137</v>
      </c>
      <c r="BF98" s="32">
        <f t="shared" si="69"/>
        <v>10813</v>
      </c>
      <c r="BG98" s="32">
        <f t="shared" si="69"/>
        <v>3746</v>
      </c>
      <c r="BH98" s="32">
        <f t="shared" si="69"/>
        <v>3746</v>
      </c>
      <c r="BI98" s="32">
        <f t="shared" si="69"/>
        <v>0</v>
      </c>
      <c r="BJ98" s="32">
        <f t="shared" si="69"/>
        <v>41286</v>
      </c>
      <c r="BK98" s="32">
        <f t="shared" si="69"/>
        <v>41253</v>
      </c>
      <c r="BL98" s="32">
        <f t="shared" si="69"/>
        <v>33</v>
      </c>
      <c r="BM98" s="32">
        <f t="shared" si="69"/>
        <v>43930</v>
      </c>
      <c r="BN98" s="32">
        <f t="shared" si="69"/>
        <v>42013</v>
      </c>
      <c r="BO98" s="32">
        <f t="shared" si="69"/>
        <v>1917</v>
      </c>
      <c r="BP98" s="32">
        <f t="shared" si="69"/>
        <v>184991</v>
      </c>
      <c r="BQ98" s="32">
        <f t="shared" si="69"/>
        <v>37608</v>
      </c>
      <c r="BR98" s="32">
        <f t="shared" si="69"/>
        <v>26236</v>
      </c>
      <c r="BS98" s="32">
        <f t="shared" si="69"/>
        <v>11372</v>
      </c>
      <c r="BT98" s="32">
        <f t="shared" si="69"/>
        <v>14956</v>
      </c>
      <c r="BU98" s="32">
        <f t="shared" si="69"/>
        <v>47932</v>
      </c>
      <c r="BV98" s="32">
        <f t="shared" si="69"/>
        <v>7624</v>
      </c>
      <c r="BW98" s="32">
        <f t="shared" si="69"/>
        <v>7282</v>
      </c>
      <c r="BX98" s="32">
        <f t="shared" si="69"/>
        <v>342</v>
      </c>
      <c r="BY98" s="32">
        <f t="shared" si="69"/>
        <v>0</v>
      </c>
      <c r="BZ98" s="32">
        <f t="shared" si="69"/>
        <v>0</v>
      </c>
      <c r="CA98" s="32">
        <f t="shared" si="69"/>
        <v>0</v>
      </c>
      <c r="CB98" s="32">
        <f t="shared" si="69"/>
        <v>76871</v>
      </c>
      <c r="CC98" s="32">
        <f t="shared" si="69"/>
        <v>60932</v>
      </c>
      <c r="CD98" s="32">
        <f t="shared" si="69"/>
        <v>15939</v>
      </c>
      <c r="CE98" s="32">
        <f t="shared" si="69"/>
        <v>210239</v>
      </c>
      <c r="CF98" s="32">
        <f t="shared" si="69"/>
        <v>196780</v>
      </c>
      <c r="CG98" s="32">
        <f t="shared" si="69"/>
        <v>13459</v>
      </c>
      <c r="CH98" s="32">
        <f t="shared" si="69"/>
        <v>99561</v>
      </c>
      <c r="CI98" s="32">
        <f t="shared" si="69"/>
        <v>71284</v>
      </c>
      <c r="CJ98" s="32">
        <f t="shared" si="69"/>
        <v>28277</v>
      </c>
      <c r="CK98" s="32">
        <f t="shared" si="69"/>
        <v>0</v>
      </c>
      <c r="CL98" s="32">
        <f t="shared" si="69"/>
        <v>0</v>
      </c>
      <c r="CM98" s="32">
        <f t="shared" si="69"/>
        <v>0</v>
      </c>
      <c r="CN98" s="32">
        <f t="shared" si="69"/>
        <v>92479</v>
      </c>
      <c r="CO98" s="32">
        <f t="shared" si="69"/>
        <v>66952</v>
      </c>
      <c r="CP98" s="32">
        <f t="shared" si="69"/>
        <v>25527</v>
      </c>
      <c r="CQ98" s="32">
        <f t="shared" si="69"/>
        <v>1800</v>
      </c>
      <c r="CR98" s="32">
        <f t="shared" si="69"/>
        <v>94846</v>
      </c>
      <c r="CS98" s="32">
        <f t="shared" si="69"/>
        <v>66580</v>
      </c>
      <c r="CT98" s="32">
        <f t="shared" si="69"/>
        <v>28266</v>
      </c>
      <c r="CU98" s="32">
        <f t="shared" ref="CU98:DF98" si="70">SUM(CU7:CU97)</f>
        <v>147511</v>
      </c>
      <c r="CV98" s="32">
        <f t="shared" si="70"/>
        <v>106477</v>
      </c>
      <c r="CW98" s="32">
        <f t="shared" si="70"/>
        <v>41034</v>
      </c>
      <c r="CX98" s="32">
        <f t="shared" si="70"/>
        <v>10618</v>
      </c>
      <c r="CY98" s="32">
        <f t="shared" si="70"/>
        <v>9608</v>
      </c>
      <c r="CZ98" s="32">
        <f t="shared" si="70"/>
        <v>1010</v>
      </c>
      <c r="DA98" s="32">
        <f t="shared" si="70"/>
        <v>70370</v>
      </c>
      <c r="DB98" s="32">
        <f t="shared" si="70"/>
        <v>56189</v>
      </c>
      <c r="DC98" s="32">
        <f t="shared" si="70"/>
        <v>14181</v>
      </c>
      <c r="DD98" s="32">
        <f t="shared" si="70"/>
        <v>66523</v>
      </c>
      <c r="DE98" s="32">
        <f t="shared" si="70"/>
        <v>40680</v>
      </c>
      <c r="DF98" s="32">
        <f t="shared" si="70"/>
        <v>25843</v>
      </c>
      <c r="DG98" s="32">
        <f t="shared" si="67"/>
        <v>2976294</v>
      </c>
      <c r="DH98" s="32">
        <f t="shared" si="65"/>
        <v>2118321</v>
      </c>
      <c r="DI98" s="32">
        <f>SUM(DI7:DI97)</f>
        <v>287049</v>
      </c>
      <c r="DJ98" s="32">
        <f t="shared" si="66"/>
        <v>857973</v>
      </c>
      <c r="DK98" s="32">
        <f>SUM(DK7:DK97)</f>
        <v>180147</v>
      </c>
      <c r="DL98" s="32">
        <f>SUM(DL7:DL97)</f>
        <v>68236</v>
      </c>
    </row>
  </sheetData>
  <autoFilter ref="A6:DL98"/>
  <mergeCells count="91">
    <mergeCell ref="AM3:BE3"/>
    <mergeCell ref="B4:N4"/>
    <mergeCell ref="O4:W4"/>
    <mergeCell ref="X4:AD4"/>
    <mergeCell ref="AE4:AH4"/>
    <mergeCell ref="B1:N1"/>
    <mergeCell ref="B2:N2"/>
    <mergeCell ref="A3:A6"/>
    <mergeCell ref="B3:Q3"/>
    <mergeCell ref="T3:AL3"/>
    <mergeCell ref="Y5:Y6"/>
    <mergeCell ref="B5:B6"/>
    <mergeCell ref="C5:N5"/>
    <mergeCell ref="O5:O6"/>
    <mergeCell ref="P5:W5"/>
    <mergeCell ref="X5:X6"/>
    <mergeCell ref="Z5:AA5"/>
    <mergeCell ref="AB5:AB6"/>
    <mergeCell ref="AC5:AD5"/>
    <mergeCell ref="AE5:AE6"/>
    <mergeCell ref="AF5:AH5"/>
    <mergeCell ref="DK3:DL3"/>
    <mergeCell ref="BQ4:CD4"/>
    <mergeCell ref="CE4:CG4"/>
    <mergeCell ref="CH4:CM4"/>
    <mergeCell ref="CN4:CP4"/>
    <mergeCell ref="BF3:BX3"/>
    <mergeCell ref="BY3:CP3"/>
    <mergeCell ref="CR3:DF3"/>
    <mergeCell ref="DG3:DG6"/>
    <mergeCell ref="DH3:DJ3"/>
    <mergeCell ref="DK4:DK6"/>
    <mergeCell ref="DL4:DL6"/>
    <mergeCell ref="CV5:CW5"/>
    <mergeCell ref="CX5:CX6"/>
    <mergeCell ref="CY5:CZ5"/>
    <mergeCell ref="DA5:DA6"/>
    <mergeCell ref="CR4:CT4"/>
    <mergeCell ref="CU4:DF4"/>
    <mergeCell ref="DH4:DH6"/>
    <mergeCell ref="DJ4:DJ6"/>
    <mergeCell ref="AI4:AK4"/>
    <mergeCell ref="AL4:AN4"/>
    <mergeCell ref="AO4:AQ4"/>
    <mergeCell ref="AR4:BL4"/>
    <mergeCell ref="BM4:BO4"/>
    <mergeCell ref="BP4:BP6"/>
    <mergeCell ref="AJ5:AK5"/>
    <mergeCell ref="AL5:AL6"/>
    <mergeCell ref="AM5:AN5"/>
    <mergeCell ref="AO5:AO6"/>
    <mergeCell ref="BA5:BA6"/>
    <mergeCell ref="AI5:AI6"/>
    <mergeCell ref="AP5:AQ5"/>
    <mergeCell ref="AR5:AR6"/>
    <mergeCell ref="AS5:AW5"/>
    <mergeCell ref="AX5:AX6"/>
    <mergeCell ref="AY5:AZ5"/>
    <mergeCell ref="BT5:BT6"/>
    <mergeCell ref="BB5:BC5"/>
    <mergeCell ref="BD5:BD6"/>
    <mergeCell ref="BE5:BF5"/>
    <mergeCell ref="BG5:BG6"/>
    <mergeCell ref="BH5:BI5"/>
    <mergeCell ref="BJ5:BJ6"/>
    <mergeCell ref="BK5:BL5"/>
    <mergeCell ref="BM5:BM6"/>
    <mergeCell ref="BN5:BO5"/>
    <mergeCell ref="BQ5:BQ6"/>
    <mergeCell ref="BR5:BS5"/>
    <mergeCell ref="CK5:CK6"/>
    <mergeCell ref="BU5:BU6"/>
    <mergeCell ref="BV5:BV6"/>
    <mergeCell ref="BW5:BX5"/>
    <mergeCell ref="BY5:BY6"/>
    <mergeCell ref="BZ5:CA5"/>
    <mergeCell ref="CB5:CB6"/>
    <mergeCell ref="CC5:CD5"/>
    <mergeCell ref="CE5:CE6"/>
    <mergeCell ref="CF5:CG5"/>
    <mergeCell ref="CH5:CH6"/>
    <mergeCell ref="CI5:CJ5"/>
    <mergeCell ref="DB5:DC5"/>
    <mergeCell ref="DD5:DD6"/>
    <mergeCell ref="DE5:DF5"/>
    <mergeCell ref="CL5:CM5"/>
    <mergeCell ref="CN5:CN6"/>
    <mergeCell ref="CO5:CQ5"/>
    <mergeCell ref="CR5:CR6"/>
    <mergeCell ref="CS5:CT5"/>
    <mergeCell ref="CU5:CU6"/>
  </mergeCells>
  <pageMargins left="0.11811023622047245" right="0.11811023622047245" top="7.874015748031496E-2" bottom="7.874015748031496E-2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101"/>
  <sheetViews>
    <sheetView showZeros="0" zoomScale="70" zoomScaleNormal="70" workbookViewId="0">
      <pane xSplit="1" ySplit="6" topLeftCell="CW94" activePane="bottomRight" state="frozenSplit"/>
      <selection pane="topRight" activeCell="D1" sqref="D1"/>
      <selection pane="bottomLeft" activeCell="DA6" sqref="DA6"/>
      <selection pane="bottomRight" activeCell="DR97" sqref="DR97"/>
    </sheetView>
  </sheetViews>
  <sheetFormatPr defaultRowHeight="12.75" x14ac:dyDescent="0.2"/>
  <cols>
    <col min="1" max="1" width="58.5703125" style="23" customWidth="1"/>
    <col min="2" max="2" width="13.140625" style="23" customWidth="1"/>
    <col min="3" max="3" width="10.140625" style="23" customWidth="1"/>
    <col min="4" max="4" width="13.140625" style="23" customWidth="1"/>
    <col min="5" max="7" width="9.28515625" style="23" customWidth="1"/>
    <col min="8" max="10" width="10.140625" style="23" customWidth="1"/>
    <col min="11" max="11" width="9.28515625" style="23" customWidth="1"/>
    <col min="12" max="12" width="11.28515625" style="23" customWidth="1"/>
    <col min="13" max="14" width="9.28515625" style="23" customWidth="1"/>
    <col min="15" max="15" width="9.85546875" style="23" customWidth="1"/>
    <col min="16" max="16" width="10.140625" style="23" customWidth="1"/>
    <col min="17" max="17" width="11.28515625" style="23" customWidth="1"/>
    <col min="18" max="18" width="9.28515625" style="23" customWidth="1"/>
    <col min="19" max="19" width="10" style="23" customWidth="1"/>
    <col min="20" max="20" width="6.85546875" style="23" customWidth="1"/>
    <col min="21" max="21" width="5.85546875" style="23" customWidth="1"/>
    <col min="22" max="22" width="6.42578125" style="23" customWidth="1"/>
    <col min="23" max="23" width="6.5703125" style="23" customWidth="1"/>
    <col min="24" max="24" width="9.5703125" style="23" customWidth="1"/>
    <col min="25" max="25" width="10.7109375" style="23" customWidth="1"/>
    <col min="26" max="26" width="7.7109375" style="23" customWidth="1"/>
    <col min="27" max="27" width="7.28515625" style="23" customWidth="1"/>
    <col min="28" max="28" width="10.42578125" style="23" customWidth="1"/>
    <col min="29" max="29" width="11.140625" style="23" customWidth="1"/>
    <col min="30" max="30" width="7" style="23" customWidth="1"/>
    <col min="31" max="31" width="7.7109375" style="23" customWidth="1"/>
    <col min="32" max="32" width="8.140625" style="23" customWidth="1"/>
    <col min="33" max="34" width="7.7109375" style="23" customWidth="1"/>
    <col min="35" max="35" width="7.85546875" style="23" customWidth="1"/>
    <col min="36" max="36" width="8.140625" style="23" customWidth="1"/>
    <col min="37" max="37" width="7.85546875" style="23" customWidth="1"/>
    <col min="38" max="38" width="8.140625" style="23" customWidth="1"/>
    <col min="39" max="39" width="7.7109375" style="23" customWidth="1"/>
    <col min="40" max="40" width="7.85546875" style="23" customWidth="1"/>
    <col min="41" max="42" width="8.140625" style="23" customWidth="1"/>
    <col min="43" max="43" width="7.7109375" style="23" customWidth="1"/>
    <col min="44" max="44" width="9.7109375" style="23" customWidth="1"/>
    <col min="45" max="45" width="7.85546875" style="23" customWidth="1"/>
    <col min="46" max="46" width="7.42578125" style="23" customWidth="1"/>
    <col min="47" max="47" width="7.7109375" style="23" customWidth="1"/>
    <col min="48" max="48" width="7" style="23" customWidth="1"/>
    <col min="49" max="49" width="6.85546875" style="23" customWidth="1"/>
    <col min="50" max="50" width="7.85546875" style="23" customWidth="1"/>
    <col min="51" max="51" width="8.42578125" style="23" customWidth="1"/>
    <col min="52" max="52" width="8.7109375" style="23" customWidth="1"/>
    <col min="53" max="53" width="8.85546875" style="23" customWidth="1"/>
    <col min="54" max="54" width="9.140625" style="23" customWidth="1"/>
    <col min="55" max="55" width="8.85546875" style="23" customWidth="1"/>
    <col min="56" max="57" width="9.140625" style="23" customWidth="1"/>
    <col min="58" max="61" width="9.28515625" style="23" customWidth="1"/>
    <col min="62" max="63" width="10.140625" style="23" customWidth="1"/>
    <col min="64" max="64" width="9.28515625" style="23" customWidth="1"/>
    <col min="65" max="66" width="10.140625" style="23" customWidth="1"/>
    <col min="67" max="67" width="9.28515625" style="23" customWidth="1"/>
    <col min="68" max="68" width="11.28515625" style="23" customWidth="1"/>
    <col min="69" max="70" width="10.140625" style="23" customWidth="1"/>
    <col min="71" max="71" width="9.28515625" style="23" customWidth="1"/>
    <col min="72" max="73" width="10.140625" style="23" customWidth="1"/>
    <col min="74" max="79" width="9.28515625" style="23" customWidth="1"/>
    <col min="80" max="80" width="11.28515625" style="23" customWidth="1"/>
    <col min="81" max="82" width="10.140625" style="23" customWidth="1"/>
    <col min="83" max="84" width="11.28515625" style="23" customWidth="1"/>
    <col min="85" max="85" width="10.140625" style="23" customWidth="1"/>
    <col min="86" max="87" width="11.28515625" style="23" customWidth="1"/>
    <col min="88" max="88" width="10.140625" style="23" customWidth="1"/>
    <col min="89" max="91" width="9.28515625" style="23" customWidth="1"/>
    <col min="92" max="93" width="11.28515625" style="23" customWidth="1"/>
    <col min="94" max="95" width="10.140625" style="23" customWidth="1"/>
    <col min="96" max="96" width="11.28515625" style="23" customWidth="1"/>
    <col min="97" max="98" width="10.140625" style="23" customWidth="1"/>
    <col min="99" max="101" width="9.28515625" style="23" customWidth="1"/>
    <col min="102" max="102" width="11.28515625" style="23" customWidth="1"/>
    <col min="103" max="103" width="9.140625" style="23" customWidth="1"/>
    <col min="104" max="104" width="10.140625" style="23" customWidth="1"/>
    <col min="105" max="105" width="11.85546875" style="23" customWidth="1"/>
    <col min="106" max="106" width="10.140625" style="23" customWidth="1"/>
    <col min="107" max="107" width="9.28515625" style="23" customWidth="1"/>
    <col min="108" max="109" width="10.140625" style="23" customWidth="1"/>
    <col min="110" max="110" width="8.42578125" style="23" customWidth="1"/>
    <col min="111" max="111" width="14" style="23" customWidth="1"/>
    <col min="112" max="113" width="11.28515625" style="23" customWidth="1"/>
    <col min="114" max="114" width="10" style="23" customWidth="1"/>
    <col min="115" max="116" width="22" style="23" customWidth="1"/>
    <col min="117" max="16384" width="9.140625" style="23"/>
  </cols>
  <sheetData>
    <row r="1" spans="1:118" s="1" customFormat="1" ht="33.75" customHeight="1" x14ac:dyDescent="0.2">
      <c r="A1" s="9"/>
      <c r="B1" s="54" t="s">
        <v>173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9"/>
      <c r="P1" s="9"/>
      <c r="Q1" s="9"/>
      <c r="T1" s="2"/>
      <c r="U1" s="2"/>
      <c r="Y1" s="2"/>
      <c r="CJ1" s="10"/>
      <c r="CK1" s="10"/>
      <c r="CL1" s="10"/>
    </row>
    <row r="2" spans="1:118" s="4" customFormat="1" ht="25.5" customHeight="1" x14ac:dyDescent="0.2">
      <c r="A2" s="3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7"/>
      <c r="P2" s="7"/>
      <c r="Q2" s="7"/>
    </row>
    <row r="3" spans="1:118" s="4" customFormat="1" ht="15.75" customHeight="1" x14ac:dyDescent="0.25">
      <c r="A3" s="56" t="s">
        <v>0</v>
      </c>
      <c r="B3" s="53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7"/>
      <c r="R3" s="5"/>
      <c r="S3" s="11"/>
      <c r="T3" s="58" t="s">
        <v>1</v>
      </c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 t="s">
        <v>1</v>
      </c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 t="s">
        <v>1</v>
      </c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 t="s">
        <v>1</v>
      </c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42"/>
      <c r="CR3" s="53" t="s">
        <v>1</v>
      </c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63" t="s">
        <v>2</v>
      </c>
      <c r="DH3" s="53" t="s">
        <v>3</v>
      </c>
      <c r="DI3" s="57"/>
      <c r="DJ3" s="65"/>
      <c r="DK3" s="70" t="s">
        <v>161</v>
      </c>
      <c r="DL3" s="70"/>
    </row>
    <row r="4" spans="1:118" s="6" customFormat="1" ht="15.75" customHeight="1" x14ac:dyDescent="0.2">
      <c r="A4" s="56"/>
      <c r="B4" s="53" t="s">
        <v>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 t="s">
        <v>5</v>
      </c>
      <c r="P4" s="53"/>
      <c r="Q4" s="53"/>
      <c r="R4" s="53"/>
      <c r="S4" s="53"/>
      <c r="T4" s="53"/>
      <c r="U4" s="53"/>
      <c r="V4" s="53"/>
      <c r="W4" s="53"/>
      <c r="X4" s="53" t="s">
        <v>6</v>
      </c>
      <c r="Y4" s="53"/>
      <c r="Z4" s="53"/>
      <c r="AA4" s="53"/>
      <c r="AB4" s="53"/>
      <c r="AC4" s="53"/>
      <c r="AD4" s="53"/>
      <c r="AE4" s="53" t="s">
        <v>7</v>
      </c>
      <c r="AF4" s="53"/>
      <c r="AG4" s="53"/>
      <c r="AH4" s="53"/>
      <c r="AI4" s="53" t="s">
        <v>8</v>
      </c>
      <c r="AJ4" s="53"/>
      <c r="AK4" s="53"/>
      <c r="AL4" s="53" t="s">
        <v>9</v>
      </c>
      <c r="AM4" s="53"/>
      <c r="AN4" s="53"/>
      <c r="AO4" s="53" t="s">
        <v>10</v>
      </c>
      <c r="AP4" s="53"/>
      <c r="AQ4" s="53"/>
      <c r="AR4" s="53" t="s">
        <v>11</v>
      </c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 t="s">
        <v>12</v>
      </c>
      <c r="BN4" s="53"/>
      <c r="BO4" s="53"/>
      <c r="BP4" s="59" t="s">
        <v>13</v>
      </c>
      <c r="BQ4" s="53" t="s">
        <v>14</v>
      </c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 t="s">
        <v>15</v>
      </c>
      <c r="CF4" s="53"/>
      <c r="CG4" s="53"/>
      <c r="CH4" s="53" t="s">
        <v>16</v>
      </c>
      <c r="CI4" s="53"/>
      <c r="CJ4" s="53"/>
      <c r="CK4" s="53"/>
      <c r="CL4" s="53"/>
      <c r="CM4" s="53"/>
      <c r="CN4" s="53" t="s">
        <v>17</v>
      </c>
      <c r="CO4" s="53"/>
      <c r="CP4" s="53"/>
      <c r="CQ4" s="42"/>
      <c r="CR4" s="53" t="s">
        <v>18</v>
      </c>
      <c r="CS4" s="53"/>
      <c r="CT4" s="53"/>
      <c r="CU4" s="53" t="s">
        <v>19</v>
      </c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64"/>
      <c r="DH4" s="61" t="s">
        <v>20</v>
      </c>
      <c r="DI4" s="8"/>
      <c r="DJ4" s="67" t="s">
        <v>21</v>
      </c>
      <c r="DK4" s="71" t="s">
        <v>166</v>
      </c>
      <c r="DL4" s="71" t="s">
        <v>167</v>
      </c>
    </row>
    <row r="5" spans="1:118" s="6" customFormat="1" ht="15.75" customHeight="1" x14ac:dyDescent="0.2">
      <c r="A5" s="56"/>
      <c r="B5" s="59" t="s">
        <v>13</v>
      </c>
      <c r="C5" s="53" t="s">
        <v>3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9" t="s">
        <v>13</v>
      </c>
      <c r="P5" s="53" t="s">
        <v>3</v>
      </c>
      <c r="Q5" s="60"/>
      <c r="R5" s="60"/>
      <c r="S5" s="60"/>
      <c r="T5" s="60"/>
      <c r="U5" s="60"/>
      <c r="V5" s="60"/>
      <c r="W5" s="60"/>
      <c r="X5" s="59" t="s">
        <v>22</v>
      </c>
      <c r="Y5" s="59" t="s">
        <v>23</v>
      </c>
      <c r="Z5" s="53" t="s">
        <v>24</v>
      </c>
      <c r="AA5" s="53"/>
      <c r="AB5" s="59" t="s">
        <v>25</v>
      </c>
      <c r="AC5" s="53" t="s">
        <v>24</v>
      </c>
      <c r="AD5" s="53"/>
      <c r="AE5" s="59" t="s">
        <v>13</v>
      </c>
      <c r="AF5" s="53" t="s">
        <v>3</v>
      </c>
      <c r="AG5" s="53"/>
      <c r="AH5" s="61"/>
      <c r="AI5" s="59" t="s">
        <v>26</v>
      </c>
      <c r="AJ5" s="53" t="s">
        <v>24</v>
      </c>
      <c r="AK5" s="53"/>
      <c r="AL5" s="59" t="s">
        <v>27</v>
      </c>
      <c r="AM5" s="53" t="s">
        <v>24</v>
      </c>
      <c r="AN5" s="53"/>
      <c r="AO5" s="59" t="s">
        <v>28</v>
      </c>
      <c r="AP5" s="53" t="s">
        <v>24</v>
      </c>
      <c r="AQ5" s="53"/>
      <c r="AR5" s="59" t="s">
        <v>13</v>
      </c>
      <c r="AS5" s="53" t="s">
        <v>3</v>
      </c>
      <c r="AT5" s="53"/>
      <c r="AU5" s="53"/>
      <c r="AV5" s="53"/>
      <c r="AW5" s="53"/>
      <c r="AX5" s="53" t="s">
        <v>29</v>
      </c>
      <c r="AY5" s="53" t="s">
        <v>24</v>
      </c>
      <c r="AZ5" s="53"/>
      <c r="BA5" s="59" t="s">
        <v>30</v>
      </c>
      <c r="BB5" s="53" t="s">
        <v>24</v>
      </c>
      <c r="BC5" s="53"/>
      <c r="BD5" s="59" t="s">
        <v>31</v>
      </c>
      <c r="BE5" s="53" t="s">
        <v>24</v>
      </c>
      <c r="BF5" s="53"/>
      <c r="BG5" s="59" t="s">
        <v>32</v>
      </c>
      <c r="BH5" s="53" t="s">
        <v>24</v>
      </c>
      <c r="BI5" s="53"/>
      <c r="BJ5" s="59" t="s">
        <v>33</v>
      </c>
      <c r="BK5" s="53" t="s">
        <v>24</v>
      </c>
      <c r="BL5" s="53"/>
      <c r="BM5" s="59" t="s">
        <v>13</v>
      </c>
      <c r="BN5" s="53" t="s">
        <v>3</v>
      </c>
      <c r="BO5" s="53"/>
      <c r="BP5" s="59"/>
      <c r="BQ5" s="53" t="s">
        <v>34</v>
      </c>
      <c r="BR5" s="53" t="s">
        <v>24</v>
      </c>
      <c r="BS5" s="53"/>
      <c r="BT5" s="59" t="s">
        <v>35</v>
      </c>
      <c r="BU5" s="59" t="s">
        <v>36</v>
      </c>
      <c r="BV5" s="59" t="s">
        <v>37</v>
      </c>
      <c r="BW5" s="53" t="s">
        <v>24</v>
      </c>
      <c r="BX5" s="53"/>
      <c r="BY5" s="59" t="s">
        <v>38</v>
      </c>
      <c r="BZ5" s="53" t="s">
        <v>24</v>
      </c>
      <c r="CA5" s="53"/>
      <c r="CB5" s="59" t="s">
        <v>39</v>
      </c>
      <c r="CC5" s="53" t="s">
        <v>24</v>
      </c>
      <c r="CD5" s="53"/>
      <c r="CE5" s="59" t="s">
        <v>40</v>
      </c>
      <c r="CF5" s="53" t="s">
        <v>3</v>
      </c>
      <c r="CG5" s="53"/>
      <c r="CH5" s="59" t="s">
        <v>41</v>
      </c>
      <c r="CI5" s="53" t="s">
        <v>3</v>
      </c>
      <c r="CJ5" s="53"/>
      <c r="CK5" s="59" t="s">
        <v>42</v>
      </c>
      <c r="CL5" s="53" t="s">
        <v>3</v>
      </c>
      <c r="CM5" s="53"/>
      <c r="CN5" s="59" t="s">
        <v>43</v>
      </c>
      <c r="CO5" s="57" t="s">
        <v>3</v>
      </c>
      <c r="CP5" s="68"/>
      <c r="CQ5" s="69"/>
      <c r="CR5" s="59" t="s">
        <v>44</v>
      </c>
      <c r="CS5" s="53" t="s">
        <v>3</v>
      </c>
      <c r="CT5" s="53"/>
      <c r="CU5" s="59" t="s">
        <v>13</v>
      </c>
      <c r="CV5" s="53" t="s">
        <v>3</v>
      </c>
      <c r="CW5" s="53"/>
      <c r="CX5" s="59" t="s">
        <v>45</v>
      </c>
      <c r="CY5" s="53" t="s">
        <v>3</v>
      </c>
      <c r="CZ5" s="53"/>
      <c r="DA5" s="59" t="s">
        <v>46</v>
      </c>
      <c r="DB5" s="53" t="s">
        <v>3</v>
      </c>
      <c r="DC5" s="53"/>
      <c r="DD5" s="59" t="s">
        <v>47</v>
      </c>
      <c r="DE5" s="53" t="s">
        <v>3</v>
      </c>
      <c r="DF5" s="53"/>
      <c r="DG5" s="64"/>
      <c r="DH5" s="61"/>
      <c r="DI5" s="8"/>
      <c r="DJ5" s="67"/>
      <c r="DK5" s="71"/>
      <c r="DL5" s="71"/>
    </row>
    <row r="6" spans="1:118" s="6" customFormat="1" ht="138.75" customHeight="1" x14ac:dyDescent="0.2">
      <c r="A6" s="56"/>
      <c r="B6" s="59"/>
      <c r="C6" s="43" t="s">
        <v>48</v>
      </c>
      <c r="D6" s="43" t="s">
        <v>49</v>
      </c>
      <c r="E6" s="43" t="s">
        <v>50</v>
      </c>
      <c r="F6" s="43" t="s">
        <v>51</v>
      </c>
      <c r="G6" s="43" t="s">
        <v>52</v>
      </c>
      <c r="H6" s="43" t="s">
        <v>53</v>
      </c>
      <c r="I6" s="43" t="s">
        <v>54</v>
      </c>
      <c r="J6" s="43" t="s">
        <v>55</v>
      </c>
      <c r="K6" s="43" t="s">
        <v>56</v>
      </c>
      <c r="L6" s="43" t="s">
        <v>57</v>
      </c>
      <c r="M6" s="43" t="s">
        <v>58</v>
      </c>
      <c r="N6" s="43" t="s">
        <v>59</v>
      </c>
      <c r="O6" s="59"/>
      <c r="P6" s="43" t="s">
        <v>60</v>
      </c>
      <c r="Q6" s="43" t="s">
        <v>61</v>
      </c>
      <c r="R6" s="43" t="s">
        <v>53</v>
      </c>
      <c r="S6" s="43" t="s">
        <v>54</v>
      </c>
      <c r="T6" s="43" t="s">
        <v>55</v>
      </c>
      <c r="U6" s="43" t="s">
        <v>59</v>
      </c>
      <c r="V6" s="43" t="s">
        <v>56</v>
      </c>
      <c r="W6" s="43" t="s">
        <v>57</v>
      </c>
      <c r="X6" s="59"/>
      <c r="Y6" s="59"/>
      <c r="Z6" s="43" t="s">
        <v>62</v>
      </c>
      <c r="AA6" s="43" t="s">
        <v>63</v>
      </c>
      <c r="AB6" s="59"/>
      <c r="AC6" s="43" t="s">
        <v>20</v>
      </c>
      <c r="AD6" s="43" t="s">
        <v>21</v>
      </c>
      <c r="AE6" s="59"/>
      <c r="AF6" s="43" t="s">
        <v>64</v>
      </c>
      <c r="AG6" s="43" t="s">
        <v>65</v>
      </c>
      <c r="AH6" s="43" t="s">
        <v>66</v>
      </c>
      <c r="AI6" s="60"/>
      <c r="AJ6" s="43" t="s">
        <v>20</v>
      </c>
      <c r="AK6" s="43" t="s">
        <v>21</v>
      </c>
      <c r="AL6" s="60"/>
      <c r="AM6" s="43" t="s">
        <v>20</v>
      </c>
      <c r="AN6" s="43" t="s">
        <v>21</v>
      </c>
      <c r="AO6" s="60"/>
      <c r="AP6" s="43" t="s">
        <v>20</v>
      </c>
      <c r="AQ6" s="43" t="s">
        <v>21</v>
      </c>
      <c r="AR6" s="59"/>
      <c r="AS6" s="43" t="s">
        <v>67</v>
      </c>
      <c r="AT6" s="43" t="s">
        <v>68</v>
      </c>
      <c r="AU6" s="43" t="s">
        <v>69</v>
      </c>
      <c r="AV6" s="43" t="s">
        <v>70</v>
      </c>
      <c r="AW6" s="43" t="s">
        <v>71</v>
      </c>
      <c r="AX6" s="53"/>
      <c r="AY6" s="43" t="s">
        <v>20</v>
      </c>
      <c r="AZ6" s="43" t="s">
        <v>21</v>
      </c>
      <c r="BA6" s="59"/>
      <c r="BB6" s="43" t="s">
        <v>20</v>
      </c>
      <c r="BC6" s="43" t="s">
        <v>21</v>
      </c>
      <c r="BD6" s="59"/>
      <c r="BE6" s="43" t="s">
        <v>20</v>
      </c>
      <c r="BF6" s="43" t="s">
        <v>21</v>
      </c>
      <c r="BG6" s="59"/>
      <c r="BH6" s="43" t="s">
        <v>20</v>
      </c>
      <c r="BI6" s="43" t="s">
        <v>21</v>
      </c>
      <c r="BJ6" s="59"/>
      <c r="BK6" s="43" t="s">
        <v>20</v>
      </c>
      <c r="BL6" s="43" t="s">
        <v>21</v>
      </c>
      <c r="BM6" s="59"/>
      <c r="BN6" s="43" t="s">
        <v>72</v>
      </c>
      <c r="BO6" s="43" t="s">
        <v>73</v>
      </c>
      <c r="BP6" s="59"/>
      <c r="BQ6" s="53"/>
      <c r="BR6" s="43" t="s">
        <v>20</v>
      </c>
      <c r="BS6" s="43" t="s">
        <v>21</v>
      </c>
      <c r="BT6" s="59"/>
      <c r="BU6" s="59"/>
      <c r="BV6" s="59"/>
      <c r="BW6" s="43" t="s">
        <v>20</v>
      </c>
      <c r="BX6" s="43" t="s">
        <v>21</v>
      </c>
      <c r="BY6" s="59"/>
      <c r="BZ6" s="43" t="s">
        <v>20</v>
      </c>
      <c r="CA6" s="43" t="s">
        <v>21</v>
      </c>
      <c r="CB6" s="59"/>
      <c r="CC6" s="43" t="s">
        <v>20</v>
      </c>
      <c r="CD6" s="43" t="s">
        <v>21</v>
      </c>
      <c r="CE6" s="59"/>
      <c r="CF6" s="43" t="s">
        <v>20</v>
      </c>
      <c r="CG6" s="43" t="s">
        <v>21</v>
      </c>
      <c r="CH6" s="59"/>
      <c r="CI6" s="43" t="s">
        <v>20</v>
      </c>
      <c r="CJ6" s="43" t="s">
        <v>21</v>
      </c>
      <c r="CK6" s="59"/>
      <c r="CL6" s="43" t="s">
        <v>20</v>
      </c>
      <c r="CM6" s="43" t="s">
        <v>21</v>
      </c>
      <c r="CN6" s="60"/>
      <c r="CO6" s="43" t="s">
        <v>20</v>
      </c>
      <c r="CP6" s="43" t="s">
        <v>21</v>
      </c>
      <c r="CQ6" s="42" t="s">
        <v>164</v>
      </c>
      <c r="CR6" s="60"/>
      <c r="CS6" s="43" t="s">
        <v>20</v>
      </c>
      <c r="CT6" s="43" t="s">
        <v>21</v>
      </c>
      <c r="CU6" s="59"/>
      <c r="CV6" s="43" t="s">
        <v>20</v>
      </c>
      <c r="CW6" s="43" t="s">
        <v>21</v>
      </c>
      <c r="CX6" s="59"/>
      <c r="CY6" s="43" t="s">
        <v>20</v>
      </c>
      <c r="CZ6" s="43" t="s">
        <v>21</v>
      </c>
      <c r="DA6" s="59"/>
      <c r="DB6" s="43" t="s">
        <v>20</v>
      </c>
      <c r="DC6" s="43" t="s">
        <v>21</v>
      </c>
      <c r="DD6" s="59"/>
      <c r="DE6" s="43" t="s">
        <v>20</v>
      </c>
      <c r="DF6" s="43" t="s">
        <v>21</v>
      </c>
      <c r="DG6" s="64"/>
      <c r="DH6" s="61"/>
      <c r="DI6" s="8" t="s">
        <v>165</v>
      </c>
      <c r="DJ6" s="67"/>
      <c r="DK6" s="71"/>
      <c r="DL6" s="71"/>
    </row>
    <row r="7" spans="1:118" s="4" customFormat="1" ht="15.75" customHeight="1" x14ac:dyDescent="0.2">
      <c r="A7" s="12" t="s">
        <v>74</v>
      </c>
      <c r="B7" s="13">
        <f t="shared" ref="B7:B70" si="0">C7+D7+E7+F7+G7+H7+I7+J7+K7+L7+M7+N7</f>
        <v>6946</v>
      </c>
      <c r="C7" s="14">
        <v>0</v>
      </c>
      <c r="D7" s="14">
        <v>6476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470</v>
      </c>
      <c r="M7" s="14">
        <v>0</v>
      </c>
      <c r="N7" s="14">
        <v>0</v>
      </c>
      <c r="O7" s="13">
        <f t="shared" ref="O7:O70" si="1">P7+Q7+R7+S7+T7+U7+V7+W7</f>
        <v>7176</v>
      </c>
      <c r="P7" s="14">
        <v>0</v>
      </c>
      <c r="Q7" s="14">
        <v>6834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342</v>
      </c>
      <c r="X7" s="13">
        <f t="shared" ref="X7:X70" si="2">Y7+AB7</f>
        <v>0</v>
      </c>
      <c r="Y7" s="13">
        <f t="shared" ref="Y7:Y70" si="3">Z7+AA7</f>
        <v>0</v>
      </c>
      <c r="Z7" s="14">
        <v>0</v>
      </c>
      <c r="AA7" s="14">
        <v>0</v>
      </c>
      <c r="AB7" s="13">
        <f t="shared" ref="AB7:AB70" si="4">AC7+AD7</f>
        <v>0</v>
      </c>
      <c r="AC7" s="14">
        <v>0</v>
      </c>
      <c r="AD7" s="14">
        <v>0</v>
      </c>
      <c r="AE7" s="13">
        <f t="shared" ref="AE7:AE70" si="5">AF7+AG7</f>
        <v>569</v>
      </c>
      <c r="AF7" s="14">
        <v>569</v>
      </c>
      <c r="AG7" s="14">
        <v>0</v>
      </c>
      <c r="AH7" s="14">
        <v>0</v>
      </c>
      <c r="AI7" s="13">
        <f t="shared" ref="AI7:AI70" si="6">AJ7+AK7</f>
        <v>0</v>
      </c>
      <c r="AJ7" s="14">
        <v>0</v>
      </c>
      <c r="AK7" s="14">
        <v>0</v>
      </c>
      <c r="AL7" s="13">
        <f t="shared" ref="AL7:AL70" si="7">AM7+AN7</f>
        <v>2490</v>
      </c>
      <c r="AM7" s="14">
        <v>2262</v>
      </c>
      <c r="AN7" s="14">
        <v>228</v>
      </c>
      <c r="AO7" s="13">
        <f t="shared" ref="AO7:AO70" si="8">AP7+AQ7</f>
        <v>69</v>
      </c>
      <c r="AP7" s="14">
        <v>47</v>
      </c>
      <c r="AQ7" s="14">
        <v>22</v>
      </c>
      <c r="AR7" s="13">
        <f t="shared" ref="AR7:AR70" si="9">AT7+AU7+AV7+AW7+AX7+BA7+BD7+BG7+BJ7+AS7</f>
        <v>2459</v>
      </c>
      <c r="AS7" s="14">
        <v>1816</v>
      </c>
      <c r="AT7" s="14">
        <v>454</v>
      </c>
      <c r="AU7" s="14">
        <v>0</v>
      </c>
      <c r="AV7" s="14">
        <v>0</v>
      </c>
      <c r="AW7" s="14">
        <v>0</v>
      </c>
      <c r="AX7" s="13">
        <f t="shared" ref="AX7:AX70" si="10">AY7+AZ7</f>
        <v>0</v>
      </c>
      <c r="AY7" s="14">
        <v>0</v>
      </c>
      <c r="AZ7" s="14">
        <v>0</v>
      </c>
      <c r="BA7" s="13">
        <f t="shared" ref="BA7:BA70" si="11">BB7+BC7</f>
        <v>0</v>
      </c>
      <c r="BB7" s="14">
        <v>0</v>
      </c>
      <c r="BC7" s="14">
        <v>0</v>
      </c>
      <c r="BD7" s="13">
        <f t="shared" ref="BD7:BD70" si="12">BE7+BF7</f>
        <v>0</v>
      </c>
      <c r="BE7" s="14">
        <v>0</v>
      </c>
      <c r="BF7" s="14">
        <v>0</v>
      </c>
      <c r="BG7" s="13">
        <f t="shared" ref="BG7:BG70" si="13">BH7+BI7</f>
        <v>0</v>
      </c>
      <c r="BH7" s="14">
        <v>0</v>
      </c>
      <c r="BI7" s="14">
        <v>0</v>
      </c>
      <c r="BJ7" s="13">
        <f t="shared" ref="BJ7:BJ70" si="14">BK7+BL7</f>
        <v>189</v>
      </c>
      <c r="BK7" s="14">
        <v>189</v>
      </c>
      <c r="BL7" s="14">
        <v>0</v>
      </c>
      <c r="BM7" s="13">
        <f t="shared" ref="BM7:BM70" si="15">BN7+BO7</f>
        <v>0</v>
      </c>
      <c r="BN7" s="14">
        <v>0</v>
      </c>
      <c r="BO7" s="14">
        <v>0</v>
      </c>
      <c r="BP7" s="13">
        <f t="shared" ref="BP7:BP70" si="16">BT7+BU7+BV7+BY7+CB7+BQ7</f>
        <v>839</v>
      </c>
      <c r="BQ7" s="13">
        <f t="shared" ref="BQ7:BQ70" si="17">BR7+BS7</f>
        <v>839</v>
      </c>
      <c r="BR7" s="14">
        <v>496</v>
      </c>
      <c r="BS7" s="15">
        <v>343</v>
      </c>
      <c r="BT7" s="15">
        <v>0</v>
      </c>
      <c r="BU7" s="15">
        <v>0</v>
      </c>
      <c r="BV7" s="13">
        <f t="shared" ref="BV7:BV70" si="18">BW7+BX7</f>
        <v>0</v>
      </c>
      <c r="BW7" s="15">
        <v>0</v>
      </c>
      <c r="BX7" s="15">
        <v>0</v>
      </c>
      <c r="BY7" s="13">
        <f t="shared" ref="BY7:BY70" si="19">BZ7+CA7</f>
        <v>0</v>
      </c>
      <c r="BZ7" s="15">
        <v>0</v>
      </c>
      <c r="CA7" s="15">
        <v>0</v>
      </c>
      <c r="CB7" s="13">
        <f t="shared" ref="CB7:CB70" si="20">CC7+CD7</f>
        <v>0</v>
      </c>
      <c r="CC7" s="15">
        <v>0</v>
      </c>
      <c r="CD7" s="15">
        <v>0</v>
      </c>
      <c r="CE7" s="13">
        <f t="shared" ref="CE7:CE70" si="21">CF7+CG7</f>
        <v>2610</v>
      </c>
      <c r="CF7" s="14">
        <v>2534</v>
      </c>
      <c r="CG7" s="14">
        <v>76</v>
      </c>
      <c r="CH7" s="13">
        <f t="shared" ref="CH7:CH70" si="22">CJ7+CI7</f>
        <v>1706</v>
      </c>
      <c r="CI7" s="14">
        <v>1251</v>
      </c>
      <c r="CJ7" s="14">
        <v>455</v>
      </c>
      <c r="CK7" s="13">
        <f t="shared" ref="CK7:CK70" si="23">CM7+CL7</f>
        <v>0</v>
      </c>
      <c r="CL7" s="14">
        <v>0</v>
      </c>
      <c r="CM7" s="14">
        <v>0</v>
      </c>
      <c r="CN7" s="13">
        <f t="shared" ref="CN7:CN70" si="24">CP7+CO7</f>
        <v>1050</v>
      </c>
      <c r="CO7" s="14">
        <v>850</v>
      </c>
      <c r="CP7" s="14">
        <v>200</v>
      </c>
      <c r="CQ7" s="16"/>
      <c r="CR7" s="13">
        <f t="shared" ref="CR7:CR70" si="25">CT7+CS7</f>
        <v>879</v>
      </c>
      <c r="CS7" s="14">
        <v>652</v>
      </c>
      <c r="CT7" s="14">
        <v>227</v>
      </c>
      <c r="CU7" s="13">
        <f t="shared" ref="CU7:CU70" si="26">CW7+CV7</f>
        <v>997</v>
      </c>
      <c r="CV7" s="13">
        <f t="shared" ref="CV7:CW70" si="27">CY7+DB7+DE7</f>
        <v>579</v>
      </c>
      <c r="CW7" s="13">
        <f t="shared" si="27"/>
        <v>418</v>
      </c>
      <c r="CX7" s="13">
        <f t="shared" ref="CX7:CX70" si="28">CZ7+CY7</f>
        <v>275</v>
      </c>
      <c r="CY7" s="14">
        <v>234</v>
      </c>
      <c r="CZ7" s="14">
        <v>41</v>
      </c>
      <c r="DA7" s="13">
        <f t="shared" ref="DA7:DA70" si="29">DC7+DB7</f>
        <v>722</v>
      </c>
      <c r="DB7" s="14">
        <v>345</v>
      </c>
      <c r="DC7" s="14">
        <v>377</v>
      </c>
      <c r="DD7" s="13">
        <f t="shared" ref="DD7:DD70" si="30">DF7+DE7</f>
        <v>0</v>
      </c>
      <c r="DE7" s="14">
        <v>0</v>
      </c>
      <c r="DF7" s="14">
        <v>0</v>
      </c>
      <c r="DG7" s="17">
        <f>DH7+DJ7</f>
        <v>27790</v>
      </c>
      <c r="DH7" s="17">
        <f t="shared" ref="DH7:DH70" si="31">B7+Z7+AC7+AF7+AH7+AJ7+AM7+AP7+AS7+AU7+AV7+AW7+BB7+BE7+BK7+BN7+BR7+CC7+CF7+CI7+CL7+CO7+CS7+CV7+BU7+BW7+BZ7+AY7+BH7</f>
        <v>18191</v>
      </c>
      <c r="DI7" s="17">
        <v>1345</v>
      </c>
      <c r="DJ7" s="17">
        <f t="shared" ref="DJ7:DJ70" si="32">O7+AA7+AD7+AG7+AK7+AN7+AQ7+AT7+BC7+BF7+BL7+BO7+BT7+CG7+CJ7+CM7+CP7+CT7+CW7+CA7+CD7+AZ7+BI7+BX7+BS7</f>
        <v>9599</v>
      </c>
      <c r="DK7" s="18">
        <v>481</v>
      </c>
      <c r="DL7" s="18">
        <v>328</v>
      </c>
      <c r="DM7" s="37">
        <f>DG7-'[4]протокол от 15.01.2026 № 1'!DH7</f>
        <v>0</v>
      </c>
      <c r="DN7" s="37"/>
    </row>
    <row r="8" spans="1:118" s="4" customFormat="1" ht="15.75" x14ac:dyDescent="0.2">
      <c r="A8" s="19" t="s">
        <v>75</v>
      </c>
      <c r="B8" s="13">
        <f t="shared" si="0"/>
        <v>13616</v>
      </c>
      <c r="C8" s="20"/>
      <c r="D8" s="20">
        <v>13616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13">
        <f t="shared" si="1"/>
        <v>5110</v>
      </c>
      <c r="P8" s="20"/>
      <c r="Q8" s="20">
        <v>5110</v>
      </c>
      <c r="R8" s="20"/>
      <c r="S8" s="20"/>
      <c r="T8" s="20"/>
      <c r="U8" s="20"/>
      <c r="V8" s="20"/>
      <c r="W8" s="20"/>
      <c r="X8" s="13">
        <f t="shared" si="2"/>
        <v>0</v>
      </c>
      <c r="Y8" s="13">
        <f t="shared" si="3"/>
        <v>0</v>
      </c>
      <c r="Z8" s="20"/>
      <c r="AA8" s="20"/>
      <c r="AB8" s="13">
        <f t="shared" si="4"/>
        <v>0</v>
      </c>
      <c r="AC8" s="20"/>
      <c r="AD8" s="20"/>
      <c r="AE8" s="13">
        <f t="shared" si="5"/>
        <v>800</v>
      </c>
      <c r="AF8" s="20">
        <v>800</v>
      </c>
      <c r="AG8" s="20"/>
      <c r="AH8" s="20"/>
      <c r="AI8" s="13">
        <f t="shared" si="6"/>
        <v>0</v>
      </c>
      <c r="AJ8" s="20"/>
      <c r="AK8" s="20"/>
      <c r="AL8" s="13">
        <f t="shared" si="7"/>
        <v>2210</v>
      </c>
      <c r="AM8" s="20">
        <v>1731</v>
      </c>
      <c r="AN8" s="20">
        <v>479</v>
      </c>
      <c r="AO8" s="13">
        <f t="shared" si="8"/>
        <v>241</v>
      </c>
      <c r="AP8" s="20">
        <v>241</v>
      </c>
      <c r="AQ8" s="20"/>
      <c r="AR8" s="13">
        <f t="shared" si="9"/>
        <v>2533</v>
      </c>
      <c r="AS8" s="21">
        <v>2004</v>
      </c>
      <c r="AT8" s="21"/>
      <c r="AU8" s="21"/>
      <c r="AV8" s="21"/>
      <c r="AW8" s="21"/>
      <c r="AX8" s="13">
        <f t="shared" si="10"/>
        <v>0</v>
      </c>
      <c r="AY8" s="21"/>
      <c r="AZ8" s="21"/>
      <c r="BA8" s="13">
        <f t="shared" si="11"/>
        <v>0</v>
      </c>
      <c r="BB8" s="21"/>
      <c r="BC8" s="21"/>
      <c r="BD8" s="13">
        <f t="shared" si="12"/>
        <v>0</v>
      </c>
      <c r="BE8" s="21"/>
      <c r="BF8" s="21"/>
      <c r="BG8" s="13">
        <f t="shared" si="13"/>
        <v>0</v>
      </c>
      <c r="BH8" s="21"/>
      <c r="BI8" s="21"/>
      <c r="BJ8" s="13">
        <f t="shared" si="14"/>
        <v>529</v>
      </c>
      <c r="BK8" s="21">
        <v>529</v>
      </c>
      <c r="BL8" s="21"/>
      <c r="BM8" s="13">
        <f t="shared" si="15"/>
        <v>0</v>
      </c>
      <c r="BN8" s="20"/>
      <c r="BO8" s="20"/>
      <c r="BP8" s="13">
        <f t="shared" si="16"/>
        <v>1568</v>
      </c>
      <c r="BQ8" s="13">
        <f t="shared" si="17"/>
        <v>329</v>
      </c>
      <c r="BR8" s="14">
        <v>329</v>
      </c>
      <c r="BS8" s="15">
        <v>0</v>
      </c>
      <c r="BT8" s="15">
        <v>0</v>
      </c>
      <c r="BU8" s="15">
        <v>0</v>
      </c>
      <c r="BV8" s="13">
        <f t="shared" si="18"/>
        <v>0</v>
      </c>
      <c r="BW8" s="15">
        <v>0</v>
      </c>
      <c r="BX8" s="15">
        <v>0</v>
      </c>
      <c r="BY8" s="13">
        <f t="shared" si="19"/>
        <v>0</v>
      </c>
      <c r="BZ8" s="15">
        <v>0</v>
      </c>
      <c r="CA8" s="15">
        <v>0</v>
      </c>
      <c r="CB8" s="13">
        <f t="shared" si="20"/>
        <v>1239</v>
      </c>
      <c r="CC8" s="15">
        <v>1239</v>
      </c>
      <c r="CD8" s="15">
        <v>0</v>
      </c>
      <c r="CE8" s="13">
        <f t="shared" si="21"/>
        <v>2248</v>
      </c>
      <c r="CF8" s="20">
        <v>2248</v>
      </c>
      <c r="CG8" s="20"/>
      <c r="CH8" s="13">
        <f t="shared" si="22"/>
        <v>1644</v>
      </c>
      <c r="CI8" s="20">
        <v>1114</v>
      </c>
      <c r="CJ8" s="20">
        <v>530</v>
      </c>
      <c r="CK8" s="13">
        <f t="shared" si="23"/>
        <v>0</v>
      </c>
      <c r="CL8" s="20"/>
      <c r="CM8" s="20"/>
      <c r="CN8" s="13">
        <f t="shared" si="24"/>
        <v>1975</v>
      </c>
      <c r="CO8" s="15">
        <v>1508</v>
      </c>
      <c r="CP8" s="15">
        <v>467</v>
      </c>
      <c r="CQ8" s="22"/>
      <c r="CR8" s="13">
        <f t="shared" si="25"/>
        <v>1077</v>
      </c>
      <c r="CS8" s="20">
        <v>719</v>
      </c>
      <c r="CT8" s="20">
        <v>358</v>
      </c>
      <c r="CU8" s="13">
        <f t="shared" si="26"/>
        <v>392</v>
      </c>
      <c r="CV8" s="13">
        <f t="shared" si="27"/>
        <v>392</v>
      </c>
      <c r="CW8" s="13">
        <f t="shared" si="27"/>
        <v>0</v>
      </c>
      <c r="CX8" s="13">
        <f t="shared" si="28"/>
        <v>0</v>
      </c>
      <c r="CY8" s="21"/>
      <c r="CZ8" s="21"/>
      <c r="DA8" s="13">
        <f t="shared" si="29"/>
        <v>392</v>
      </c>
      <c r="DB8" s="21">
        <v>392</v>
      </c>
      <c r="DC8" s="21"/>
      <c r="DD8" s="13">
        <f t="shared" si="30"/>
        <v>0</v>
      </c>
      <c r="DE8" s="21"/>
      <c r="DF8" s="21"/>
      <c r="DG8" s="17">
        <f t="shared" ref="DG8:DG71" si="33">DH8+DJ8</f>
        <v>33414</v>
      </c>
      <c r="DH8" s="17">
        <f t="shared" si="31"/>
        <v>26470</v>
      </c>
      <c r="DI8" s="17">
        <v>2321</v>
      </c>
      <c r="DJ8" s="17">
        <f t="shared" si="32"/>
        <v>6944</v>
      </c>
      <c r="DK8" s="18">
        <v>775</v>
      </c>
      <c r="DL8" s="18">
        <v>528</v>
      </c>
      <c r="DM8" s="37">
        <f>DG8-'[4]протокол от 15.01.2026 № 1'!DH8</f>
        <v>0</v>
      </c>
      <c r="DN8" s="37"/>
    </row>
    <row r="9" spans="1:118" ht="15.75" x14ac:dyDescent="0.2">
      <c r="A9" s="19" t="s">
        <v>76</v>
      </c>
      <c r="B9" s="13">
        <f t="shared" si="0"/>
        <v>5526</v>
      </c>
      <c r="C9" s="14">
        <v>2455</v>
      </c>
      <c r="D9" s="14">
        <v>2540</v>
      </c>
      <c r="E9" s="14">
        <v>0</v>
      </c>
      <c r="F9" s="14">
        <v>0</v>
      </c>
      <c r="G9" s="14">
        <v>0</v>
      </c>
      <c r="H9" s="14">
        <v>0</v>
      </c>
      <c r="I9" s="14">
        <v>66</v>
      </c>
      <c r="J9" s="14">
        <v>0</v>
      </c>
      <c r="K9" s="14">
        <v>0</v>
      </c>
      <c r="L9" s="14">
        <v>465</v>
      </c>
      <c r="M9" s="14">
        <v>0</v>
      </c>
      <c r="N9" s="14">
        <v>0</v>
      </c>
      <c r="O9" s="13">
        <f t="shared" si="1"/>
        <v>4773</v>
      </c>
      <c r="P9" s="14">
        <v>0</v>
      </c>
      <c r="Q9" s="14">
        <v>4609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164</v>
      </c>
      <c r="X9" s="13">
        <f t="shared" si="2"/>
        <v>164</v>
      </c>
      <c r="Y9" s="13">
        <f t="shared" si="3"/>
        <v>164</v>
      </c>
      <c r="Z9" s="14">
        <v>164</v>
      </c>
      <c r="AA9" s="14">
        <v>0</v>
      </c>
      <c r="AB9" s="13">
        <f t="shared" si="4"/>
        <v>0</v>
      </c>
      <c r="AC9" s="14">
        <v>0</v>
      </c>
      <c r="AD9" s="14">
        <v>0</v>
      </c>
      <c r="AE9" s="13">
        <f t="shared" si="5"/>
        <v>59</v>
      </c>
      <c r="AF9" s="14">
        <v>59</v>
      </c>
      <c r="AG9" s="14">
        <v>0</v>
      </c>
      <c r="AH9" s="14">
        <v>0</v>
      </c>
      <c r="AI9" s="13">
        <f t="shared" si="6"/>
        <v>0</v>
      </c>
      <c r="AJ9" s="14">
        <v>0</v>
      </c>
      <c r="AK9" s="14">
        <v>0</v>
      </c>
      <c r="AL9" s="13">
        <f t="shared" si="7"/>
        <v>621</v>
      </c>
      <c r="AM9" s="14">
        <v>621</v>
      </c>
      <c r="AN9" s="14">
        <v>0</v>
      </c>
      <c r="AO9" s="13">
        <f t="shared" si="8"/>
        <v>82</v>
      </c>
      <c r="AP9" s="14">
        <v>82</v>
      </c>
      <c r="AQ9" s="14">
        <v>0</v>
      </c>
      <c r="AR9" s="13">
        <f t="shared" si="9"/>
        <v>840</v>
      </c>
      <c r="AS9" s="14">
        <v>659</v>
      </c>
      <c r="AT9" s="14">
        <v>164</v>
      </c>
      <c r="AU9" s="14">
        <v>0</v>
      </c>
      <c r="AV9" s="14">
        <v>0</v>
      </c>
      <c r="AW9" s="14">
        <v>0</v>
      </c>
      <c r="AX9" s="13">
        <f t="shared" si="10"/>
        <v>0</v>
      </c>
      <c r="AY9" s="14">
        <v>0</v>
      </c>
      <c r="AZ9" s="14">
        <v>0</v>
      </c>
      <c r="BA9" s="13">
        <f t="shared" si="11"/>
        <v>0</v>
      </c>
      <c r="BB9" s="14">
        <v>0</v>
      </c>
      <c r="BC9" s="14">
        <v>0</v>
      </c>
      <c r="BD9" s="13">
        <f t="shared" si="12"/>
        <v>0</v>
      </c>
      <c r="BE9" s="14">
        <v>0</v>
      </c>
      <c r="BF9" s="14">
        <v>0</v>
      </c>
      <c r="BG9" s="13">
        <f t="shared" si="13"/>
        <v>0</v>
      </c>
      <c r="BH9" s="14">
        <v>0</v>
      </c>
      <c r="BI9" s="14">
        <v>0</v>
      </c>
      <c r="BJ9" s="13">
        <f t="shared" si="14"/>
        <v>17</v>
      </c>
      <c r="BK9" s="14">
        <v>17</v>
      </c>
      <c r="BL9" s="14">
        <v>0</v>
      </c>
      <c r="BM9" s="13">
        <f t="shared" si="15"/>
        <v>164</v>
      </c>
      <c r="BN9" s="14">
        <v>164</v>
      </c>
      <c r="BO9" s="14">
        <v>0</v>
      </c>
      <c r="BP9" s="13">
        <f t="shared" si="16"/>
        <v>1486</v>
      </c>
      <c r="BQ9" s="13">
        <f t="shared" si="17"/>
        <v>0</v>
      </c>
      <c r="BR9" s="14">
        <v>0</v>
      </c>
      <c r="BS9" s="15">
        <v>0</v>
      </c>
      <c r="BT9" s="15">
        <v>822</v>
      </c>
      <c r="BU9" s="15">
        <v>0</v>
      </c>
      <c r="BV9" s="13">
        <f t="shared" si="18"/>
        <v>262</v>
      </c>
      <c r="BW9" s="15">
        <v>262</v>
      </c>
      <c r="BX9" s="15">
        <v>0</v>
      </c>
      <c r="BY9" s="13">
        <f t="shared" si="19"/>
        <v>0</v>
      </c>
      <c r="BZ9" s="15">
        <v>0</v>
      </c>
      <c r="CA9" s="15">
        <v>0</v>
      </c>
      <c r="CB9" s="13">
        <f t="shared" si="20"/>
        <v>402</v>
      </c>
      <c r="CC9" s="15">
        <v>402</v>
      </c>
      <c r="CD9" s="15">
        <v>0</v>
      </c>
      <c r="CE9" s="13">
        <f t="shared" si="21"/>
        <v>2075</v>
      </c>
      <c r="CF9" s="14">
        <v>1976</v>
      </c>
      <c r="CG9" s="14">
        <v>99</v>
      </c>
      <c r="CH9" s="13">
        <f t="shared" si="22"/>
        <v>589</v>
      </c>
      <c r="CI9" s="14">
        <v>329</v>
      </c>
      <c r="CJ9" s="14">
        <v>260</v>
      </c>
      <c r="CK9" s="13">
        <f t="shared" si="23"/>
        <v>0</v>
      </c>
      <c r="CL9" s="14">
        <v>0</v>
      </c>
      <c r="CM9" s="14">
        <v>0</v>
      </c>
      <c r="CN9" s="13">
        <f t="shared" si="24"/>
        <v>173</v>
      </c>
      <c r="CO9" s="14">
        <v>82</v>
      </c>
      <c r="CP9" s="14">
        <v>91</v>
      </c>
      <c r="CQ9" s="16"/>
      <c r="CR9" s="13">
        <f t="shared" si="25"/>
        <v>561</v>
      </c>
      <c r="CS9" s="14">
        <v>348</v>
      </c>
      <c r="CT9" s="14">
        <v>213</v>
      </c>
      <c r="CU9" s="13">
        <f t="shared" si="26"/>
        <v>2270</v>
      </c>
      <c r="CV9" s="13">
        <f t="shared" si="27"/>
        <v>1909</v>
      </c>
      <c r="CW9" s="13">
        <f t="shared" si="27"/>
        <v>361</v>
      </c>
      <c r="CX9" s="13">
        <f t="shared" si="28"/>
        <v>321</v>
      </c>
      <c r="CY9" s="14">
        <v>289</v>
      </c>
      <c r="CZ9" s="14">
        <v>32</v>
      </c>
      <c r="DA9" s="13">
        <f t="shared" si="29"/>
        <v>1949</v>
      </c>
      <c r="DB9" s="14">
        <v>1620</v>
      </c>
      <c r="DC9" s="14">
        <v>329</v>
      </c>
      <c r="DD9" s="13">
        <f t="shared" si="30"/>
        <v>0</v>
      </c>
      <c r="DE9" s="14">
        <v>0</v>
      </c>
      <c r="DF9" s="14">
        <v>0</v>
      </c>
      <c r="DG9" s="17">
        <f t="shared" si="33"/>
        <v>19383</v>
      </c>
      <c r="DH9" s="17">
        <f t="shared" si="31"/>
        <v>12600</v>
      </c>
      <c r="DI9" s="17">
        <v>3498</v>
      </c>
      <c r="DJ9" s="17">
        <f t="shared" si="32"/>
        <v>6783</v>
      </c>
      <c r="DK9" s="18">
        <v>1233</v>
      </c>
      <c r="DL9" s="18">
        <v>840</v>
      </c>
      <c r="DM9" s="37">
        <f>DG9-'[4]протокол от 15.01.2026 № 1'!DH9</f>
        <v>0</v>
      </c>
      <c r="DN9" s="37"/>
    </row>
    <row r="10" spans="1:118" ht="15.75" x14ac:dyDescent="0.2">
      <c r="A10" s="19" t="s">
        <v>77</v>
      </c>
      <c r="B10" s="13">
        <f t="shared" si="0"/>
        <v>3264</v>
      </c>
      <c r="C10" s="14">
        <v>0</v>
      </c>
      <c r="D10" s="14">
        <v>2099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1165</v>
      </c>
      <c r="M10" s="14">
        <v>0</v>
      </c>
      <c r="N10" s="14">
        <v>0</v>
      </c>
      <c r="O10" s="13">
        <f t="shared" si="1"/>
        <v>1377</v>
      </c>
      <c r="P10" s="14">
        <v>0</v>
      </c>
      <c r="Q10" s="14">
        <v>700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677</v>
      </c>
      <c r="X10" s="13">
        <f t="shared" si="2"/>
        <v>105</v>
      </c>
      <c r="Y10" s="13">
        <f t="shared" si="3"/>
        <v>105</v>
      </c>
      <c r="Z10" s="14">
        <v>105</v>
      </c>
      <c r="AA10" s="14">
        <v>0</v>
      </c>
      <c r="AB10" s="13">
        <f t="shared" si="4"/>
        <v>0</v>
      </c>
      <c r="AC10" s="14">
        <v>0</v>
      </c>
      <c r="AD10" s="14">
        <v>0</v>
      </c>
      <c r="AE10" s="13">
        <f t="shared" si="5"/>
        <v>58</v>
      </c>
      <c r="AF10" s="14">
        <v>58</v>
      </c>
      <c r="AG10" s="14">
        <v>0</v>
      </c>
      <c r="AH10" s="14">
        <v>0</v>
      </c>
      <c r="AI10" s="13">
        <f t="shared" si="6"/>
        <v>0</v>
      </c>
      <c r="AJ10" s="14">
        <v>0</v>
      </c>
      <c r="AK10" s="14">
        <v>0</v>
      </c>
      <c r="AL10" s="13">
        <f t="shared" si="7"/>
        <v>479</v>
      </c>
      <c r="AM10" s="14">
        <v>444</v>
      </c>
      <c r="AN10" s="14">
        <v>35</v>
      </c>
      <c r="AO10" s="13">
        <f t="shared" si="8"/>
        <v>172</v>
      </c>
      <c r="AP10" s="14">
        <v>172</v>
      </c>
      <c r="AQ10" s="14">
        <v>0</v>
      </c>
      <c r="AR10" s="13">
        <f t="shared" si="9"/>
        <v>640</v>
      </c>
      <c r="AS10" s="14">
        <v>560</v>
      </c>
      <c r="AT10" s="14">
        <v>0</v>
      </c>
      <c r="AU10" s="14">
        <v>0</v>
      </c>
      <c r="AV10" s="14">
        <v>0</v>
      </c>
      <c r="AW10" s="14">
        <v>0</v>
      </c>
      <c r="AX10" s="13">
        <f t="shared" si="10"/>
        <v>0</v>
      </c>
      <c r="AY10" s="14">
        <v>0</v>
      </c>
      <c r="AZ10" s="14">
        <v>0</v>
      </c>
      <c r="BA10" s="13">
        <f t="shared" si="11"/>
        <v>0</v>
      </c>
      <c r="BB10" s="14">
        <v>0</v>
      </c>
      <c r="BC10" s="14">
        <v>0</v>
      </c>
      <c r="BD10" s="13">
        <f t="shared" si="12"/>
        <v>0</v>
      </c>
      <c r="BE10" s="14">
        <v>0</v>
      </c>
      <c r="BF10" s="14">
        <v>0</v>
      </c>
      <c r="BG10" s="13">
        <f t="shared" si="13"/>
        <v>0</v>
      </c>
      <c r="BH10" s="14">
        <v>0</v>
      </c>
      <c r="BI10" s="14">
        <v>0</v>
      </c>
      <c r="BJ10" s="13">
        <f t="shared" si="14"/>
        <v>80</v>
      </c>
      <c r="BK10" s="14">
        <v>80</v>
      </c>
      <c r="BL10" s="14">
        <v>0</v>
      </c>
      <c r="BM10" s="13">
        <f t="shared" si="15"/>
        <v>0</v>
      </c>
      <c r="BN10" s="14">
        <v>0</v>
      </c>
      <c r="BO10" s="14">
        <v>0</v>
      </c>
      <c r="BP10" s="13">
        <f t="shared" si="16"/>
        <v>2456</v>
      </c>
      <c r="BQ10" s="13">
        <f t="shared" si="17"/>
        <v>0</v>
      </c>
      <c r="BR10" s="14">
        <v>0</v>
      </c>
      <c r="BS10" s="15">
        <v>0</v>
      </c>
      <c r="BT10" s="15">
        <v>327</v>
      </c>
      <c r="BU10" s="15">
        <v>2129</v>
      </c>
      <c r="BV10" s="13">
        <f t="shared" si="18"/>
        <v>0</v>
      </c>
      <c r="BW10" s="15">
        <v>0</v>
      </c>
      <c r="BX10" s="15">
        <v>0</v>
      </c>
      <c r="BY10" s="13">
        <f t="shared" si="19"/>
        <v>0</v>
      </c>
      <c r="BZ10" s="15">
        <v>0</v>
      </c>
      <c r="CA10" s="15">
        <v>0</v>
      </c>
      <c r="CB10" s="13">
        <f t="shared" si="20"/>
        <v>0</v>
      </c>
      <c r="CC10" s="15">
        <v>0</v>
      </c>
      <c r="CD10" s="15">
        <v>0</v>
      </c>
      <c r="CE10" s="13">
        <f t="shared" si="21"/>
        <v>1770</v>
      </c>
      <c r="CF10" s="14">
        <v>1600</v>
      </c>
      <c r="CG10" s="14">
        <v>170</v>
      </c>
      <c r="CH10" s="13">
        <f t="shared" si="22"/>
        <v>163</v>
      </c>
      <c r="CI10" s="14">
        <v>93</v>
      </c>
      <c r="CJ10" s="14">
        <v>70</v>
      </c>
      <c r="CK10" s="13">
        <f t="shared" si="23"/>
        <v>0</v>
      </c>
      <c r="CL10" s="14">
        <v>0</v>
      </c>
      <c r="CM10" s="14">
        <v>0</v>
      </c>
      <c r="CN10" s="13">
        <f t="shared" si="24"/>
        <v>140</v>
      </c>
      <c r="CO10" s="14">
        <v>93</v>
      </c>
      <c r="CP10" s="14">
        <v>47</v>
      </c>
      <c r="CQ10" s="16"/>
      <c r="CR10" s="13">
        <f t="shared" si="25"/>
        <v>233</v>
      </c>
      <c r="CS10" s="14">
        <v>175</v>
      </c>
      <c r="CT10" s="14">
        <v>58</v>
      </c>
      <c r="CU10" s="13">
        <f t="shared" si="26"/>
        <v>1318</v>
      </c>
      <c r="CV10" s="13">
        <f t="shared" si="27"/>
        <v>1318</v>
      </c>
      <c r="CW10" s="13">
        <f t="shared" si="27"/>
        <v>0</v>
      </c>
      <c r="CX10" s="13">
        <f t="shared" si="28"/>
        <v>502</v>
      </c>
      <c r="CY10" s="14">
        <v>502</v>
      </c>
      <c r="CZ10" s="14">
        <v>0</v>
      </c>
      <c r="DA10" s="13">
        <f t="shared" si="29"/>
        <v>816</v>
      </c>
      <c r="DB10" s="14">
        <v>816</v>
      </c>
      <c r="DC10" s="14">
        <v>0</v>
      </c>
      <c r="DD10" s="13">
        <f t="shared" si="30"/>
        <v>0</v>
      </c>
      <c r="DE10" s="14">
        <v>0</v>
      </c>
      <c r="DF10" s="14">
        <v>0</v>
      </c>
      <c r="DG10" s="17">
        <f t="shared" si="33"/>
        <v>12175</v>
      </c>
      <c r="DH10" s="17">
        <f t="shared" si="31"/>
        <v>10091</v>
      </c>
      <c r="DI10" s="17">
        <v>2949</v>
      </c>
      <c r="DJ10" s="17">
        <f t="shared" si="32"/>
        <v>2084</v>
      </c>
      <c r="DK10" s="18">
        <v>998</v>
      </c>
      <c r="DL10" s="18">
        <v>680</v>
      </c>
      <c r="DM10" s="37">
        <f>DG10-'[4]протокол от 15.01.2026 № 1'!DH10</f>
        <v>0</v>
      </c>
      <c r="DN10" s="37"/>
    </row>
    <row r="11" spans="1:118" ht="15.75" x14ac:dyDescent="0.2">
      <c r="A11" s="19" t="s">
        <v>78</v>
      </c>
      <c r="B11" s="13">
        <f t="shared" si="0"/>
        <v>0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13">
        <f t="shared" si="1"/>
        <v>0</v>
      </c>
      <c r="P11" s="24"/>
      <c r="Q11" s="24"/>
      <c r="R11" s="24"/>
      <c r="S11" s="24"/>
      <c r="T11" s="24"/>
      <c r="U11" s="24"/>
      <c r="V11" s="24"/>
      <c r="W11" s="24"/>
      <c r="X11" s="13">
        <f t="shared" si="2"/>
        <v>0</v>
      </c>
      <c r="Y11" s="13">
        <f t="shared" si="3"/>
        <v>0</v>
      </c>
      <c r="Z11" s="24"/>
      <c r="AA11" s="24"/>
      <c r="AB11" s="13">
        <f t="shared" si="4"/>
        <v>0</v>
      </c>
      <c r="AC11" s="24"/>
      <c r="AD11" s="24"/>
      <c r="AE11" s="13">
        <f t="shared" si="5"/>
        <v>0</v>
      </c>
      <c r="AF11" s="24"/>
      <c r="AG11" s="24"/>
      <c r="AH11" s="24"/>
      <c r="AI11" s="13">
        <f t="shared" si="6"/>
        <v>0</v>
      </c>
      <c r="AJ11" s="24"/>
      <c r="AK11" s="24"/>
      <c r="AL11" s="13">
        <f t="shared" si="7"/>
        <v>0</v>
      </c>
      <c r="AM11" s="24"/>
      <c r="AN11" s="24"/>
      <c r="AO11" s="13">
        <f t="shared" si="8"/>
        <v>0</v>
      </c>
      <c r="AP11" s="24"/>
      <c r="AQ11" s="24"/>
      <c r="AR11" s="13">
        <f t="shared" si="9"/>
        <v>0</v>
      </c>
      <c r="AS11" s="25"/>
      <c r="AT11" s="25"/>
      <c r="AU11" s="25"/>
      <c r="AV11" s="25"/>
      <c r="AW11" s="25"/>
      <c r="AX11" s="13">
        <f t="shared" si="10"/>
        <v>0</v>
      </c>
      <c r="AY11" s="25"/>
      <c r="AZ11" s="25"/>
      <c r="BA11" s="13">
        <f t="shared" si="11"/>
        <v>0</v>
      </c>
      <c r="BB11" s="25"/>
      <c r="BC11" s="25"/>
      <c r="BD11" s="13">
        <f t="shared" si="12"/>
        <v>0</v>
      </c>
      <c r="BE11" s="25"/>
      <c r="BF11" s="25"/>
      <c r="BG11" s="13">
        <f t="shared" si="13"/>
        <v>0</v>
      </c>
      <c r="BH11" s="25"/>
      <c r="BI11" s="25"/>
      <c r="BJ11" s="13">
        <f t="shared" si="14"/>
        <v>0</v>
      </c>
      <c r="BK11" s="25"/>
      <c r="BL11" s="25"/>
      <c r="BM11" s="13">
        <f t="shared" si="15"/>
        <v>0</v>
      </c>
      <c r="BN11" s="24"/>
      <c r="BO11" s="24"/>
      <c r="BP11" s="13">
        <f t="shared" si="16"/>
        <v>0</v>
      </c>
      <c r="BQ11" s="13">
        <f t="shared" si="17"/>
        <v>0</v>
      </c>
      <c r="BR11" s="25"/>
      <c r="BS11" s="24"/>
      <c r="BT11" s="24"/>
      <c r="BU11" s="24"/>
      <c r="BV11" s="13">
        <f t="shared" si="18"/>
        <v>0</v>
      </c>
      <c r="BW11" s="24"/>
      <c r="BX11" s="24"/>
      <c r="BY11" s="13">
        <f t="shared" si="19"/>
        <v>0</v>
      </c>
      <c r="BZ11" s="24"/>
      <c r="CA11" s="24"/>
      <c r="CB11" s="13">
        <f t="shared" si="20"/>
        <v>0</v>
      </c>
      <c r="CC11" s="24"/>
      <c r="CD11" s="24"/>
      <c r="CE11" s="13">
        <f t="shared" si="21"/>
        <v>1986</v>
      </c>
      <c r="CF11" s="24">
        <v>1986</v>
      </c>
      <c r="CG11" s="24"/>
      <c r="CH11" s="13">
        <f t="shared" si="22"/>
        <v>0</v>
      </c>
      <c r="CI11" s="24"/>
      <c r="CJ11" s="24"/>
      <c r="CK11" s="13">
        <f t="shared" si="23"/>
        <v>0</v>
      </c>
      <c r="CL11" s="24"/>
      <c r="CM11" s="24"/>
      <c r="CN11" s="13">
        <f t="shared" si="24"/>
        <v>0</v>
      </c>
      <c r="CO11" s="24"/>
      <c r="CP11" s="24"/>
      <c r="CQ11" s="26"/>
      <c r="CR11" s="13">
        <f t="shared" si="25"/>
        <v>0</v>
      </c>
      <c r="CS11" s="24"/>
      <c r="CT11" s="24"/>
      <c r="CU11" s="13">
        <f t="shared" si="26"/>
        <v>0</v>
      </c>
      <c r="CV11" s="13">
        <f t="shared" si="27"/>
        <v>0</v>
      </c>
      <c r="CW11" s="13">
        <f t="shared" si="27"/>
        <v>0</v>
      </c>
      <c r="CX11" s="13">
        <f t="shared" si="28"/>
        <v>0</v>
      </c>
      <c r="CY11" s="25"/>
      <c r="CZ11" s="25"/>
      <c r="DA11" s="13">
        <f t="shared" si="29"/>
        <v>0</v>
      </c>
      <c r="DB11" s="25"/>
      <c r="DC11" s="25"/>
      <c r="DD11" s="13">
        <f t="shared" si="30"/>
        <v>0</v>
      </c>
      <c r="DE11" s="25"/>
      <c r="DF11" s="25"/>
      <c r="DG11" s="17">
        <f t="shared" si="33"/>
        <v>1986</v>
      </c>
      <c r="DH11" s="17">
        <f t="shared" si="31"/>
        <v>1986</v>
      </c>
      <c r="DI11" s="17">
        <v>0</v>
      </c>
      <c r="DJ11" s="17">
        <f t="shared" si="32"/>
        <v>0</v>
      </c>
      <c r="DK11" s="18"/>
      <c r="DL11" s="18"/>
      <c r="DM11" s="37">
        <f>DG11-'[4]протокол от 15.01.2026 № 1'!DH11</f>
        <v>0</v>
      </c>
      <c r="DN11" s="37"/>
    </row>
    <row r="12" spans="1:118" ht="31.5" x14ac:dyDescent="0.2">
      <c r="A12" s="19" t="s">
        <v>79</v>
      </c>
      <c r="B12" s="13">
        <f t="shared" si="0"/>
        <v>0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13">
        <f t="shared" si="1"/>
        <v>0</v>
      </c>
      <c r="P12" s="24"/>
      <c r="Q12" s="24"/>
      <c r="R12" s="24"/>
      <c r="S12" s="24"/>
      <c r="T12" s="24"/>
      <c r="U12" s="24"/>
      <c r="V12" s="24"/>
      <c r="W12" s="24"/>
      <c r="X12" s="13">
        <f t="shared" si="2"/>
        <v>0</v>
      </c>
      <c r="Y12" s="13">
        <f t="shared" si="3"/>
        <v>0</v>
      </c>
      <c r="Z12" s="24"/>
      <c r="AA12" s="24"/>
      <c r="AB12" s="13">
        <f t="shared" si="4"/>
        <v>0</v>
      </c>
      <c r="AC12" s="24"/>
      <c r="AD12" s="24"/>
      <c r="AE12" s="13">
        <f t="shared" si="5"/>
        <v>0</v>
      </c>
      <c r="AF12" s="24"/>
      <c r="AG12" s="24"/>
      <c r="AH12" s="24"/>
      <c r="AI12" s="13">
        <f t="shared" si="6"/>
        <v>0</v>
      </c>
      <c r="AJ12" s="24"/>
      <c r="AK12" s="24"/>
      <c r="AL12" s="13">
        <f t="shared" si="7"/>
        <v>0</v>
      </c>
      <c r="AM12" s="24"/>
      <c r="AN12" s="24"/>
      <c r="AO12" s="13">
        <f t="shared" si="8"/>
        <v>0</v>
      </c>
      <c r="AP12" s="24"/>
      <c r="AQ12" s="24"/>
      <c r="AR12" s="13">
        <f t="shared" si="9"/>
        <v>0</v>
      </c>
      <c r="AS12" s="25"/>
      <c r="AT12" s="25"/>
      <c r="AU12" s="25"/>
      <c r="AV12" s="25"/>
      <c r="AW12" s="25"/>
      <c r="AX12" s="13">
        <f t="shared" si="10"/>
        <v>0</v>
      </c>
      <c r="AY12" s="25"/>
      <c r="AZ12" s="25"/>
      <c r="BA12" s="13">
        <f t="shared" si="11"/>
        <v>0</v>
      </c>
      <c r="BB12" s="25"/>
      <c r="BC12" s="25"/>
      <c r="BD12" s="13">
        <f t="shared" si="12"/>
        <v>0</v>
      </c>
      <c r="BE12" s="25"/>
      <c r="BF12" s="25"/>
      <c r="BG12" s="13">
        <f t="shared" si="13"/>
        <v>0</v>
      </c>
      <c r="BH12" s="25"/>
      <c r="BI12" s="25"/>
      <c r="BJ12" s="13">
        <f t="shared" si="14"/>
        <v>0</v>
      </c>
      <c r="BK12" s="25"/>
      <c r="BL12" s="25"/>
      <c r="BM12" s="13">
        <f t="shared" si="15"/>
        <v>0</v>
      </c>
      <c r="BN12" s="24"/>
      <c r="BO12" s="24"/>
      <c r="BP12" s="13">
        <f t="shared" si="16"/>
        <v>12096</v>
      </c>
      <c r="BQ12" s="13">
        <f t="shared" si="17"/>
        <v>960</v>
      </c>
      <c r="BR12" s="14">
        <v>945</v>
      </c>
      <c r="BS12" s="15">
        <v>15</v>
      </c>
      <c r="BT12" s="15">
        <v>0</v>
      </c>
      <c r="BU12" s="15">
        <v>876</v>
      </c>
      <c r="BV12" s="13">
        <f t="shared" si="18"/>
        <v>70</v>
      </c>
      <c r="BW12" s="15">
        <v>70</v>
      </c>
      <c r="BX12" s="15">
        <v>0</v>
      </c>
      <c r="BY12" s="13">
        <f t="shared" si="19"/>
        <v>0</v>
      </c>
      <c r="BZ12" s="15">
        <v>0</v>
      </c>
      <c r="CA12" s="15">
        <v>0</v>
      </c>
      <c r="CB12" s="13">
        <f t="shared" si="20"/>
        <v>10190</v>
      </c>
      <c r="CC12" s="15">
        <v>5985</v>
      </c>
      <c r="CD12" s="15">
        <v>4205</v>
      </c>
      <c r="CE12" s="13">
        <f t="shared" si="21"/>
        <v>0</v>
      </c>
      <c r="CF12" s="24"/>
      <c r="CG12" s="24"/>
      <c r="CH12" s="13">
        <f t="shared" si="22"/>
        <v>0</v>
      </c>
      <c r="CI12" s="24"/>
      <c r="CJ12" s="24"/>
      <c r="CK12" s="13">
        <f t="shared" si="23"/>
        <v>0</v>
      </c>
      <c r="CL12" s="24"/>
      <c r="CM12" s="24"/>
      <c r="CN12" s="13">
        <f t="shared" si="24"/>
        <v>0</v>
      </c>
      <c r="CO12" s="24"/>
      <c r="CP12" s="24"/>
      <c r="CQ12" s="26"/>
      <c r="CR12" s="13">
        <f t="shared" si="25"/>
        <v>0</v>
      </c>
      <c r="CS12" s="24"/>
      <c r="CT12" s="24"/>
      <c r="CU12" s="13">
        <f t="shared" si="26"/>
        <v>0</v>
      </c>
      <c r="CV12" s="13">
        <f t="shared" si="27"/>
        <v>0</v>
      </c>
      <c r="CW12" s="13">
        <f t="shared" si="27"/>
        <v>0</v>
      </c>
      <c r="CX12" s="13">
        <f t="shared" si="28"/>
        <v>0</v>
      </c>
      <c r="CY12" s="25"/>
      <c r="CZ12" s="25"/>
      <c r="DA12" s="13">
        <f t="shared" si="29"/>
        <v>0</v>
      </c>
      <c r="DB12" s="25"/>
      <c r="DC12" s="25"/>
      <c r="DD12" s="13">
        <f t="shared" si="30"/>
        <v>0</v>
      </c>
      <c r="DE12" s="25"/>
      <c r="DF12" s="25"/>
      <c r="DG12" s="17">
        <f t="shared" si="33"/>
        <v>12096</v>
      </c>
      <c r="DH12" s="17">
        <f t="shared" si="31"/>
        <v>7876</v>
      </c>
      <c r="DI12" s="17">
        <v>0</v>
      </c>
      <c r="DJ12" s="17">
        <f t="shared" si="32"/>
        <v>4220</v>
      </c>
      <c r="DK12" s="18"/>
      <c r="DL12" s="18"/>
      <c r="DM12" s="37">
        <f>DG12-'[4]протокол от 15.01.2026 № 1'!DH12</f>
        <v>0</v>
      </c>
      <c r="DN12" s="37"/>
    </row>
    <row r="13" spans="1:118" s="4" customFormat="1" ht="15.75" x14ac:dyDescent="0.2">
      <c r="A13" s="19" t="s">
        <v>80</v>
      </c>
      <c r="B13" s="13">
        <f t="shared" si="0"/>
        <v>34670</v>
      </c>
      <c r="C13" s="14">
        <v>1007</v>
      </c>
      <c r="D13" s="14">
        <v>28690</v>
      </c>
      <c r="E13" s="14">
        <v>0</v>
      </c>
      <c r="F13" s="14">
        <v>0</v>
      </c>
      <c r="G13" s="14">
        <v>0</v>
      </c>
      <c r="H13" s="14">
        <v>1283</v>
      </c>
      <c r="I13" s="14">
        <v>1107</v>
      </c>
      <c r="J13" s="14">
        <v>681</v>
      </c>
      <c r="K13" s="14">
        <v>15</v>
      </c>
      <c r="L13" s="14">
        <v>1887</v>
      </c>
      <c r="M13" s="14">
        <v>0</v>
      </c>
      <c r="N13" s="14">
        <v>0</v>
      </c>
      <c r="O13" s="13">
        <f t="shared" si="1"/>
        <v>47331</v>
      </c>
      <c r="P13" s="14">
        <v>3020</v>
      </c>
      <c r="Q13" s="14">
        <v>43286</v>
      </c>
      <c r="R13" s="14">
        <v>0</v>
      </c>
      <c r="S13" s="14">
        <v>906</v>
      </c>
      <c r="T13" s="14">
        <v>0</v>
      </c>
      <c r="U13" s="14">
        <v>0</v>
      </c>
      <c r="V13" s="14">
        <v>0</v>
      </c>
      <c r="W13" s="14">
        <v>119</v>
      </c>
      <c r="X13" s="13">
        <f t="shared" si="2"/>
        <v>1238</v>
      </c>
      <c r="Y13" s="13">
        <f t="shared" si="3"/>
        <v>1107</v>
      </c>
      <c r="Z13" s="14">
        <v>302</v>
      </c>
      <c r="AA13" s="14">
        <v>805</v>
      </c>
      <c r="AB13" s="13">
        <f t="shared" si="4"/>
        <v>131</v>
      </c>
      <c r="AC13" s="14">
        <v>100</v>
      </c>
      <c r="AD13" s="14">
        <v>31</v>
      </c>
      <c r="AE13" s="13">
        <f t="shared" si="5"/>
        <v>352</v>
      </c>
      <c r="AF13" s="14">
        <v>302</v>
      </c>
      <c r="AG13" s="14">
        <v>50</v>
      </c>
      <c r="AH13" s="14">
        <v>0</v>
      </c>
      <c r="AI13" s="13">
        <f t="shared" si="6"/>
        <v>906</v>
      </c>
      <c r="AJ13" s="14">
        <v>0</v>
      </c>
      <c r="AK13" s="14">
        <v>906</v>
      </c>
      <c r="AL13" s="13">
        <f t="shared" si="7"/>
        <v>7047</v>
      </c>
      <c r="AM13" s="14">
        <v>3322</v>
      </c>
      <c r="AN13" s="14">
        <v>3725</v>
      </c>
      <c r="AO13" s="13">
        <f t="shared" si="8"/>
        <v>604</v>
      </c>
      <c r="AP13" s="14">
        <v>604</v>
      </c>
      <c r="AQ13" s="14">
        <v>0</v>
      </c>
      <c r="AR13" s="13">
        <f t="shared" si="9"/>
        <v>11881</v>
      </c>
      <c r="AS13" s="14">
        <v>4832</v>
      </c>
      <c r="AT13" s="14">
        <v>2014</v>
      </c>
      <c r="AU13" s="14">
        <v>0</v>
      </c>
      <c r="AV13" s="14">
        <v>0</v>
      </c>
      <c r="AW13" s="14">
        <v>0</v>
      </c>
      <c r="AX13" s="13">
        <f t="shared" si="10"/>
        <v>0</v>
      </c>
      <c r="AY13" s="14">
        <v>0</v>
      </c>
      <c r="AZ13" s="14">
        <v>0</v>
      </c>
      <c r="BA13" s="13">
        <f t="shared" si="11"/>
        <v>0</v>
      </c>
      <c r="BB13" s="14">
        <v>0</v>
      </c>
      <c r="BC13" s="14">
        <v>0</v>
      </c>
      <c r="BD13" s="13">
        <f t="shared" si="12"/>
        <v>3021</v>
      </c>
      <c r="BE13" s="14">
        <v>2014</v>
      </c>
      <c r="BF13" s="14">
        <v>1007</v>
      </c>
      <c r="BG13" s="13">
        <f t="shared" si="13"/>
        <v>0</v>
      </c>
      <c r="BH13" s="14">
        <v>0</v>
      </c>
      <c r="BI13" s="14">
        <v>0</v>
      </c>
      <c r="BJ13" s="13">
        <f t="shared" si="14"/>
        <v>2014</v>
      </c>
      <c r="BK13" s="14">
        <v>2014</v>
      </c>
      <c r="BL13" s="14">
        <v>0</v>
      </c>
      <c r="BM13" s="13">
        <f t="shared" si="15"/>
        <v>3040</v>
      </c>
      <c r="BN13" s="14">
        <v>3020</v>
      </c>
      <c r="BO13" s="14">
        <v>20</v>
      </c>
      <c r="BP13" s="13">
        <f t="shared" si="16"/>
        <v>21</v>
      </c>
      <c r="BQ13" s="13">
        <f t="shared" si="17"/>
        <v>0</v>
      </c>
      <c r="BR13" s="14">
        <v>0</v>
      </c>
      <c r="BS13" s="15">
        <v>0</v>
      </c>
      <c r="BT13" s="15">
        <v>0</v>
      </c>
      <c r="BU13" s="15">
        <v>0</v>
      </c>
      <c r="BV13" s="13">
        <f t="shared" si="18"/>
        <v>0</v>
      </c>
      <c r="BW13" s="15">
        <v>0</v>
      </c>
      <c r="BX13" s="15">
        <v>0</v>
      </c>
      <c r="BY13" s="13">
        <f t="shared" si="19"/>
        <v>0</v>
      </c>
      <c r="BZ13" s="15">
        <v>0</v>
      </c>
      <c r="CA13" s="15">
        <v>0</v>
      </c>
      <c r="CB13" s="13">
        <f t="shared" si="20"/>
        <v>21</v>
      </c>
      <c r="CC13" s="15">
        <v>21</v>
      </c>
      <c r="CD13" s="15">
        <v>0</v>
      </c>
      <c r="CE13" s="13">
        <f t="shared" si="21"/>
        <v>6505</v>
      </c>
      <c r="CF13" s="14">
        <v>4429</v>
      </c>
      <c r="CG13" s="14">
        <v>2076</v>
      </c>
      <c r="CH13" s="13">
        <f t="shared" si="22"/>
        <v>9564</v>
      </c>
      <c r="CI13" s="14">
        <v>6040</v>
      </c>
      <c r="CJ13" s="14">
        <v>3524</v>
      </c>
      <c r="CK13" s="13">
        <f t="shared" si="23"/>
        <v>0</v>
      </c>
      <c r="CL13" s="14">
        <v>0</v>
      </c>
      <c r="CM13" s="14">
        <v>0</v>
      </c>
      <c r="CN13" s="13">
        <f t="shared" si="24"/>
        <v>2718</v>
      </c>
      <c r="CO13" s="14">
        <v>805</v>
      </c>
      <c r="CP13" s="14">
        <v>1913</v>
      </c>
      <c r="CQ13" s="16"/>
      <c r="CR13" s="13">
        <f t="shared" si="25"/>
        <v>0</v>
      </c>
      <c r="CS13" s="14">
        <v>0</v>
      </c>
      <c r="CT13" s="14">
        <v>0</v>
      </c>
      <c r="CU13" s="13">
        <f t="shared" si="26"/>
        <v>47159</v>
      </c>
      <c r="CV13" s="13">
        <f t="shared" si="27"/>
        <v>26275</v>
      </c>
      <c r="CW13" s="13">
        <f t="shared" si="27"/>
        <v>20884</v>
      </c>
      <c r="CX13" s="13">
        <f t="shared" si="28"/>
        <v>102</v>
      </c>
      <c r="CY13" s="14">
        <v>102</v>
      </c>
      <c r="CZ13" s="14">
        <v>0</v>
      </c>
      <c r="DA13" s="13">
        <f t="shared" si="29"/>
        <v>14094</v>
      </c>
      <c r="DB13" s="14">
        <v>12080</v>
      </c>
      <c r="DC13" s="14">
        <v>2014</v>
      </c>
      <c r="DD13" s="13">
        <f t="shared" si="30"/>
        <v>32963</v>
      </c>
      <c r="DE13" s="14">
        <v>14093</v>
      </c>
      <c r="DF13" s="14">
        <v>18870</v>
      </c>
      <c r="DG13" s="17">
        <f t="shared" si="33"/>
        <v>173036</v>
      </c>
      <c r="DH13" s="17">
        <f t="shared" si="31"/>
        <v>88750</v>
      </c>
      <c r="DI13" s="17">
        <v>20527</v>
      </c>
      <c r="DJ13" s="17">
        <f t="shared" si="32"/>
        <v>84286</v>
      </c>
      <c r="DK13" s="18">
        <v>7250</v>
      </c>
      <c r="DL13" s="18">
        <v>3940</v>
      </c>
      <c r="DM13" s="37">
        <f>DG13-'[4]протокол от 15.01.2026 № 1'!DH13</f>
        <v>0</v>
      </c>
      <c r="DN13" s="37"/>
    </row>
    <row r="14" spans="1:118" ht="15.75" x14ac:dyDescent="0.2">
      <c r="A14" s="19" t="s">
        <v>81</v>
      </c>
      <c r="B14" s="13">
        <f t="shared" si="0"/>
        <v>33212</v>
      </c>
      <c r="C14" s="14">
        <v>0</v>
      </c>
      <c r="D14" s="14">
        <v>32105</v>
      </c>
      <c r="E14" s="14">
        <v>0</v>
      </c>
      <c r="F14" s="14">
        <v>0</v>
      </c>
      <c r="G14" s="14">
        <v>0</v>
      </c>
      <c r="H14" s="14">
        <v>0</v>
      </c>
      <c r="I14" s="14">
        <v>461</v>
      </c>
      <c r="J14" s="14">
        <v>0</v>
      </c>
      <c r="K14" s="14">
        <v>0</v>
      </c>
      <c r="L14" s="14">
        <v>646</v>
      </c>
      <c r="M14" s="14">
        <v>0</v>
      </c>
      <c r="N14" s="14">
        <v>0</v>
      </c>
      <c r="O14" s="13">
        <f t="shared" si="1"/>
        <v>9844</v>
      </c>
      <c r="P14" s="14">
        <v>0</v>
      </c>
      <c r="Q14" s="14">
        <v>9803</v>
      </c>
      <c r="R14" s="14">
        <v>0</v>
      </c>
      <c r="S14" s="14">
        <v>41</v>
      </c>
      <c r="T14" s="14">
        <v>0</v>
      </c>
      <c r="U14" s="14">
        <v>0</v>
      </c>
      <c r="V14" s="14">
        <v>0</v>
      </c>
      <c r="W14" s="14">
        <v>0</v>
      </c>
      <c r="X14" s="13">
        <f t="shared" si="2"/>
        <v>4</v>
      </c>
      <c r="Y14" s="13">
        <f t="shared" si="3"/>
        <v>4</v>
      </c>
      <c r="Z14" s="14">
        <v>0</v>
      </c>
      <c r="AA14" s="14">
        <v>4</v>
      </c>
      <c r="AB14" s="13">
        <f t="shared" si="4"/>
        <v>0</v>
      </c>
      <c r="AC14" s="14">
        <v>0</v>
      </c>
      <c r="AD14" s="14">
        <v>0</v>
      </c>
      <c r="AE14" s="13">
        <f t="shared" si="5"/>
        <v>754</v>
      </c>
      <c r="AF14" s="14">
        <v>737</v>
      </c>
      <c r="AG14" s="14">
        <v>17</v>
      </c>
      <c r="AH14" s="14">
        <v>0</v>
      </c>
      <c r="AI14" s="13">
        <f t="shared" si="6"/>
        <v>0</v>
      </c>
      <c r="AJ14" s="14">
        <v>0</v>
      </c>
      <c r="AK14" s="14">
        <v>0</v>
      </c>
      <c r="AL14" s="13">
        <f t="shared" si="7"/>
        <v>1334</v>
      </c>
      <c r="AM14" s="14">
        <v>1288</v>
      </c>
      <c r="AN14" s="14">
        <v>46</v>
      </c>
      <c r="AO14" s="13">
        <f t="shared" si="8"/>
        <v>737</v>
      </c>
      <c r="AP14" s="14">
        <v>691</v>
      </c>
      <c r="AQ14" s="14">
        <v>46</v>
      </c>
      <c r="AR14" s="13">
        <f t="shared" si="9"/>
        <v>5404</v>
      </c>
      <c r="AS14" s="14">
        <v>2158</v>
      </c>
      <c r="AT14" s="14">
        <v>88</v>
      </c>
      <c r="AU14" s="14">
        <v>0</v>
      </c>
      <c r="AV14" s="14">
        <v>0</v>
      </c>
      <c r="AW14" s="14">
        <v>0</v>
      </c>
      <c r="AX14" s="13">
        <f t="shared" si="10"/>
        <v>0</v>
      </c>
      <c r="AY14" s="14">
        <v>0</v>
      </c>
      <c r="AZ14" s="14">
        <v>0</v>
      </c>
      <c r="BA14" s="13">
        <f t="shared" si="11"/>
        <v>461</v>
      </c>
      <c r="BB14" s="14">
        <v>461</v>
      </c>
      <c r="BC14" s="14">
        <v>0</v>
      </c>
      <c r="BD14" s="13">
        <f t="shared" si="12"/>
        <v>1544</v>
      </c>
      <c r="BE14" s="14">
        <v>1383</v>
      </c>
      <c r="BF14" s="14">
        <v>161</v>
      </c>
      <c r="BG14" s="13">
        <f t="shared" si="13"/>
        <v>1153</v>
      </c>
      <c r="BH14" s="14">
        <v>1153</v>
      </c>
      <c r="BI14" s="14">
        <v>0</v>
      </c>
      <c r="BJ14" s="13">
        <f t="shared" si="14"/>
        <v>0</v>
      </c>
      <c r="BK14" s="14">
        <v>0</v>
      </c>
      <c r="BL14" s="14">
        <v>0</v>
      </c>
      <c r="BM14" s="13">
        <f t="shared" si="15"/>
        <v>941</v>
      </c>
      <c r="BN14" s="14">
        <v>922</v>
      </c>
      <c r="BO14" s="14">
        <v>19</v>
      </c>
      <c r="BP14" s="13">
        <f t="shared" si="16"/>
        <v>1381</v>
      </c>
      <c r="BQ14" s="13">
        <f t="shared" si="17"/>
        <v>0</v>
      </c>
      <c r="BR14" s="14">
        <v>0</v>
      </c>
      <c r="BS14" s="15">
        <v>0</v>
      </c>
      <c r="BT14" s="15">
        <v>0</v>
      </c>
      <c r="BU14" s="15">
        <v>0</v>
      </c>
      <c r="BV14" s="13">
        <f t="shared" si="18"/>
        <v>0</v>
      </c>
      <c r="BW14" s="15">
        <v>0</v>
      </c>
      <c r="BX14" s="15">
        <v>0</v>
      </c>
      <c r="BY14" s="13">
        <f t="shared" si="19"/>
        <v>0</v>
      </c>
      <c r="BZ14" s="15">
        <v>0</v>
      </c>
      <c r="CA14" s="15">
        <v>0</v>
      </c>
      <c r="CB14" s="13">
        <f t="shared" si="20"/>
        <v>1381</v>
      </c>
      <c r="CC14" s="15">
        <v>1381</v>
      </c>
      <c r="CD14" s="15">
        <v>0</v>
      </c>
      <c r="CE14" s="13">
        <f t="shared" si="21"/>
        <v>4931</v>
      </c>
      <c r="CF14" s="14">
        <v>4633</v>
      </c>
      <c r="CG14" s="14">
        <v>298</v>
      </c>
      <c r="CH14" s="13">
        <f t="shared" si="22"/>
        <v>2438</v>
      </c>
      <c r="CI14" s="14">
        <v>1660</v>
      </c>
      <c r="CJ14" s="14">
        <v>778</v>
      </c>
      <c r="CK14" s="13">
        <f t="shared" si="23"/>
        <v>0</v>
      </c>
      <c r="CL14" s="14">
        <v>0</v>
      </c>
      <c r="CM14" s="14">
        <v>0</v>
      </c>
      <c r="CN14" s="13">
        <f t="shared" si="24"/>
        <v>2989</v>
      </c>
      <c r="CO14" s="14">
        <v>2685</v>
      </c>
      <c r="CP14" s="14">
        <v>304</v>
      </c>
      <c r="CQ14" s="16"/>
      <c r="CR14" s="13">
        <f t="shared" si="25"/>
        <v>0</v>
      </c>
      <c r="CS14" s="14">
        <v>0</v>
      </c>
      <c r="CT14" s="14">
        <v>0</v>
      </c>
      <c r="CU14" s="13">
        <f t="shared" si="26"/>
        <v>7572</v>
      </c>
      <c r="CV14" s="13">
        <f t="shared" si="27"/>
        <v>4658</v>
      </c>
      <c r="CW14" s="13">
        <f t="shared" si="27"/>
        <v>2914</v>
      </c>
      <c r="CX14" s="13">
        <f t="shared" si="28"/>
        <v>183</v>
      </c>
      <c r="CY14" s="14">
        <v>183</v>
      </c>
      <c r="CZ14" s="14">
        <v>0</v>
      </c>
      <c r="DA14" s="13">
        <f t="shared" si="29"/>
        <v>2352</v>
      </c>
      <c r="DB14" s="14">
        <v>1890</v>
      </c>
      <c r="DC14" s="14">
        <v>462</v>
      </c>
      <c r="DD14" s="13">
        <f t="shared" si="30"/>
        <v>5037</v>
      </c>
      <c r="DE14" s="14">
        <v>2585</v>
      </c>
      <c r="DF14" s="14">
        <v>2452</v>
      </c>
      <c r="DG14" s="17">
        <f t="shared" si="33"/>
        <v>71541</v>
      </c>
      <c r="DH14" s="17">
        <f t="shared" si="31"/>
        <v>57022</v>
      </c>
      <c r="DI14" s="17">
        <v>10380</v>
      </c>
      <c r="DJ14" s="17">
        <f t="shared" si="32"/>
        <v>14519</v>
      </c>
      <c r="DK14" s="18">
        <v>3545</v>
      </c>
      <c r="DL14" s="18">
        <v>2415</v>
      </c>
      <c r="DM14" s="37">
        <f>DG14-'[4]протокол от 15.01.2026 № 1'!DH14</f>
        <v>0</v>
      </c>
      <c r="DN14" s="37"/>
    </row>
    <row r="15" spans="1:118" ht="15.75" x14ac:dyDescent="0.2">
      <c r="A15" s="19" t="s">
        <v>82</v>
      </c>
      <c r="B15" s="13">
        <f t="shared" si="0"/>
        <v>0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13">
        <f t="shared" si="1"/>
        <v>0</v>
      </c>
      <c r="P15" s="24"/>
      <c r="Q15" s="24"/>
      <c r="R15" s="24"/>
      <c r="S15" s="24"/>
      <c r="T15" s="24"/>
      <c r="U15" s="24"/>
      <c r="V15" s="24"/>
      <c r="W15" s="24"/>
      <c r="X15" s="13">
        <f t="shared" si="2"/>
        <v>0</v>
      </c>
      <c r="Y15" s="13">
        <f t="shared" si="3"/>
        <v>0</v>
      </c>
      <c r="Z15" s="24"/>
      <c r="AA15" s="24"/>
      <c r="AB15" s="13">
        <f t="shared" si="4"/>
        <v>0</v>
      </c>
      <c r="AC15" s="24"/>
      <c r="AD15" s="24"/>
      <c r="AE15" s="13">
        <f t="shared" si="5"/>
        <v>0</v>
      </c>
      <c r="AF15" s="24"/>
      <c r="AG15" s="24"/>
      <c r="AH15" s="24"/>
      <c r="AI15" s="13">
        <f t="shared" si="6"/>
        <v>0</v>
      </c>
      <c r="AJ15" s="24"/>
      <c r="AK15" s="24"/>
      <c r="AL15" s="13">
        <f t="shared" si="7"/>
        <v>0</v>
      </c>
      <c r="AM15" s="24"/>
      <c r="AN15" s="24"/>
      <c r="AO15" s="13">
        <f t="shared" si="8"/>
        <v>0</v>
      </c>
      <c r="AP15" s="24"/>
      <c r="AQ15" s="24"/>
      <c r="AR15" s="13">
        <f t="shared" si="9"/>
        <v>0</v>
      </c>
      <c r="AS15" s="25"/>
      <c r="AT15" s="25"/>
      <c r="AU15" s="25"/>
      <c r="AV15" s="25"/>
      <c r="AW15" s="25"/>
      <c r="AX15" s="13">
        <f t="shared" si="10"/>
        <v>0</v>
      </c>
      <c r="AY15" s="25"/>
      <c r="AZ15" s="25"/>
      <c r="BA15" s="13">
        <f t="shared" si="11"/>
        <v>0</v>
      </c>
      <c r="BB15" s="25"/>
      <c r="BC15" s="25"/>
      <c r="BD15" s="13">
        <f t="shared" si="12"/>
        <v>0</v>
      </c>
      <c r="BE15" s="25"/>
      <c r="BF15" s="25"/>
      <c r="BG15" s="13">
        <f t="shared" si="13"/>
        <v>0</v>
      </c>
      <c r="BH15" s="25"/>
      <c r="BI15" s="25"/>
      <c r="BJ15" s="13">
        <f t="shared" si="14"/>
        <v>0</v>
      </c>
      <c r="BK15" s="25"/>
      <c r="BL15" s="25"/>
      <c r="BM15" s="13">
        <f t="shared" si="15"/>
        <v>0</v>
      </c>
      <c r="BN15" s="24"/>
      <c r="BO15" s="24"/>
      <c r="BP15" s="13">
        <f t="shared" si="16"/>
        <v>4558</v>
      </c>
      <c r="BQ15" s="13">
        <f t="shared" si="17"/>
        <v>2340</v>
      </c>
      <c r="BR15" s="14">
        <v>2000</v>
      </c>
      <c r="BS15" s="15">
        <v>340</v>
      </c>
      <c r="BT15" s="15">
        <v>125</v>
      </c>
      <c r="BU15" s="15">
        <v>665</v>
      </c>
      <c r="BV15" s="13">
        <f t="shared" si="18"/>
        <v>38</v>
      </c>
      <c r="BW15" s="15">
        <v>38</v>
      </c>
      <c r="BX15" s="15">
        <v>0</v>
      </c>
      <c r="BY15" s="13">
        <f t="shared" si="19"/>
        <v>0</v>
      </c>
      <c r="BZ15" s="15">
        <v>0</v>
      </c>
      <c r="CA15" s="15">
        <v>0</v>
      </c>
      <c r="CB15" s="13">
        <f t="shared" si="20"/>
        <v>1390</v>
      </c>
      <c r="CC15" s="15">
        <v>664</v>
      </c>
      <c r="CD15" s="15">
        <v>726</v>
      </c>
      <c r="CE15" s="13">
        <f t="shared" si="21"/>
        <v>0</v>
      </c>
      <c r="CF15" s="24"/>
      <c r="CG15" s="24"/>
      <c r="CH15" s="13">
        <f t="shared" si="22"/>
        <v>0</v>
      </c>
      <c r="CI15" s="24"/>
      <c r="CJ15" s="24"/>
      <c r="CK15" s="13">
        <f t="shared" si="23"/>
        <v>0</v>
      </c>
      <c r="CL15" s="24"/>
      <c r="CM15" s="24"/>
      <c r="CN15" s="13">
        <f t="shared" si="24"/>
        <v>0</v>
      </c>
      <c r="CO15" s="24"/>
      <c r="CP15" s="24"/>
      <c r="CQ15" s="26"/>
      <c r="CR15" s="13">
        <f t="shared" si="25"/>
        <v>0</v>
      </c>
      <c r="CS15" s="24"/>
      <c r="CT15" s="24"/>
      <c r="CU15" s="13">
        <f t="shared" si="26"/>
        <v>0</v>
      </c>
      <c r="CV15" s="13">
        <f t="shared" si="27"/>
        <v>0</v>
      </c>
      <c r="CW15" s="13">
        <f t="shared" si="27"/>
        <v>0</v>
      </c>
      <c r="CX15" s="13">
        <f t="shared" si="28"/>
        <v>0</v>
      </c>
      <c r="CY15" s="25"/>
      <c r="CZ15" s="25"/>
      <c r="DA15" s="13">
        <f t="shared" si="29"/>
        <v>0</v>
      </c>
      <c r="DB15" s="25"/>
      <c r="DC15" s="25"/>
      <c r="DD15" s="13">
        <f t="shared" si="30"/>
        <v>0</v>
      </c>
      <c r="DE15" s="25"/>
      <c r="DF15" s="25"/>
      <c r="DG15" s="17">
        <f t="shared" si="33"/>
        <v>4558</v>
      </c>
      <c r="DH15" s="17">
        <f t="shared" si="31"/>
        <v>3367</v>
      </c>
      <c r="DI15" s="17">
        <v>0</v>
      </c>
      <c r="DJ15" s="17">
        <f t="shared" si="32"/>
        <v>1191</v>
      </c>
      <c r="DK15" s="18"/>
      <c r="DL15" s="18"/>
      <c r="DM15" s="37">
        <f>DG15-'[4]протокол от 15.01.2026 № 1'!DH15</f>
        <v>0</v>
      </c>
      <c r="DN15" s="37"/>
    </row>
    <row r="16" spans="1:118" ht="15.75" x14ac:dyDescent="0.2">
      <c r="A16" s="19" t="s">
        <v>83</v>
      </c>
      <c r="B16" s="13">
        <f t="shared" si="0"/>
        <v>8822</v>
      </c>
      <c r="C16" s="14">
        <v>0</v>
      </c>
      <c r="D16" s="14">
        <v>7108</v>
      </c>
      <c r="E16" s="14"/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1714</v>
      </c>
      <c r="M16" s="14">
        <v>0</v>
      </c>
      <c r="N16" s="14">
        <v>0</v>
      </c>
      <c r="O16" s="13">
        <f t="shared" si="1"/>
        <v>4392</v>
      </c>
      <c r="P16" s="14">
        <v>0</v>
      </c>
      <c r="Q16" s="14">
        <v>4144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248</v>
      </c>
      <c r="X16" s="13">
        <f t="shared" si="2"/>
        <v>0</v>
      </c>
      <c r="Y16" s="13">
        <f t="shared" si="3"/>
        <v>0</v>
      </c>
      <c r="Z16" s="14">
        <v>0</v>
      </c>
      <c r="AA16" s="14">
        <v>0</v>
      </c>
      <c r="AB16" s="13">
        <f t="shared" si="4"/>
        <v>0</v>
      </c>
      <c r="AC16" s="14">
        <v>0</v>
      </c>
      <c r="AD16" s="14">
        <v>0</v>
      </c>
      <c r="AE16" s="13">
        <f t="shared" si="5"/>
        <v>1381</v>
      </c>
      <c r="AF16" s="14">
        <v>1381</v>
      </c>
      <c r="AG16" s="14">
        <v>0</v>
      </c>
      <c r="AH16" s="14">
        <v>0</v>
      </c>
      <c r="AI16" s="13">
        <f t="shared" si="6"/>
        <v>0</v>
      </c>
      <c r="AJ16" s="14">
        <v>0</v>
      </c>
      <c r="AK16" s="14">
        <v>0</v>
      </c>
      <c r="AL16" s="13">
        <f t="shared" si="7"/>
        <v>2193</v>
      </c>
      <c r="AM16" s="14">
        <v>2152</v>
      </c>
      <c r="AN16" s="14">
        <v>41</v>
      </c>
      <c r="AO16" s="13">
        <f t="shared" si="8"/>
        <v>448</v>
      </c>
      <c r="AP16" s="14">
        <v>441</v>
      </c>
      <c r="AQ16" s="14">
        <v>7</v>
      </c>
      <c r="AR16" s="13">
        <f t="shared" si="9"/>
        <v>3072</v>
      </c>
      <c r="AS16" s="14">
        <v>2821</v>
      </c>
      <c r="AT16" s="14">
        <v>0</v>
      </c>
      <c r="AU16" s="14">
        <v>0</v>
      </c>
      <c r="AV16" s="14">
        <v>0</v>
      </c>
      <c r="AW16" s="14">
        <v>0</v>
      </c>
      <c r="AX16" s="13">
        <f t="shared" si="10"/>
        <v>0</v>
      </c>
      <c r="AY16" s="14">
        <v>0</v>
      </c>
      <c r="AZ16" s="14">
        <v>0</v>
      </c>
      <c r="BA16" s="13">
        <f t="shared" si="11"/>
        <v>0</v>
      </c>
      <c r="BB16" s="14">
        <v>0</v>
      </c>
      <c r="BC16" s="14">
        <v>0</v>
      </c>
      <c r="BD16" s="13">
        <f t="shared" si="12"/>
        <v>0</v>
      </c>
      <c r="BE16" s="14">
        <v>0</v>
      </c>
      <c r="BF16" s="14">
        <v>0</v>
      </c>
      <c r="BG16" s="13">
        <f t="shared" si="13"/>
        <v>0</v>
      </c>
      <c r="BH16" s="14">
        <v>0</v>
      </c>
      <c r="BI16" s="14">
        <v>0</v>
      </c>
      <c r="BJ16" s="13">
        <f t="shared" si="14"/>
        <v>251</v>
      </c>
      <c r="BK16" s="14">
        <v>251</v>
      </c>
      <c r="BL16" s="14">
        <v>0</v>
      </c>
      <c r="BM16" s="13">
        <f t="shared" si="15"/>
        <v>0</v>
      </c>
      <c r="BN16" s="14">
        <v>0</v>
      </c>
      <c r="BO16" s="14">
        <v>0</v>
      </c>
      <c r="BP16" s="13">
        <f t="shared" si="16"/>
        <v>1046</v>
      </c>
      <c r="BQ16" s="13">
        <f t="shared" si="17"/>
        <v>0</v>
      </c>
      <c r="BR16" s="14">
        <v>0</v>
      </c>
      <c r="BS16" s="15">
        <v>0</v>
      </c>
      <c r="BT16" s="15">
        <v>0</v>
      </c>
      <c r="BU16" s="15">
        <v>751</v>
      </c>
      <c r="BV16" s="13">
        <f t="shared" si="18"/>
        <v>0</v>
      </c>
      <c r="BW16" s="15">
        <v>0</v>
      </c>
      <c r="BX16" s="15">
        <v>0</v>
      </c>
      <c r="BY16" s="13">
        <f t="shared" si="19"/>
        <v>0</v>
      </c>
      <c r="BZ16" s="15">
        <v>0</v>
      </c>
      <c r="CA16" s="15">
        <v>0</v>
      </c>
      <c r="CB16" s="13">
        <f t="shared" si="20"/>
        <v>295</v>
      </c>
      <c r="CC16" s="15">
        <v>295</v>
      </c>
      <c r="CD16" s="15">
        <v>0</v>
      </c>
      <c r="CE16" s="13">
        <f t="shared" si="21"/>
        <v>1735</v>
      </c>
      <c r="CF16" s="14">
        <v>1731</v>
      </c>
      <c r="CG16" s="14">
        <v>4</v>
      </c>
      <c r="CH16" s="13">
        <f t="shared" si="22"/>
        <v>1751</v>
      </c>
      <c r="CI16" s="14">
        <v>1053</v>
      </c>
      <c r="CJ16" s="14">
        <v>698</v>
      </c>
      <c r="CK16" s="13">
        <f t="shared" si="23"/>
        <v>0</v>
      </c>
      <c r="CL16" s="14">
        <v>0</v>
      </c>
      <c r="CM16" s="14">
        <v>0</v>
      </c>
      <c r="CN16" s="13">
        <f t="shared" si="24"/>
        <v>1394</v>
      </c>
      <c r="CO16" s="14">
        <v>967</v>
      </c>
      <c r="CP16" s="14">
        <v>427</v>
      </c>
      <c r="CQ16" s="16"/>
      <c r="CR16" s="13">
        <f t="shared" si="25"/>
        <v>549</v>
      </c>
      <c r="CS16" s="14">
        <v>478</v>
      </c>
      <c r="CT16" s="14">
        <v>71</v>
      </c>
      <c r="CU16" s="13">
        <f t="shared" si="26"/>
        <v>3645</v>
      </c>
      <c r="CV16" s="13">
        <f t="shared" si="27"/>
        <v>3197</v>
      </c>
      <c r="CW16" s="13">
        <f t="shared" si="27"/>
        <v>448</v>
      </c>
      <c r="CX16" s="13">
        <f t="shared" si="28"/>
        <v>927</v>
      </c>
      <c r="CY16" s="14">
        <v>861</v>
      </c>
      <c r="CZ16" s="14">
        <v>66</v>
      </c>
      <c r="DA16" s="13">
        <f t="shared" si="29"/>
        <v>2718</v>
      </c>
      <c r="DB16" s="14">
        <v>2336</v>
      </c>
      <c r="DC16" s="14">
        <v>382</v>
      </c>
      <c r="DD16" s="13">
        <f t="shared" si="30"/>
        <v>0</v>
      </c>
      <c r="DE16" s="14">
        <v>0</v>
      </c>
      <c r="DF16" s="14">
        <v>0</v>
      </c>
      <c r="DG16" s="17">
        <f t="shared" si="33"/>
        <v>30428</v>
      </c>
      <c r="DH16" s="17">
        <f t="shared" si="31"/>
        <v>24340</v>
      </c>
      <c r="DI16" s="17">
        <v>1196</v>
      </c>
      <c r="DJ16" s="17">
        <f t="shared" si="32"/>
        <v>6088</v>
      </c>
      <c r="DK16" s="18">
        <v>396</v>
      </c>
      <c r="DL16" s="18">
        <v>270</v>
      </c>
      <c r="DM16" s="37">
        <f>DG16-'[4]протокол от 15.01.2026 № 1'!DH16</f>
        <v>0</v>
      </c>
      <c r="DN16" s="37"/>
    </row>
    <row r="17" spans="1:118" ht="15.75" x14ac:dyDescent="0.2">
      <c r="A17" s="19" t="s">
        <v>84</v>
      </c>
      <c r="B17" s="13">
        <f t="shared" si="0"/>
        <v>24454</v>
      </c>
      <c r="C17" s="14">
        <v>1051</v>
      </c>
      <c r="D17" s="14">
        <v>22418</v>
      </c>
      <c r="E17" s="14">
        <v>0</v>
      </c>
      <c r="F17" s="14">
        <v>0</v>
      </c>
      <c r="G17" s="14">
        <v>0</v>
      </c>
      <c r="H17" s="14">
        <v>985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3">
        <f t="shared" si="1"/>
        <v>17935</v>
      </c>
      <c r="P17" s="14">
        <v>0</v>
      </c>
      <c r="Q17" s="14">
        <v>17935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3">
        <f t="shared" si="2"/>
        <v>4590</v>
      </c>
      <c r="Y17" s="13">
        <f t="shared" si="3"/>
        <v>2135</v>
      </c>
      <c r="Z17" s="14">
        <v>2135</v>
      </c>
      <c r="AA17" s="14">
        <v>0</v>
      </c>
      <c r="AB17" s="13">
        <f t="shared" si="4"/>
        <v>2455</v>
      </c>
      <c r="AC17" s="14">
        <v>2455</v>
      </c>
      <c r="AD17" s="14">
        <v>0</v>
      </c>
      <c r="AE17" s="13">
        <f t="shared" si="5"/>
        <v>1835</v>
      </c>
      <c r="AF17" s="14">
        <v>1708</v>
      </c>
      <c r="AG17" s="14">
        <v>127</v>
      </c>
      <c r="AH17" s="14">
        <v>0</v>
      </c>
      <c r="AI17" s="13">
        <f t="shared" si="6"/>
        <v>0</v>
      </c>
      <c r="AJ17" s="14">
        <v>0</v>
      </c>
      <c r="AK17" s="14">
        <v>0</v>
      </c>
      <c r="AL17" s="13">
        <f t="shared" si="7"/>
        <v>1952</v>
      </c>
      <c r="AM17" s="14">
        <v>1546</v>
      </c>
      <c r="AN17" s="14">
        <v>406</v>
      </c>
      <c r="AO17" s="13">
        <f t="shared" si="8"/>
        <v>1281</v>
      </c>
      <c r="AP17" s="14">
        <v>1281</v>
      </c>
      <c r="AQ17" s="14">
        <v>0</v>
      </c>
      <c r="AR17" s="13">
        <f t="shared" si="9"/>
        <v>8347</v>
      </c>
      <c r="AS17" s="14">
        <v>3737</v>
      </c>
      <c r="AT17" s="14">
        <v>127</v>
      </c>
      <c r="AU17" s="14">
        <v>0</v>
      </c>
      <c r="AV17" s="14">
        <v>0</v>
      </c>
      <c r="AW17" s="14">
        <v>0</v>
      </c>
      <c r="AX17" s="13">
        <f t="shared" si="10"/>
        <v>0</v>
      </c>
      <c r="AY17" s="14">
        <v>0</v>
      </c>
      <c r="AZ17" s="14">
        <v>0</v>
      </c>
      <c r="BA17" s="13">
        <f t="shared" si="11"/>
        <v>0</v>
      </c>
      <c r="BB17" s="14">
        <v>0</v>
      </c>
      <c r="BC17" s="14">
        <v>0</v>
      </c>
      <c r="BD17" s="13">
        <f t="shared" si="12"/>
        <v>2561</v>
      </c>
      <c r="BE17" s="14">
        <v>2028</v>
      </c>
      <c r="BF17" s="14">
        <v>533</v>
      </c>
      <c r="BG17" s="13">
        <f t="shared" si="13"/>
        <v>1922</v>
      </c>
      <c r="BH17" s="14">
        <v>1922</v>
      </c>
      <c r="BI17" s="14">
        <v>0</v>
      </c>
      <c r="BJ17" s="13">
        <f t="shared" si="14"/>
        <v>0</v>
      </c>
      <c r="BK17" s="14">
        <v>0</v>
      </c>
      <c r="BL17" s="14">
        <v>0</v>
      </c>
      <c r="BM17" s="13">
        <f t="shared" si="15"/>
        <v>1385</v>
      </c>
      <c r="BN17" s="14">
        <v>1271</v>
      </c>
      <c r="BO17" s="14">
        <v>114</v>
      </c>
      <c r="BP17" s="13">
        <f t="shared" si="16"/>
        <v>1542</v>
      </c>
      <c r="BQ17" s="13">
        <f t="shared" si="17"/>
        <v>0</v>
      </c>
      <c r="BR17" s="14">
        <v>0</v>
      </c>
      <c r="BS17" s="15">
        <v>0</v>
      </c>
      <c r="BT17" s="15">
        <v>0</v>
      </c>
      <c r="BU17" s="15">
        <v>0</v>
      </c>
      <c r="BV17" s="13">
        <f t="shared" si="18"/>
        <v>0</v>
      </c>
      <c r="BW17" s="15">
        <v>0</v>
      </c>
      <c r="BX17" s="15">
        <v>0</v>
      </c>
      <c r="BY17" s="13">
        <f t="shared" si="19"/>
        <v>0</v>
      </c>
      <c r="BZ17" s="15">
        <v>0</v>
      </c>
      <c r="CA17" s="15">
        <v>0</v>
      </c>
      <c r="CB17" s="13">
        <f t="shared" si="20"/>
        <v>1542</v>
      </c>
      <c r="CC17" s="15">
        <v>1278</v>
      </c>
      <c r="CD17" s="15">
        <v>264</v>
      </c>
      <c r="CE17" s="13">
        <f t="shared" si="21"/>
        <v>853</v>
      </c>
      <c r="CF17" s="14">
        <v>533</v>
      </c>
      <c r="CG17" s="14">
        <v>320</v>
      </c>
      <c r="CH17" s="13">
        <f t="shared" si="22"/>
        <v>4271</v>
      </c>
      <c r="CI17" s="14">
        <v>1922</v>
      </c>
      <c r="CJ17" s="14">
        <v>2349</v>
      </c>
      <c r="CK17" s="13">
        <f t="shared" si="23"/>
        <v>0</v>
      </c>
      <c r="CL17" s="14">
        <v>0</v>
      </c>
      <c r="CM17" s="14">
        <v>0</v>
      </c>
      <c r="CN17" s="13">
        <f t="shared" si="24"/>
        <v>5338</v>
      </c>
      <c r="CO17" s="14">
        <v>5018</v>
      </c>
      <c r="CP17" s="14">
        <v>320</v>
      </c>
      <c r="CQ17" s="16"/>
      <c r="CR17" s="13">
        <f t="shared" si="25"/>
        <v>0</v>
      </c>
      <c r="CS17" s="14">
        <v>0</v>
      </c>
      <c r="CT17" s="14">
        <v>0</v>
      </c>
      <c r="CU17" s="13">
        <f t="shared" si="26"/>
        <v>8821</v>
      </c>
      <c r="CV17" s="13">
        <f t="shared" si="27"/>
        <v>7981</v>
      </c>
      <c r="CW17" s="13">
        <f t="shared" si="27"/>
        <v>840</v>
      </c>
      <c r="CX17" s="13">
        <f t="shared" si="28"/>
        <v>297</v>
      </c>
      <c r="CY17" s="14">
        <v>297</v>
      </c>
      <c r="CZ17" s="14">
        <v>0</v>
      </c>
      <c r="DA17" s="13">
        <f t="shared" si="29"/>
        <v>3414</v>
      </c>
      <c r="DB17" s="14">
        <v>3414</v>
      </c>
      <c r="DC17" s="14">
        <v>0</v>
      </c>
      <c r="DD17" s="13">
        <f t="shared" si="30"/>
        <v>5110</v>
      </c>
      <c r="DE17" s="14">
        <v>4270</v>
      </c>
      <c r="DF17" s="14">
        <v>840</v>
      </c>
      <c r="DG17" s="17">
        <f t="shared" si="33"/>
        <v>82604</v>
      </c>
      <c r="DH17" s="17">
        <f t="shared" si="31"/>
        <v>59269</v>
      </c>
      <c r="DI17" s="17">
        <v>7361</v>
      </c>
      <c r="DJ17" s="17">
        <f t="shared" si="32"/>
        <v>23335</v>
      </c>
      <c r="DK17" s="18">
        <v>2583</v>
      </c>
      <c r="DL17" s="18">
        <v>1760</v>
      </c>
      <c r="DM17" s="37">
        <f>DG17-'[4]протокол от 15.01.2026 № 1'!DH17</f>
        <v>0</v>
      </c>
      <c r="DN17" s="37"/>
    </row>
    <row r="18" spans="1:118" ht="15.75" x14ac:dyDescent="0.2">
      <c r="A18" s="19" t="s">
        <v>85</v>
      </c>
      <c r="B18" s="13">
        <f t="shared" si="0"/>
        <v>0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13">
        <f t="shared" si="1"/>
        <v>0</v>
      </c>
      <c r="P18" s="24"/>
      <c r="Q18" s="24"/>
      <c r="R18" s="24"/>
      <c r="S18" s="24"/>
      <c r="T18" s="24"/>
      <c r="U18" s="24"/>
      <c r="V18" s="24"/>
      <c r="W18" s="24"/>
      <c r="X18" s="13">
        <f t="shared" si="2"/>
        <v>0</v>
      </c>
      <c r="Y18" s="13">
        <f t="shared" si="3"/>
        <v>0</v>
      </c>
      <c r="Z18" s="24"/>
      <c r="AA18" s="24"/>
      <c r="AB18" s="13">
        <f t="shared" si="4"/>
        <v>0</v>
      </c>
      <c r="AC18" s="24"/>
      <c r="AD18" s="24"/>
      <c r="AE18" s="13">
        <f t="shared" si="5"/>
        <v>0</v>
      </c>
      <c r="AF18" s="24"/>
      <c r="AG18" s="24"/>
      <c r="AH18" s="24"/>
      <c r="AI18" s="13">
        <f t="shared" si="6"/>
        <v>0</v>
      </c>
      <c r="AJ18" s="24"/>
      <c r="AK18" s="24"/>
      <c r="AL18" s="13">
        <f t="shared" si="7"/>
        <v>0</v>
      </c>
      <c r="AM18" s="24"/>
      <c r="AN18" s="24"/>
      <c r="AO18" s="13">
        <f t="shared" si="8"/>
        <v>0</v>
      </c>
      <c r="AP18" s="24"/>
      <c r="AQ18" s="24"/>
      <c r="AR18" s="13">
        <f t="shared" si="9"/>
        <v>0</v>
      </c>
      <c r="AS18" s="25"/>
      <c r="AT18" s="25"/>
      <c r="AU18" s="25"/>
      <c r="AV18" s="25"/>
      <c r="AW18" s="25"/>
      <c r="AX18" s="13">
        <f t="shared" si="10"/>
        <v>0</v>
      </c>
      <c r="AY18" s="25"/>
      <c r="AZ18" s="25"/>
      <c r="BA18" s="13">
        <f t="shared" si="11"/>
        <v>0</v>
      </c>
      <c r="BB18" s="25"/>
      <c r="BC18" s="25"/>
      <c r="BD18" s="13">
        <f t="shared" si="12"/>
        <v>0</v>
      </c>
      <c r="BE18" s="25"/>
      <c r="BF18" s="25"/>
      <c r="BG18" s="13">
        <f t="shared" si="13"/>
        <v>0</v>
      </c>
      <c r="BH18" s="25"/>
      <c r="BI18" s="25"/>
      <c r="BJ18" s="13">
        <f t="shared" si="14"/>
        <v>0</v>
      </c>
      <c r="BK18" s="25"/>
      <c r="BL18" s="25"/>
      <c r="BM18" s="13">
        <f t="shared" si="15"/>
        <v>0</v>
      </c>
      <c r="BN18" s="24"/>
      <c r="BO18" s="24"/>
      <c r="BP18" s="13">
        <f t="shared" si="16"/>
        <v>7574</v>
      </c>
      <c r="BQ18" s="13">
        <f t="shared" si="17"/>
        <v>2009</v>
      </c>
      <c r="BR18" s="14">
        <v>1649</v>
      </c>
      <c r="BS18" s="15">
        <v>360</v>
      </c>
      <c r="BT18" s="15">
        <v>0</v>
      </c>
      <c r="BU18" s="15">
        <v>0</v>
      </c>
      <c r="BV18" s="13">
        <f t="shared" si="18"/>
        <v>0</v>
      </c>
      <c r="BW18" s="15">
        <v>0</v>
      </c>
      <c r="BX18" s="15">
        <v>0</v>
      </c>
      <c r="BY18" s="13">
        <f t="shared" si="19"/>
        <v>0</v>
      </c>
      <c r="BZ18" s="15">
        <v>0</v>
      </c>
      <c r="CA18" s="15">
        <v>0</v>
      </c>
      <c r="CB18" s="13">
        <f t="shared" si="20"/>
        <v>5565</v>
      </c>
      <c r="CC18" s="15">
        <v>4235</v>
      </c>
      <c r="CD18" s="15">
        <v>1330</v>
      </c>
      <c r="CE18" s="13">
        <f t="shared" si="21"/>
        <v>0</v>
      </c>
      <c r="CF18" s="24"/>
      <c r="CG18" s="24"/>
      <c r="CH18" s="13">
        <f t="shared" si="22"/>
        <v>0</v>
      </c>
      <c r="CI18" s="24"/>
      <c r="CJ18" s="24"/>
      <c r="CK18" s="13">
        <f t="shared" si="23"/>
        <v>0</v>
      </c>
      <c r="CL18" s="24"/>
      <c r="CM18" s="24"/>
      <c r="CN18" s="13">
        <f t="shared" si="24"/>
        <v>0</v>
      </c>
      <c r="CO18" s="24"/>
      <c r="CP18" s="24"/>
      <c r="CQ18" s="26"/>
      <c r="CR18" s="13">
        <f t="shared" si="25"/>
        <v>0</v>
      </c>
      <c r="CS18" s="24"/>
      <c r="CT18" s="24"/>
      <c r="CU18" s="13">
        <f t="shared" si="26"/>
        <v>0</v>
      </c>
      <c r="CV18" s="13">
        <f t="shared" si="27"/>
        <v>0</v>
      </c>
      <c r="CW18" s="13">
        <f t="shared" si="27"/>
        <v>0</v>
      </c>
      <c r="CX18" s="13">
        <f t="shared" si="28"/>
        <v>0</v>
      </c>
      <c r="CY18" s="25"/>
      <c r="CZ18" s="25"/>
      <c r="DA18" s="13">
        <f t="shared" si="29"/>
        <v>0</v>
      </c>
      <c r="DB18" s="25"/>
      <c r="DC18" s="25"/>
      <c r="DD18" s="13">
        <f t="shared" si="30"/>
        <v>0</v>
      </c>
      <c r="DE18" s="25"/>
      <c r="DF18" s="25"/>
      <c r="DG18" s="17">
        <f t="shared" si="33"/>
        <v>7574</v>
      </c>
      <c r="DH18" s="17">
        <f t="shared" si="31"/>
        <v>5884</v>
      </c>
      <c r="DI18" s="17">
        <v>0</v>
      </c>
      <c r="DJ18" s="17">
        <f t="shared" si="32"/>
        <v>1690</v>
      </c>
      <c r="DK18" s="18"/>
      <c r="DL18" s="18"/>
      <c r="DM18" s="37">
        <f>DG18-'[4]протокол от 15.01.2026 № 1'!DH18</f>
        <v>0</v>
      </c>
      <c r="DN18" s="37"/>
    </row>
    <row r="19" spans="1:118" ht="15.75" x14ac:dyDescent="0.2">
      <c r="A19" s="19" t="s">
        <v>86</v>
      </c>
      <c r="B19" s="13">
        <f t="shared" si="0"/>
        <v>2996</v>
      </c>
      <c r="C19" s="14">
        <v>317</v>
      </c>
      <c r="D19" s="14">
        <v>1467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1212</v>
      </c>
      <c r="M19" s="14">
        <v>0</v>
      </c>
      <c r="N19" s="14">
        <v>0</v>
      </c>
      <c r="O19" s="13">
        <f t="shared" si="1"/>
        <v>1592</v>
      </c>
      <c r="P19" s="14">
        <v>0</v>
      </c>
      <c r="Q19" s="14">
        <v>1592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3">
        <f t="shared" si="2"/>
        <v>0</v>
      </c>
      <c r="Y19" s="13">
        <f t="shared" si="3"/>
        <v>0</v>
      </c>
      <c r="Z19" s="14">
        <v>0</v>
      </c>
      <c r="AA19" s="14">
        <v>0</v>
      </c>
      <c r="AB19" s="13">
        <f t="shared" si="4"/>
        <v>0</v>
      </c>
      <c r="AC19" s="14">
        <v>0</v>
      </c>
      <c r="AD19" s="14">
        <v>0</v>
      </c>
      <c r="AE19" s="13">
        <f t="shared" si="5"/>
        <v>91</v>
      </c>
      <c r="AF19" s="14">
        <v>91</v>
      </c>
      <c r="AG19" s="14">
        <v>0</v>
      </c>
      <c r="AH19" s="14">
        <v>0</v>
      </c>
      <c r="AI19" s="13">
        <f t="shared" si="6"/>
        <v>0</v>
      </c>
      <c r="AJ19" s="14">
        <v>0</v>
      </c>
      <c r="AK19" s="14">
        <v>0</v>
      </c>
      <c r="AL19" s="13">
        <f t="shared" si="7"/>
        <v>219</v>
      </c>
      <c r="AM19" s="14">
        <v>212</v>
      </c>
      <c r="AN19" s="14">
        <v>7</v>
      </c>
      <c r="AO19" s="13">
        <f t="shared" si="8"/>
        <v>0</v>
      </c>
      <c r="AP19" s="14">
        <v>0</v>
      </c>
      <c r="AQ19" s="14">
        <v>0</v>
      </c>
      <c r="AR19" s="13">
        <f t="shared" si="9"/>
        <v>1136</v>
      </c>
      <c r="AS19" s="14">
        <v>833</v>
      </c>
      <c r="AT19" s="14">
        <v>0</v>
      </c>
      <c r="AU19" s="14">
        <v>0</v>
      </c>
      <c r="AV19" s="14">
        <v>0</v>
      </c>
      <c r="AW19" s="14">
        <v>0</v>
      </c>
      <c r="AX19" s="13">
        <f t="shared" si="10"/>
        <v>0</v>
      </c>
      <c r="AY19" s="14">
        <v>0</v>
      </c>
      <c r="AZ19" s="14">
        <v>0</v>
      </c>
      <c r="BA19" s="13">
        <f t="shared" si="11"/>
        <v>0</v>
      </c>
      <c r="BB19" s="14">
        <v>0</v>
      </c>
      <c r="BC19" s="14">
        <v>0</v>
      </c>
      <c r="BD19" s="13">
        <f t="shared" si="12"/>
        <v>0</v>
      </c>
      <c r="BE19" s="14">
        <v>0</v>
      </c>
      <c r="BF19" s="14">
        <v>0</v>
      </c>
      <c r="BG19" s="13">
        <f t="shared" si="13"/>
        <v>0</v>
      </c>
      <c r="BH19" s="14">
        <v>0</v>
      </c>
      <c r="BI19" s="14">
        <v>0</v>
      </c>
      <c r="BJ19" s="13">
        <f t="shared" si="14"/>
        <v>303</v>
      </c>
      <c r="BK19" s="14">
        <v>303</v>
      </c>
      <c r="BL19" s="14">
        <v>0</v>
      </c>
      <c r="BM19" s="13">
        <f t="shared" si="15"/>
        <v>568</v>
      </c>
      <c r="BN19" s="14">
        <v>568</v>
      </c>
      <c r="BO19" s="14">
        <v>0</v>
      </c>
      <c r="BP19" s="13">
        <f t="shared" si="16"/>
        <v>838</v>
      </c>
      <c r="BQ19" s="13">
        <f t="shared" si="17"/>
        <v>0</v>
      </c>
      <c r="BR19" s="14">
        <v>0</v>
      </c>
      <c r="BS19" s="15">
        <v>0</v>
      </c>
      <c r="BT19" s="15">
        <v>135</v>
      </c>
      <c r="BU19" s="15">
        <v>635</v>
      </c>
      <c r="BV19" s="13">
        <f t="shared" si="18"/>
        <v>68</v>
      </c>
      <c r="BW19" s="15">
        <v>68</v>
      </c>
      <c r="BX19" s="15">
        <v>0</v>
      </c>
      <c r="BY19" s="13">
        <f t="shared" si="19"/>
        <v>0</v>
      </c>
      <c r="BZ19" s="15">
        <v>0</v>
      </c>
      <c r="CA19" s="15">
        <v>0</v>
      </c>
      <c r="CB19" s="13">
        <f t="shared" si="20"/>
        <v>0</v>
      </c>
      <c r="CC19" s="15">
        <v>0</v>
      </c>
      <c r="CD19" s="15">
        <v>0</v>
      </c>
      <c r="CE19" s="13">
        <f t="shared" si="21"/>
        <v>931</v>
      </c>
      <c r="CF19" s="14">
        <v>909</v>
      </c>
      <c r="CG19" s="14">
        <v>22</v>
      </c>
      <c r="CH19" s="13">
        <f t="shared" si="22"/>
        <v>102</v>
      </c>
      <c r="CI19" s="14">
        <v>102</v>
      </c>
      <c r="CJ19" s="14">
        <v>0</v>
      </c>
      <c r="CK19" s="13">
        <f t="shared" si="23"/>
        <v>0</v>
      </c>
      <c r="CL19" s="14">
        <v>0</v>
      </c>
      <c r="CM19" s="14">
        <v>0</v>
      </c>
      <c r="CN19" s="13">
        <f t="shared" si="24"/>
        <v>182</v>
      </c>
      <c r="CO19" s="14">
        <v>91</v>
      </c>
      <c r="CP19" s="14">
        <v>91</v>
      </c>
      <c r="CQ19" s="16"/>
      <c r="CR19" s="13">
        <f t="shared" si="25"/>
        <v>68</v>
      </c>
      <c r="CS19" s="14">
        <v>68</v>
      </c>
      <c r="CT19" s="14">
        <v>0</v>
      </c>
      <c r="CU19" s="13">
        <f t="shared" si="26"/>
        <v>1406</v>
      </c>
      <c r="CV19" s="13">
        <f t="shared" si="27"/>
        <v>1288</v>
      </c>
      <c r="CW19" s="13">
        <f t="shared" si="27"/>
        <v>118</v>
      </c>
      <c r="CX19" s="13">
        <f t="shared" si="28"/>
        <v>368</v>
      </c>
      <c r="CY19" s="14">
        <v>341</v>
      </c>
      <c r="CZ19" s="14">
        <v>27</v>
      </c>
      <c r="DA19" s="13">
        <f t="shared" si="29"/>
        <v>1038</v>
      </c>
      <c r="DB19" s="14">
        <v>947</v>
      </c>
      <c r="DC19" s="14">
        <v>91</v>
      </c>
      <c r="DD19" s="13">
        <f t="shared" si="30"/>
        <v>0</v>
      </c>
      <c r="DE19" s="14">
        <v>0</v>
      </c>
      <c r="DF19" s="14">
        <v>0</v>
      </c>
      <c r="DG19" s="17">
        <f t="shared" si="33"/>
        <v>10129</v>
      </c>
      <c r="DH19" s="17">
        <f t="shared" si="31"/>
        <v>8164</v>
      </c>
      <c r="DI19" s="17">
        <v>1007</v>
      </c>
      <c r="DJ19" s="17">
        <f t="shared" si="32"/>
        <v>1965</v>
      </c>
      <c r="DK19" s="18">
        <v>339</v>
      </c>
      <c r="DL19" s="18">
        <v>231</v>
      </c>
      <c r="DM19" s="37">
        <f>DG19-'[4]протокол от 15.01.2026 № 1'!DH19</f>
        <v>0</v>
      </c>
      <c r="DN19" s="37"/>
    </row>
    <row r="20" spans="1:118" s="4" customFormat="1" ht="15.75" x14ac:dyDescent="0.2">
      <c r="A20" s="19" t="s">
        <v>87</v>
      </c>
      <c r="B20" s="13">
        <f t="shared" si="0"/>
        <v>5517</v>
      </c>
      <c r="C20" s="14">
        <v>0</v>
      </c>
      <c r="D20" s="14">
        <v>3488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2029</v>
      </c>
      <c r="M20" s="14">
        <v>0</v>
      </c>
      <c r="N20" s="14">
        <v>0</v>
      </c>
      <c r="O20" s="13">
        <f t="shared" si="1"/>
        <v>5229</v>
      </c>
      <c r="P20" s="14">
        <v>0</v>
      </c>
      <c r="Q20" s="14">
        <v>5229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3">
        <f t="shared" si="2"/>
        <v>0</v>
      </c>
      <c r="Y20" s="13">
        <f t="shared" si="3"/>
        <v>0</v>
      </c>
      <c r="Z20" s="14">
        <v>0</v>
      </c>
      <c r="AA20" s="14">
        <v>0</v>
      </c>
      <c r="AB20" s="13">
        <f t="shared" si="4"/>
        <v>0</v>
      </c>
      <c r="AC20" s="14">
        <v>0</v>
      </c>
      <c r="AD20" s="14">
        <v>0</v>
      </c>
      <c r="AE20" s="13">
        <f t="shared" si="5"/>
        <v>1307</v>
      </c>
      <c r="AF20" s="14">
        <v>1307</v>
      </c>
      <c r="AG20" s="14">
        <v>0</v>
      </c>
      <c r="AH20" s="14">
        <v>0</v>
      </c>
      <c r="AI20" s="13">
        <f t="shared" si="6"/>
        <v>0</v>
      </c>
      <c r="AJ20" s="14">
        <v>0</v>
      </c>
      <c r="AK20" s="14">
        <v>0</v>
      </c>
      <c r="AL20" s="13">
        <f t="shared" si="7"/>
        <v>803</v>
      </c>
      <c r="AM20" s="14">
        <v>773</v>
      </c>
      <c r="AN20" s="14">
        <v>30</v>
      </c>
      <c r="AO20" s="13">
        <f t="shared" si="8"/>
        <v>0</v>
      </c>
      <c r="AP20" s="14">
        <v>0</v>
      </c>
      <c r="AQ20" s="14">
        <v>0</v>
      </c>
      <c r="AR20" s="13">
        <f t="shared" si="9"/>
        <v>1642</v>
      </c>
      <c r="AS20" s="14">
        <v>1022</v>
      </c>
      <c r="AT20" s="14">
        <v>0</v>
      </c>
      <c r="AU20" s="14">
        <v>0</v>
      </c>
      <c r="AV20" s="14">
        <v>0</v>
      </c>
      <c r="AW20" s="14">
        <v>0</v>
      </c>
      <c r="AX20" s="13">
        <f t="shared" si="10"/>
        <v>0</v>
      </c>
      <c r="AY20" s="14">
        <v>0</v>
      </c>
      <c r="AZ20" s="14">
        <v>0</v>
      </c>
      <c r="BA20" s="13">
        <f t="shared" si="11"/>
        <v>0</v>
      </c>
      <c r="BB20" s="14">
        <v>0</v>
      </c>
      <c r="BC20" s="14">
        <v>0</v>
      </c>
      <c r="BD20" s="13">
        <f t="shared" si="12"/>
        <v>0</v>
      </c>
      <c r="BE20" s="14">
        <v>0</v>
      </c>
      <c r="BF20" s="14">
        <v>0</v>
      </c>
      <c r="BG20" s="13">
        <f t="shared" si="13"/>
        <v>0</v>
      </c>
      <c r="BH20" s="14">
        <v>0</v>
      </c>
      <c r="BI20" s="14">
        <v>0</v>
      </c>
      <c r="BJ20" s="13">
        <f t="shared" si="14"/>
        <v>620</v>
      </c>
      <c r="BK20" s="14">
        <v>620</v>
      </c>
      <c r="BL20" s="14">
        <v>0</v>
      </c>
      <c r="BM20" s="13">
        <f t="shared" si="15"/>
        <v>0</v>
      </c>
      <c r="BN20" s="14">
        <v>0</v>
      </c>
      <c r="BO20" s="14">
        <v>0</v>
      </c>
      <c r="BP20" s="13">
        <f t="shared" si="16"/>
        <v>2748</v>
      </c>
      <c r="BQ20" s="13">
        <f t="shared" si="17"/>
        <v>0</v>
      </c>
      <c r="BR20" s="14">
        <v>0</v>
      </c>
      <c r="BS20" s="15">
        <v>0</v>
      </c>
      <c r="BT20" s="15">
        <v>0</v>
      </c>
      <c r="BU20" s="15">
        <v>0</v>
      </c>
      <c r="BV20" s="13">
        <f t="shared" si="18"/>
        <v>430</v>
      </c>
      <c r="BW20" s="15">
        <v>430</v>
      </c>
      <c r="BX20" s="15">
        <v>0</v>
      </c>
      <c r="BY20" s="13">
        <f t="shared" si="19"/>
        <v>0</v>
      </c>
      <c r="BZ20" s="15">
        <v>0</v>
      </c>
      <c r="CA20" s="15">
        <v>0</v>
      </c>
      <c r="CB20" s="13">
        <f t="shared" si="20"/>
        <v>2318</v>
      </c>
      <c r="CC20" s="15">
        <v>2126</v>
      </c>
      <c r="CD20" s="15">
        <v>192</v>
      </c>
      <c r="CE20" s="13">
        <f t="shared" si="21"/>
        <v>1086</v>
      </c>
      <c r="CF20" s="14">
        <v>1053</v>
      </c>
      <c r="CG20" s="14">
        <v>33</v>
      </c>
      <c r="CH20" s="13">
        <f t="shared" si="22"/>
        <v>0</v>
      </c>
      <c r="CI20" s="14">
        <v>0</v>
      </c>
      <c r="CJ20" s="14">
        <v>0</v>
      </c>
      <c r="CK20" s="13">
        <f t="shared" si="23"/>
        <v>0</v>
      </c>
      <c r="CL20" s="14">
        <v>0</v>
      </c>
      <c r="CM20" s="14">
        <v>0</v>
      </c>
      <c r="CN20" s="13">
        <f t="shared" si="24"/>
        <v>0</v>
      </c>
      <c r="CO20" s="14">
        <v>0</v>
      </c>
      <c r="CP20" s="14">
        <v>0</v>
      </c>
      <c r="CQ20" s="16"/>
      <c r="CR20" s="13">
        <f t="shared" si="25"/>
        <v>621</v>
      </c>
      <c r="CS20" s="14">
        <v>534</v>
      </c>
      <c r="CT20" s="14">
        <v>87</v>
      </c>
      <c r="CU20" s="13">
        <f t="shared" si="26"/>
        <v>2853</v>
      </c>
      <c r="CV20" s="13">
        <f t="shared" si="27"/>
        <v>2175</v>
      </c>
      <c r="CW20" s="13">
        <f t="shared" si="27"/>
        <v>678</v>
      </c>
      <c r="CX20" s="13">
        <f t="shared" si="28"/>
        <v>817</v>
      </c>
      <c r="CY20" s="14">
        <v>683</v>
      </c>
      <c r="CZ20" s="14">
        <v>134</v>
      </c>
      <c r="DA20" s="13">
        <f t="shared" si="29"/>
        <v>1318</v>
      </c>
      <c r="DB20" s="14">
        <v>774</v>
      </c>
      <c r="DC20" s="14">
        <v>544</v>
      </c>
      <c r="DD20" s="13">
        <f t="shared" si="30"/>
        <v>718</v>
      </c>
      <c r="DE20" s="14">
        <v>718</v>
      </c>
      <c r="DF20" s="14">
        <v>0</v>
      </c>
      <c r="DG20" s="17">
        <f t="shared" si="33"/>
        <v>21806</v>
      </c>
      <c r="DH20" s="17">
        <f t="shared" si="31"/>
        <v>15557</v>
      </c>
      <c r="DI20" s="17">
        <v>1904</v>
      </c>
      <c r="DJ20" s="17">
        <f t="shared" si="32"/>
        <v>6249</v>
      </c>
      <c r="DK20" s="18">
        <v>643</v>
      </c>
      <c r="DL20" s="18">
        <v>438</v>
      </c>
      <c r="DM20" s="37">
        <f>DG20-'[4]протокол от 15.01.2026 № 1'!DH20</f>
        <v>0</v>
      </c>
      <c r="DN20" s="37"/>
    </row>
    <row r="21" spans="1:118" ht="15.75" x14ac:dyDescent="0.2">
      <c r="A21" s="19" t="s">
        <v>88</v>
      </c>
      <c r="B21" s="13">
        <f t="shared" si="0"/>
        <v>7612</v>
      </c>
      <c r="C21" s="14">
        <v>0</v>
      </c>
      <c r="D21" s="14">
        <v>4166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3446</v>
      </c>
      <c r="M21" s="14">
        <v>0</v>
      </c>
      <c r="N21" s="14">
        <v>0</v>
      </c>
      <c r="O21" s="13">
        <f t="shared" si="1"/>
        <v>2254</v>
      </c>
      <c r="P21" s="14">
        <v>0</v>
      </c>
      <c r="Q21" s="14">
        <v>2254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3">
        <f t="shared" si="2"/>
        <v>0</v>
      </c>
      <c r="Y21" s="13">
        <f t="shared" si="3"/>
        <v>0</v>
      </c>
      <c r="Z21" s="14">
        <v>0</v>
      </c>
      <c r="AA21" s="14">
        <v>0</v>
      </c>
      <c r="AB21" s="13">
        <f t="shared" si="4"/>
        <v>0</v>
      </c>
      <c r="AC21" s="14">
        <v>0</v>
      </c>
      <c r="AD21" s="14">
        <v>0</v>
      </c>
      <c r="AE21" s="13">
        <f t="shared" si="5"/>
        <v>0</v>
      </c>
      <c r="AF21" s="14">
        <v>0</v>
      </c>
      <c r="AG21" s="14">
        <v>0</v>
      </c>
      <c r="AH21" s="14">
        <v>0</v>
      </c>
      <c r="AI21" s="13">
        <f t="shared" si="6"/>
        <v>0</v>
      </c>
      <c r="AJ21" s="14">
        <v>0</v>
      </c>
      <c r="AK21" s="14">
        <v>0</v>
      </c>
      <c r="AL21" s="13">
        <f t="shared" si="7"/>
        <v>1316</v>
      </c>
      <c r="AM21" s="14">
        <v>1159</v>
      </c>
      <c r="AN21" s="14">
        <v>157</v>
      </c>
      <c r="AO21" s="13">
        <f t="shared" si="8"/>
        <v>0</v>
      </c>
      <c r="AP21" s="14">
        <v>0</v>
      </c>
      <c r="AQ21" s="14">
        <v>0</v>
      </c>
      <c r="AR21" s="13">
        <f t="shared" si="9"/>
        <v>305</v>
      </c>
      <c r="AS21" s="14">
        <v>305</v>
      </c>
      <c r="AT21" s="14">
        <v>0</v>
      </c>
      <c r="AU21" s="14">
        <v>0</v>
      </c>
      <c r="AV21" s="14">
        <v>0</v>
      </c>
      <c r="AW21" s="14">
        <v>0</v>
      </c>
      <c r="AX21" s="13">
        <f t="shared" si="10"/>
        <v>0</v>
      </c>
      <c r="AY21" s="14">
        <v>0</v>
      </c>
      <c r="AZ21" s="14">
        <v>0</v>
      </c>
      <c r="BA21" s="13">
        <f t="shared" si="11"/>
        <v>0</v>
      </c>
      <c r="BB21" s="14">
        <v>0</v>
      </c>
      <c r="BC21" s="14">
        <v>0</v>
      </c>
      <c r="BD21" s="13">
        <f t="shared" si="12"/>
        <v>0</v>
      </c>
      <c r="BE21" s="14">
        <v>0</v>
      </c>
      <c r="BF21" s="14">
        <v>0</v>
      </c>
      <c r="BG21" s="13">
        <f t="shared" si="13"/>
        <v>0</v>
      </c>
      <c r="BH21" s="14">
        <v>0</v>
      </c>
      <c r="BI21" s="14">
        <v>0</v>
      </c>
      <c r="BJ21" s="13">
        <f t="shared" si="14"/>
        <v>0</v>
      </c>
      <c r="BK21" s="14">
        <v>0</v>
      </c>
      <c r="BL21" s="14">
        <v>0</v>
      </c>
      <c r="BM21" s="13">
        <f t="shared" si="15"/>
        <v>0</v>
      </c>
      <c r="BN21" s="14">
        <v>0</v>
      </c>
      <c r="BO21" s="14">
        <v>0</v>
      </c>
      <c r="BP21" s="13">
        <f t="shared" si="16"/>
        <v>1257</v>
      </c>
      <c r="BQ21" s="13">
        <f t="shared" si="17"/>
        <v>0</v>
      </c>
      <c r="BR21" s="14">
        <v>0</v>
      </c>
      <c r="BS21" s="15">
        <v>0</v>
      </c>
      <c r="BT21" s="15">
        <v>0</v>
      </c>
      <c r="BU21" s="15">
        <v>0</v>
      </c>
      <c r="BV21" s="13">
        <f t="shared" si="18"/>
        <v>0</v>
      </c>
      <c r="BW21" s="15">
        <v>0</v>
      </c>
      <c r="BX21" s="15">
        <v>0</v>
      </c>
      <c r="BY21" s="13">
        <f t="shared" si="19"/>
        <v>0</v>
      </c>
      <c r="BZ21" s="15">
        <v>0</v>
      </c>
      <c r="CA21" s="15">
        <v>0</v>
      </c>
      <c r="CB21" s="13">
        <f t="shared" si="20"/>
        <v>1257</v>
      </c>
      <c r="CC21" s="15">
        <v>1097</v>
      </c>
      <c r="CD21" s="15">
        <v>160</v>
      </c>
      <c r="CE21" s="13">
        <f t="shared" si="21"/>
        <v>664</v>
      </c>
      <c r="CF21" s="14">
        <v>610</v>
      </c>
      <c r="CG21" s="14">
        <v>54</v>
      </c>
      <c r="CH21" s="13">
        <f t="shared" si="22"/>
        <v>905</v>
      </c>
      <c r="CI21" s="14">
        <v>614</v>
      </c>
      <c r="CJ21" s="14">
        <v>291</v>
      </c>
      <c r="CK21" s="13">
        <f t="shared" si="23"/>
        <v>0</v>
      </c>
      <c r="CL21" s="14">
        <v>0</v>
      </c>
      <c r="CM21" s="14">
        <v>0</v>
      </c>
      <c r="CN21" s="13">
        <f t="shared" si="24"/>
        <v>331</v>
      </c>
      <c r="CO21" s="14">
        <v>265</v>
      </c>
      <c r="CP21" s="14">
        <v>66</v>
      </c>
      <c r="CQ21" s="16"/>
      <c r="CR21" s="13">
        <f t="shared" si="25"/>
        <v>802</v>
      </c>
      <c r="CS21" s="14">
        <v>498</v>
      </c>
      <c r="CT21" s="14">
        <v>304</v>
      </c>
      <c r="CU21" s="13">
        <f t="shared" si="26"/>
        <v>340</v>
      </c>
      <c r="CV21" s="13">
        <f t="shared" si="27"/>
        <v>209</v>
      </c>
      <c r="CW21" s="13">
        <f t="shared" si="27"/>
        <v>131</v>
      </c>
      <c r="CX21" s="13">
        <f t="shared" si="28"/>
        <v>0</v>
      </c>
      <c r="CY21" s="14">
        <v>0</v>
      </c>
      <c r="CZ21" s="14">
        <v>0</v>
      </c>
      <c r="DA21" s="13">
        <f t="shared" si="29"/>
        <v>340</v>
      </c>
      <c r="DB21" s="14">
        <v>209</v>
      </c>
      <c r="DC21" s="14">
        <v>131</v>
      </c>
      <c r="DD21" s="13">
        <f t="shared" si="30"/>
        <v>0</v>
      </c>
      <c r="DE21" s="14">
        <v>0</v>
      </c>
      <c r="DF21" s="14">
        <v>0</v>
      </c>
      <c r="DG21" s="17">
        <f t="shared" si="33"/>
        <v>15786</v>
      </c>
      <c r="DH21" s="17">
        <f t="shared" si="31"/>
        <v>12369</v>
      </c>
      <c r="DI21" s="17">
        <v>1172</v>
      </c>
      <c r="DJ21" s="17">
        <f t="shared" si="32"/>
        <v>3417</v>
      </c>
      <c r="DK21" s="18">
        <v>391</v>
      </c>
      <c r="DL21" s="18">
        <v>266</v>
      </c>
      <c r="DM21" s="37">
        <f>DG21-'[4]протокол от 15.01.2026 № 1'!DH21</f>
        <v>0</v>
      </c>
      <c r="DN21" s="37"/>
    </row>
    <row r="22" spans="1:118" ht="15.75" x14ac:dyDescent="0.2">
      <c r="A22" s="19" t="s">
        <v>89</v>
      </c>
      <c r="B22" s="13">
        <f t="shared" si="0"/>
        <v>2852</v>
      </c>
      <c r="C22" s="14">
        <v>0</v>
      </c>
      <c r="D22" s="14">
        <v>1768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1084</v>
      </c>
      <c r="M22" s="14">
        <v>0</v>
      </c>
      <c r="N22" s="14">
        <v>0</v>
      </c>
      <c r="O22" s="13">
        <f t="shared" si="1"/>
        <v>2213</v>
      </c>
      <c r="P22" s="14">
        <v>0</v>
      </c>
      <c r="Q22" s="14">
        <v>2213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3">
        <f t="shared" si="2"/>
        <v>0</v>
      </c>
      <c r="Y22" s="13">
        <f t="shared" si="3"/>
        <v>0</v>
      </c>
      <c r="Z22" s="14">
        <v>0</v>
      </c>
      <c r="AA22" s="14">
        <v>0</v>
      </c>
      <c r="AB22" s="13">
        <f t="shared" si="4"/>
        <v>0</v>
      </c>
      <c r="AC22" s="14">
        <v>0</v>
      </c>
      <c r="AD22" s="14">
        <v>0</v>
      </c>
      <c r="AE22" s="13">
        <f t="shared" si="5"/>
        <v>0</v>
      </c>
      <c r="AF22" s="14">
        <v>0</v>
      </c>
      <c r="AG22" s="14">
        <v>0</v>
      </c>
      <c r="AH22" s="14">
        <v>0</v>
      </c>
      <c r="AI22" s="13">
        <f t="shared" si="6"/>
        <v>0</v>
      </c>
      <c r="AJ22" s="14">
        <v>0</v>
      </c>
      <c r="AK22" s="14">
        <v>0</v>
      </c>
      <c r="AL22" s="13">
        <f t="shared" si="7"/>
        <v>267</v>
      </c>
      <c r="AM22" s="14">
        <v>233</v>
      </c>
      <c r="AN22" s="14">
        <v>34</v>
      </c>
      <c r="AO22" s="13">
        <f t="shared" si="8"/>
        <v>229</v>
      </c>
      <c r="AP22" s="14">
        <v>222</v>
      </c>
      <c r="AQ22" s="14">
        <v>7</v>
      </c>
      <c r="AR22" s="13">
        <f t="shared" si="9"/>
        <v>1328</v>
      </c>
      <c r="AS22" s="14">
        <v>995</v>
      </c>
      <c r="AT22" s="14">
        <v>222</v>
      </c>
      <c r="AU22" s="14">
        <v>0</v>
      </c>
      <c r="AV22" s="14">
        <v>0</v>
      </c>
      <c r="AW22" s="14">
        <v>0</v>
      </c>
      <c r="AX22" s="13">
        <f t="shared" si="10"/>
        <v>0</v>
      </c>
      <c r="AY22" s="14">
        <v>0</v>
      </c>
      <c r="AZ22" s="14">
        <v>0</v>
      </c>
      <c r="BA22" s="13">
        <f t="shared" si="11"/>
        <v>0</v>
      </c>
      <c r="BB22" s="14">
        <v>0</v>
      </c>
      <c r="BC22" s="14">
        <v>0</v>
      </c>
      <c r="BD22" s="13">
        <f t="shared" si="12"/>
        <v>0</v>
      </c>
      <c r="BE22" s="14">
        <v>0</v>
      </c>
      <c r="BF22" s="14">
        <v>0</v>
      </c>
      <c r="BG22" s="13">
        <f t="shared" si="13"/>
        <v>0</v>
      </c>
      <c r="BH22" s="14">
        <v>0</v>
      </c>
      <c r="BI22" s="14">
        <v>0</v>
      </c>
      <c r="BJ22" s="13">
        <f t="shared" si="14"/>
        <v>111</v>
      </c>
      <c r="BK22" s="14">
        <v>111</v>
      </c>
      <c r="BL22" s="14">
        <v>0</v>
      </c>
      <c r="BM22" s="13">
        <f t="shared" si="15"/>
        <v>0</v>
      </c>
      <c r="BN22" s="14">
        <v>0</v>
      </c>
      <c r="BO22" s="14">
        <v>0</v>
      </c>
      <c r="BP22" s="13">
        <f t="shared" si="16"/>
        <v>2447</v>
      </c>
      <c r="BQ22" s="13">
        <f t="shared" si="17"/>
        <v>0</v>
      </c>
      <c r="BR22" s="14">
        <v>0</v>
      </c>
      <c r="BS22" s="15">
        <v>0</v>
      </c>
      <c r="BT22" s="15">
        <v>0</v>
      </c>
      <c r="BU22" s="15">
        <v>0</v>
      </c>
      <c r="BV22" s="13">
        <f t="shared" si="18"/>
        <v>4</v>
      </c>
      <c r="BW22" s="15">
        <v>4</v>
      </c>
      <c r="BX22" s="15">
        <v>0</v>
      </c>
      <c r="BY22" s="13">
        <f t="shared" si="19"/>
        <v>0</v>
      </c>
      <c r="BZ22" s="15">
        <v>0</v>
      </c>
      <c r="CA22" s="15">
        <v>0</v>
      </c>
      <c r="CB22" s="13">
        <f t="shared" si="20"/>
        <v>2443</v>
      </c>
      <c r="CC22" s="15">
        <v>2443</v>
      </c>
      <c r="CD22" s="15">
        <v>0</v>
      </c>
      <c r="CE22" s="13">
        <f t="shared" si="21"/>
        <v>1141</v>
      </c>
      <c r="CF22" s="14">
        <v>1106</v>
      </c>
      <c r="CG22" s="14">
        <v>35</v>
      </c>
      <c r="CH22" s="13">
        <f t="shared" si="22"/>
        <v>429</v>
      </c>
      <c r="CI22" s="14">
        <v>345</v>
      </c>
      <c r="CJ22" s="14">
        <v>84</v>
      </c>
      <c r="CK22" s="13">
        <f t="shared" si="23"/>
        <v>0</v>
      </c>
      <c r="CL22" s="14">
        <v>0</v>
      </c>
      <c r="CM22" s="14">
        <v>0</v>
      </c>
      <c r="CN22" s="13">
        <f t="shared" si="24"/>
        <v>166</v>
      </c>
      <c r="CO22" s="14">
        <v>111</v>
      </c>
      <c r="CP22" s="14">
        <v>55</v>
      </c>
      <c r="CQ22" s="16"/>
      <c r="CR22" s="13">
        <f t="shared" si="25"/>
        <v>155</v>
      </c>
      <c r="CS22" s="14">
        <v>110</v>
      </c>
      <c r="CT22" s="14">
        <v>45</v>
      </c>
      <c r="CU22" s="13">
        <f t="shared" si="26"/>
        <v>421</v>
      </c>
      <c r="CV22" s="13">
        <f t="shared" si="27"/>
        <v>421</v>
      </c>
      <c r="CW22" s="13">
        <f t="shared" si="27"/>
        <v>0</v>
      </c>
      <c r="CX22" s="13">
        <f t="shared" si="28"/>
        <v>0</v>
      </c>
      <c r="CY22" s="14">
        <v>0</v>
      </c>
      <c r="CZ22" s="14">
        <v>0</v>
      </c>
      <c r="DA22" s="13">
        <f t="shared" si="29"/>
        <v>421</v>
      </c>
      <c r="DB22" s="14">
        <v>421</v>
      </c>
      <c r="DC22" s="14">
        <v>0</v>
      </c>
      <c r="DD22" s="13">
        <f t="shared" si="30"/>
        <v>0</v>
      </c>
      <c r="DE22" s="14">
        <v>0</v>
      </c>
      <c r="DF22" s="14">
        <v>0</v>
      </c>
      <c r="DG22" s="17">
        <f t="shared" si="33"/>
        <v>11648</v>
      </c>
      <c r="DH22" s="17">
        <f t="shared" si="31"/>
        <v>8953</v>
      </c>
      <c r="DI22" s="17">
        <v>1661</v>
      </c>
      <c r="DJ22" s="17">
        <f t="shared" si="32"/>
        <v>2695</v>
      </c>
      <c r="DK22" s="18">
        <v>566</v>
      </c>
      <c r="DL22" s="18">
        <v>386</v>
      </c>
      <c r="DM22" s="37">
        <f>DG22-'[4]протокол от 15.01.2026 № 1'!DH22</f>
        <v>0</v>
      </c>
      <c r="DN22" s="37"/>
    </row>
    <row r="23" spans="1:118" ht="15.75" x14ac:dyDescent="0.2">
      <c r="A23" s="19" t="s">
        <v>90</v>
      </c>
      <c r="B23" s="13">
        <f t="shared" si="0"/>
        <v>7732</v>
      </c>
      <c r="C23" s="14">
        <v>0</v>
      </c>
      <c r="D23" s="14">
        <v>6569</v>
      </c>
      <c r="E23" s="14">
        <v>0</v>
      </c>
      <c r="F23" s="14">
        <v>0</v>
      </c>
      <c r="G23" s="14">
        <v>0</v>
      </c>
      <c r="H23" s="14">
        <v>313</v>
      </c>
      <c r="I23" s="14">
        <v>0</v>
      </c>
      <c r="J23" s="14">
        <v>0</v>
      </c>
      <c r="K23" s="14">
        <v>0</v>
      </c>
      <c r="L23" s="14">
        <v>850</v>
      </c>
      <c r="M23" s="14">
        <v>0</v>
      </c>
      <c r="N23" s="14">
        <v>0</v>
      </c>
      <c r="O23" s="13">
        <f t="shared" si="1"/>
        <v>5002</v>
      </c>
      <c r="P23" s="14">
        <v>0</v>
      </c>
      <c r="Q23" s="14">
        <v>5002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3">
        <f t="shared" si="2"/>
        <v>417</v>
      </c>
      <c r="Y23" s="13">
        <f t="shared" si="3"/>
        <v>417</v>
      </c>
      <c r="Z23" s="14">
        <v>417</v>
      </c>
      <c r="AA23" s="14">
        <v>0</v>
      </c>
      <c r="AB23" s="13">
        <f t="shared" si="4"/>
        <v>0</v>
      </c>
      <c r="AC23" s="14">
        <v>0</v>
      </c>
      <c r="AD23" s="14">
        <v>0</v>
      </c>
      <c r="AE23" s="13">
        <f t="shared" si="5"/>
        <v>111</v>
      </c>
      <c r="AF23" s="14">
        <v>111</v>
      </c>
      <c r="AG23" s="14">
        <v>0</v>
      </c>
      <c r="AH23" s="14">
        <v>0</v>
      </c>
      <c r="AI23" s="13">
        <f t="shared" si="6"/>
        <v>0</v>
      </c>
      <c r="AJ23" s="14">
        <v>0</v>
      </c>
      <c r="AK23" s="14">
        <v>0</v>
      </c>
      <c r="AL23" s="13">
        <f t="shared" si="7"/>
        <v>584</v>
      </c>
      <c r="AM23" s="14">
        <v>584</v>
      </c>
      <c r="AN23" s="14">
        <v>0</v>
      </c>
      <c r="AO23" s="13">
        <f t="shared" si="8"/>
        <v>55</v>
      </c>
      <c r="AP23" s="14">
        <v>55</v>
      </c>
      <c r="AQ23" s="14">
        <v>0</v>
      </c>
      <c r="AR23" s="13">
        <f t="shared" si="9"/>
        <v>972</v>
      </c>
      <c r="AS23" s="14">
        <v>933</v>
      </c>
      <c r="AT23" s="14">
        <v>0</v>
      </c>
      <c r="AU23" s="14">
        <v>0</v>
      </c>
      <c r="AV23" s="14">
        <v>0</v>
      </c>
      <c r="AW23" s="14">
        <v>0</v>
      </c>
      <c r="AX23" s="13">
        <f t="shared" si="10"/>
        <v>0</v>
      </c>
      <c r="AY23" s="14">
        <v>0</v>
      </c>
      <c r="AZ23" s="14">
        <v>0</v>
      </c>
      <c r="BA23" s="13">
        <f t="shared" si="11"/>
        <v>0</v>
      </c>
      <c r="BB23" s="14">
        <v>0</v>
      </c>
      <c r="BC23" s="14">
        <v>0</v>
      </c>
      <c r="BD23" s="13">
        <f t="shared" si="12"/>
        <v>0</v>
      </c>
      <c r="BE23" s="14">
        <v>0</v>
      </c>
      <c r="BF23" s="14">
        <v>0</v>
      </c>
      <c r="BG23" s="13">
        <f t="shared" si="13"/>
        <v>0</v>
      </c>
      <c r="BH23" s="14">
        <v>0</v>
      </c>
      <c r="BI23" s="14">
        <v>0</v>
      </c>
      <c r="BJ23" s="13">
        <f t="shared" si="14"/>
        <v>39</v>
      </c>
      <c r="BK23" s="14">
        <v>39</v>
      </c>
      <c r="BL23" s="14">
        <v>0</v>
      </c>
      <c r="BM23" s="13">
        <f t="shared" si="15"/>
        <v>547</v>
      </c>
      <c r="BN23" s="14">
        <v>547</v>
      </c>
      <c r="BO23" s="14">
        <v>0</v>
      </c>
      <c r="BP23" s="13">
        <f t="shared" si="16"/>
        <v>4300</v>
      </c>
      <c r="BQ23" s="13">
        <f t="shared" si="17"/>
        <v>900</v>
      </c>
      <c r="BR23" s="14">
        <v>900</v>
      </c>
      <c r="BS23" s="15">
        <v>0</v>
      </c>
      <c r="BT23" s="15">
        <v>400</v>
      </c>
      <c r="BU23" s="15">
        <v>0</v>
      </c>
      <c r="BV23" s="13">
        <f t="shared" si="18"/>
        <v>600</v>
      </c>
      <c r="BW23" s="15">
        <v>600</v>
      </c>
      <c r="BX23" s="15">
        <v>0</v>
      </c>
      <c r="BY23" s="13">
        <f t="shared" si="19"/>
        <v>0</v>
      </c>
      <c r="BZ23" s="15">
        <v>0</v>
      </c>
      <c r="CA23" s="15">
        <v>0</v>
      </c>
      <c r="CB23" s="13">
        <f t="shared" si="20"/>
        <v>2400</v>
      </c>
      <c r="CC23" s="15">
        <v>2400</v>
      </c>
      <c r="CD23" s="15">
        <v>0</v>
      </c>
      <c r="CE23" s="13">
        <f t="shared" si="21"/>
        <v>298</v>
      </c>
      <c r="CF23" s="14">
        <v>298</v>
      </c>
      <c r="CG23" s="14">
        <v>0</v>
      </c>
      <c r="CH23" s="13">
        <f t="shared" si="22"/>
        <v>310</v>
      </c>
      <c r="CI23" s="14">
        <v>198</v>
      </c>
      <c r="CJ23" s="14">
        <v>112</v>
      </c>
      <c r="CK23" s="13">
        <f t="shared" si="23"/>
        <v>0</v>
      </c>
      <c r="CL23" s="14">
        <v>0</v>
      </c>
      <c r="CM23" s="14">
        <v>0</v>
      </c>
      <c r="CN23" s="13">
        <f t="shared" si="24"/>
        <v>1294</v>
      </c>
      <c r="CO23" s="14">
        <f>1294-388</f>
        <v>906</v>
      </c>
      <c r="CP23" s="14">
        <v>388</v>
      </c>
      <c r="CQ23" s="16"/>
      <c r="CR23" s="13">
        <f t="shared" si="25"/>
        <v>909</v>
      </c>
      <c r="CS23" s="14">
        <v>909</v>
      </c>
      <c r="CT23" s="14">
        <v>0</v>
      </c>
      <c r="CU23" s="13">
        <f t="shared" si="26"/>
        <v>3602</v>
      </c>
      <c r="CV23" s="13">
        <f t="shared" si="27"/>
        <v>3602</v>
      </c>
      <c r="CW23" s="13">
        <f t="shared" si="27"/>
        <v>0</v>
      </c>
      <c r="CX23" s="13">
        <f t="shared" si="28"/>
        <v>470</v>
      </c>
      <c r="CY23" s="14">
        <v>470</v>
      </c>
      <c r="CZ23" s="14">
        <v>0</v>
      </c>
      <c r="DA23" s="13">
        <f t="shared" si="29"/>
        <v>1879</v>
      </c>
      <c r="DB23" s="14">
        <v>1879</v>
      </c>
      <c r="DC23" s="14">
        <v>0</v>
      </c>
      <c r="DD23" s="13">
        <f t="shared" si="30"/>
        <v>1253</v>
      </c>
      <c r="DE23" s="14">
        <v>1253</v>
      </c>
      <c r="DF23" s="14">
        <v>0</v>
      </c>
      <c r="DG23" s="17">
        <f t="shared" si="33"/>
        <v>26133</v>
      </c>
      <c r="DH23" s="17">
        <f t="shared" si="31"/>
        <v>20231</v>
      </c>
      <c r="DI23" s="17">
        <v>3385</v>
      </c>
      <c r="DJ23" s="17">
        <f t="shared" si="32"/>
        <v>5902</v>
      </c>
      <c r="DK23" s="18">
        <v>1221</v>
      </c>
      <c r="DL23" s="18">
        <v>832</v>
      </c>
      <c r="DM23" s="37">
        <f>DG23-'[4]протокол от 15.01.2026 № 1'!DH23</f>
        <v>0</v>
      </c>
      <c r="DN23" s="37"/>
    </row>
    <row r="24" spans="1:118" ht="15.75" x14ac:dyDescent="0.2">
      <c r="A24" s="19" t="s">
        <v>91</v>
      </c>
      <c r="B24" s="13">
        <f t="shared" si="0"/>
        <v>3041</v>
      </c>
      <c r="C24" s="14">
        <v>0</v>
      </c>
      <c r="D24" s="14">
        <v>1828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1213</v>
      </c>
      <c r="M24" s="14">
        <v>0</v>
      </c>
      <c r="N24" s="14">
        <v>0</v>
      </c>
      <c r="O24" s="13">
        <f t="shared" si="1"/>
        <v>4286</v>
      </c>
      <c r="P24" s="14">
        <v>0</v>
      </c>
      <c r="Q24" s="14">
        <v>4286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3">
        <f t="shared" si="2"/>
        <v>146</v>
      </c>
      <c r="Y24" s="13">
        <f t="shared" si="3"/>
        <v>146</v>
      </c>
      <c r="Z24" s="14">
        <v>146</v>
      </c>
      <c r="AA24" s="14">
        <v>0</v>
      </c>
      <c r="AB24" s="13">
        <f t="shared" si="4"/>
        <v>0</v>
      </c>
      <c r="AC24" s="14">
        <v>0</v>
      </c>
      <c r="AD24" s="14">
        <v>0</v>
      </c>
      <c r="AE24" s="13">
        <f t="shared" si="5"/>
        <v>404</v>
      </c>
      <c r="AF24" s="14">
        <v>404</v>
      </c>
      <c r="AG24" s="14">
        <v>0</v>
      </c>
      <c r="AH24" s="14">
        <v>0</v>
      </c>
      <c r="AI24" s="13">
        <f t="shared" si="6"/>
        <v>0</v>
      </c>
      <c r="AJ24" s="14">
        <v>0</v>
      </c>
      <c r="AK24" s="14">
        <v>0</v>
      </c>
      <c r="AL24" s="13">
        <f t="shared" si="7"/>
        <v>2301</v>
      </c>
      <c r="AM24" s="14">
        <v>2208</v>
      </c>
      <c r="AN24" s="14">
        <v>93</v>
      </c>
      <c r="AO24" s="13">
        <f t="shared" si="8"/>
        <v>16</v>
      </c>
      <c r="AP24" s="14">
        <v>16</v>
      </c>
      <c r="AQ24" s="14">
        <v>0</v>
      </c>
      <c r="AR24" s="13">
        <f t="shared" si="9"/>
        <v>2233</v>
      </c>
      <c r="AS24" s="14">
        <v>1586</v>
      </c>
      <c r="AT24" s="14">
        <v>349</v>
      </c>
      <c r="AU24" s="14">
        <v>0</v>
      </c>
      <c r="AV24" s="14">
        <v>0</v>
      </c>
      <c r="AW24" s="14">
        <v>0</v>
      </c>
      <c r="AX24" s="13">
        <f t="shared" si="10"/>
        <v>0</v>
      </c>
      <c r="AY24" s="14">
        <v>0</v>
      </c>
      <c r="AZ24" s="14">
        <v>0</v>
      </c>
      <c r="BA24" s="13">
        <f t="shared" si="11"/>
        <v>0</v>
      </c>
      <c r="BB24" s="14">
        <v>0</v>
      </c>
      <c r="BC24" s="14">
        <v>0</v>
      </c>
      <c r="BD24" s="13">
        <f t="shared" si="12"/>
        <v>0</v>
      </c>
      <c r="BE24" s="14">
        <v>0</v>
      </c>
      <c r="BF24" s="14">
        <v>0</v>
      </c>
      <c r="BG24" s="13">
        <f t="shared" si="13"/>
        <v>0</v>
      </c>
      <c r="BH24" s="14">
        <v>0</v>
      </c>
      <c r="BI24" s="14">
        <v>0</v>
      </c>
      <c r="BJ24" s="13">
        <f t="shared" si="14"/>
        <v>298</v>
      </c>
      <c r="BK24" s="14">
        <v>298</v>
      </c>
      <c r="BL24" s="14">
        <v>0</v>
      </c>
      <c r="BM24" s="13">
        <f t="shared" si="15"/>
        <v>0</v>
      </c>
      <c r="BN24" s="14">
        <v>0</v>
      </c>
      <c r="BO24" s="14">
        <v>0</v>
      </c>
      <c r="BP24" s="13">
        <f t="shared" si="16"/>
        <v>1237</v>
      </c>
      <c r="BQ24" s="13">
        <f t="shared" si="17"/>
        <v>0</v>
      </c>
      <c r="BR24" s="14">
        <v>0</v>
      </c>
      <c r="BS24" s="15">
        <v>0</v>
      </c>
      <c r="BT24" s="15">
        <v>86</v>
      </c>
      <c r="BU24" s="15">
        <v>250</v>
      </c>
      <c r="BV24" s="13">
        <f t="shared" si="18"/>
        <v>0</v>
      </c>
      <c r="BW24" s="15">
        <v>0</v>
      </c>
      <c r="BX24" s="15">
        <v>0</v>
      </c>
      <c r="BY24" s="13">
        <f t="shared" si="19"/>
        <v>0</v>
      </c>
      <c r="BZ24" s="15">
        <v>0</v>
      </c>
      <c r="CA24" s="15">
        <v>0</v>
      </c>
      <c r="CB24" s="13">
        <f t="shared" si="20"/>
        <v>901</v>
      </c>
      <c r="CC24" s="15">
        <v>712</v>
      </c>
      <c r="CD24" s="15">
        <v>189</v>
      </c>
      <c r="CE24" s="13">
        <f t="shared" si="21"/>
        <v>1825</v>
      </c>
      <c r="CF24" s="14">
        <v>1819</v>
      </c>
      <c r="CG24" s="14">
        <v>6</v>
      </c>
      <c r="CH24" s="13">
        <f t="shared" si="22"/>
        <v>280</v>
      </c>
      <c r="CI24" s="14">
        <v>280</v>
      </c>
      <c r="CJ24" s="14">
        <v>0</v>
      </c>
      <c r="CK24" s="13">
        <f t="shared" si="23"/>
        <v>0</v>
      </c>
      <c r="CL24" s="14">
        <v>0</v>
      </c>
      <c r="CM24" s="14">
        <v>0</v>
      </c>
      <c r="CN24" s="13">
        <f t="shared" si="24"/>
        <v>1019</v>
      </c>
      <c r="CO24" s="14">
        <v>698</v>
      </c>
      <c r="CP24" s="14">
        <v>321</v>
      </c>
      <c r="CQ24" s="16"/>
      <c r="CR24" s="13">
        <f t="shared" si="25"/>
        <v>14</v>
      </c>
      <c r="CS24" s="14">
        <v>7</v>
      </c>
      <c r="CT24" s="14">
        <v>7</v>
      </c>
      <c r="CU24" s="13">
        <f t="shared" si="26"/>
        <v>1430</v>
      </c>
      <c r="CV24" s="13">
        <f t="shared" si="27"/>
        <v>1430</v>
      </c>
      <c r="CW24" s="13">
        <f t="shared" si="27"/>
        <v>0</v>
      </c>
      <c r="CX24" s="13">
        <f t="shared" si="28"/>
        <v>350</v>
      </c>
      <c r="CY24" s="14">
        <v>350</v>
      </c>
      <c r="CZ24" s="14">
        <v>0</v>
      </c>
      <c r="DA24" s="13">
        <f t="shared" si="29"/>
        <v>350</v>
      </c>
      <c r="DB24" s="14">
        <v>350</v>
      </c>
      <c r="DC24" s="14">
        <v>0</v>
      </c>
      <c r="DD24" s="13">
        <f t="shared" si="30"/>
        <v>730</v>
      </c>
      <c r="DE24" s="14">
        <v>730</v>
      </c>
      <c r="DF24" s="14">
        <v>0</v>
      </c>
      <c r="DG24" s="17">
        <f t="shared" si="33"/>
        <v>18232</v>
      </c>
      <c r="DH24" s="17">
        <f t="shared" si="31"/>
        <v>12895</v>
      </c>
      <c r="DI24" s="17">
        <v>1565</v>
      </c>
      <c r="DJ24" s="17">
        <f t="shared" si="32"/>
        <v>5337</v>
      </c>
      <c r="DK24" s="18">
        <v>540</v>
      </c>
      <c r="DL24" s="18">
        <v>368</v>
      </c>
      <c r="DM24" s="37">
        <f>DG24-'[4]протокол от 15.01.2026 № 1'!DH24</f>
        <v>0</v>
      </c>
      <c r="DN24" s="37"/>
    </row>
    <row r="25" spans="1:118" ht="15.75" x14ac:dyDescent="0.2">
      <c r="A25" s="19" t="s">
        <v>92</v>
      </c>
      <c r="B25" s="13">
        <f t="shared" si="0"/>
        <v>7411</v>
      </c>
      <c r="C25" s="14">
        <v>0</v>
      </c>
      <c r="D25" s="14">
        <v>4431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2980</v>
      </c>
      <c r="M25" s="14">
        <v>0</v>
      </c>
      <c r="N25" s="14">
        <v>0</v>
      </c>
      <c r="O25" s="13">
        <f t="shared" si="1"/>
        <v>7529</v>
      </c>
      <c r="P25" s="14">
        <v>0</v>
      </c>
      <c r="Q25" s="14">
        <v>7529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3">
        <f t="shared" si="2"/>
        <v>0</v>
      </c>
      <c r="Y25" s="13">
        <f t="shared" si="3"/>
        <v>0</v>
      </c>
      <c r="Z25" s="14">
        <v>0</v>
      </c>
      <c r="AA25" s="14">
        <v>0</v>
      </c>
      <c r="AB25" s="13">
        <f t="shared" si="4"/>
        <v>0</v>
      </c>
      <c r="AC25" s="14">
        <v>0</v>
      </c>
      <c r="AD25" s="14">
        <v>0</v>
      </c>
      <c r="AE25" s="13">
        <f t="shared" si="5"/>
        <v>670</v>
      </c>
      <c r="AF25" s="14">
        <v>670</v>
      </c>
      <c r="AG25" s="14">
        <v>0</v>
      </c>
      <c r="AH25" s="14">
        <v>0</v>
      </c>
      <c r="AI25" s="13">
        <f t="shared" si="6"/>
        <v>0</v>
      </c>
      <c r="AJ25" s="14">
        <v>0</v>
      </c>
      <c r="AK25" s="14">
        <v>0</v>
      </c>
      <c r="AL25" s="13">
        <f t="shared" si="7"/>
        <v>3725</v>
      </c>
      <c r="AM25" s="14">
        <v>3725</v>
      </c>
      <c r="AN25" s="14">
        <v>0</v>
      </c>
      <c r="AO25" s="13">
        <f t="shared" si="8"/>
        <v>38</v>
      </c>
      <c r="AP25" s="14">
        <v>19</v>
      </c>
      <c r="AQ25" s="14">
        <v>19</v>
      </c>
      <c r="AR25" s="13">
        <f t="shared" si="9"/>
        <v>9422</v>
      </c>
      <c r="AS25" s="14">
        <v>4655</v>
      </c>
      <c r="AT25" s="14">
        <v>19</v>
      </c>
      <c r="AU25" s="14">
        <v>0</v>
      </c>
      <c r="AV25" s="14">
        <v>0</v>
      </c>
      <c r="AW25" s="14">
        <v>0</v>
      </c>
      <c r="AX25" s="13">
        <f t="shared" si="10"/>
        <v>0</v>
      </c>
      <c r="AY25" s="14">
        <v>0</v>
      </c>
      <c r="AZ25" s="14">
        <v>0</v>
      </c>
      <c r="BA25" s="13">
        <f t="shared" si="11"/>
        <v>0</v>
      </c>
      <c r="BB25" s="14">
        <v>0</v>
      </c>
      <c r="BC25" s="14">
        <v>0</v>
      </c>
      <c r="BD25" s="13">
        <f t="shared" si="12"/>
        <v>4655</v>
      </c>
      <c r="BE25" s="14">
        <v>4655</v>
      </c>
      <c r="BF25" s="14">
        <v>0</v>
      </c>
      <c r="BG25" s="13">
        <f t="shared" si="13"/>
        <v>0</v>
      </c>
      <c r="BH25" s="14">
        <v>0</v>
      </c>
      <c r="BI25" s="14">
        <v>0</v>
      </c>
      <c r="BJ25" s="13">
        <f t="shared" si="14"/>
        <v>93</v>
      </c>
      <c r="BK25" s="14">
        <v>93</v>
      </c>
      <c r="BL25" s="14">
        <v>0</v>
      </c>
      <c r="BM25" s="13">
        <f t="shared" si="15"/>
        <v>0</v>
      </c>
      <c r="BN25" s="14">
        <v>0</v>
      </c>
      <c r="BO25" s="14">
        <v>0</v>
      </c>
      <c r="BP25" s="13">
        <f t="shared" si="16"/>
        <v>2757</v>
      </c>
      <c r="BQ25" s="13">
        <f t="shared" si="17"/>
        <v>242</v>
      </c>
      <c r="BR25" s="14">
        <v>242</v>
      </c>
      <c r="BS25" s="15">
        <v>0</v>
      </c>
      <c r="BT25" s="15">
        <v>115</v>
      </c>
      <c r="BU25" s="15">
        <v>690</v>
      </c>
      <c r="BV25" s="13">
        <f t="shared" si="18"/>
        <v>0</v>
      </c>
      <c r="BW25" s="15">
        <v>0</v>
      </c>
      <c r="BX25" s="15">
        <v>0</v>
      </c>
      <c r="BY25" s="13">
        <f t="shared" si="19"/>
        <v>0</v>
      </c>
      <c r="BZ25" s="15">
        <v>0</v>
      </c>
      <c r="CA25" s="15">
        <v>0</v>
      </c>
      <c r="CB25" s="13">
        <f t="shared" si="20"/>
        <v>1710</v>
      </c>
      <c r="CC25" s="15">
        <v>1025</v>
      </c>
      <c r="CD25" s="15">
        <v>685</v>
      </c>
      <c r="CE25" s="13">
        <f t="shared" si="21"/>
        <v>6712</v>
      </c>
      <c r="CF25" s="14">
        <v>6703</v>
      </c>
      <c r="CG25" s="14">
        <v>9</v>
      </c>
      <c r="CH25" s="13">
        <f t="shared" si="22"/>
        <v>93</v>
      </c>
      <c r="CI25" s="14">
        <v>93</v>
      </c>
      <c r="CJ25" s="14">
        <v>0</v>
      </c>
      <c r="CK25" s="13">
        <f t="shared" si="23"/>
        <v>0</v>
      </c>
      <c r="CL25" s="14">
        <v>0</v>
      </c>
      <c r="CM25" s="14">
        <v>0</v>
      </c>
      <c r="CN25" s="13">
        <f t="shared" si="24"/>
        <v>94</v>
      </c>
      <c r="CO25" s="14">
        <v>47</v>
      </c>
      <c r="CP25" s="14">
        <v>47</v>
      </c>
      <c r="CQ25" s="16"/>
      <c r="CR25" s="13">
        <f t="shared" si="25"/>
        <v>2789</v>
      </c>
      <c r="CS25" s="14">
        <v>2484</v>
      </c>
      <c r="CT25" s="14">
        <v>305</v>
      </c>
      <c r="CU25" s="13">
        <f t="shared" si="26"/>
        <v>2922</v>
      </c>
      <c r="CV25" s="13">
        <f t="shared" si="27"/>
        <v>2922</v>
      </c>
      <c r="CW25" s="13">
        <f t="shared" si="27"/>
        <v>0</v>
      </c>
      <c r="CX25" s="13">
        <f t="shared" si="28"/>
        <v>58</v>
      </c>
      <c r="CY25" s="14">
        <v>58</v>
      </c>
      <c r="CZ25" s="14">
        <v>0</v>
      </c>
      <c r="DA25" s="13">
        <f t="shared" si="29"/>
        <v>2864</v>
      </c>
      <c r="DB25" s="14">
        <v>2864</v>
      </c>
      <c r="DC25" s="14">
        <v>0</v>
      </c>
      <c r="DD25" s="13">
        <f t="shared" si="30"/>
        <v>0</v>
      </c>
      <c r="DE25" s="14">
        <v>0</v>
      </c>
      <c r="DF25" s="14">
        <v>0</v>
      </c>
      <c r="DG25" s="17">
        <f t="shared" si="33"/>
        <v>44162</v>
      </c>
      <c r="DH25" s="17">
        <f t="shared" si="31"/>
        <v>35434</v>
      </c>
      <c r="DI25" s="17">
        <v>3126</v>
      </c>
      <c r="DJ25" s="17">
        <f t="shared" si="32"/>
        <v>8728</v>
      </c>
      <c r="DK25" s="18">
        <v>1077</v>
      </c>
      <c r="DL25" s="18">
        <v>734</v>
      </c>
      <c r="DM25" s="37">
        <f>DG25-'[4]протокол от 15.01.2026 № 1'!DH25</f>
        <v>0</v>
      </c>
      <c r="DN25" s="37"/>
    </row>
    <row r="26" spans="1:118" ht="15.75" x14ac:dyDescent="0.2">
      <c r="A26" s="19" t="s">
        <v>93</v>
      </c>
      <c r="B26" s="13">
        <f t="shared" si="0"/>
        <v>6860</v>
      </c>
      <c r="C26" s="14">
        <v>0</v>
      </c>
      <c r="D26" s="14">
        <v>2118</v>
      </c>
      <c r="E26" s="14">
        <v>1497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3245</v>
      </c>
      <c r="M26" s="14">
        <v>0</v>
      </c>
      <c r="N26" s="14">
        <v>0</v>
      </c>
      <c r="O26" s="13">
        <f t="shared" si="1"/>
        <v>12864</v>
      </c>
      <c r="P26" s="14">
        <v>0</v>
      </c>
      <c r="Q26" s="14">
        <v>12159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705</v>
      </c>
      <c r="X26" s="13">
        <f t="shared" si="2"/>
        <v>223</v>
      </c>
      <c r="Y26" s="13">
        <f t="shared" si="3"/>
        <v>223</v>
      </c>
      <c r="Z26" s="14">
        <v>223</v>
      </c>
      <c r="AA26" s="14">
        <v>0</v>
      </c>
      <c r="AB26" s="13">
        <f t="shared" si="4"/>
        <v>0</v>
      </c>
      <c r="AC26" s="14">
        <v>0</v>
      </c>
      <c r="AD26" s="14">
        <v>0</v>
      </c>
      <c r="AE26" s="13">
        <f t="shared" si="5"/>
        <v>381</v>
      </c>
      <c r="AF26" s="14">
        <v>353</v>
      </c>
      <c r="AG26" s="14">
        <v>28</v>
      </c>
      <c r="AH26" s="14">
        <v>0</v>
      </c>
      <c r="AI26" s="13">
        <f t="shared" si="6"/>
        <v>0</v>
      </c>
      <c r="AJ26" s="14">
        <v>0</v>
      </c>
      <c r="AK26" s="14">
        <v>0</v>
      </c>
      <c r="AL26" s="13">
        <f t="shared" si="7"/>
        <v>361</v>
      </c>
      <c r="AM26" s="14">
        <v>271</v>
      </c>
      <c r="AN26" s="14">
        <v>90</v>
      </c>
      <c r="AO26" s="13">
        <f t="shared" si="8"/>
        <v>1376</v>
      </c>
      <c r="AP26" s="14">
        <v>1212</v>
      </c>
      <c r="AQ26" s="14">
        <v>164</v>
      </c>
      <c r="AR26" s="13">
        <f t="shared" si="9"/>
        <v>3687</v>
      </c>
      <c r="AS26" s="14">
        <v>2502</v>
      </c>
      <c r="AT26" s="14">
        <v>705</v>
      </c>
      <c r="AU26" s="14">
        <v>0</v>
      </c>
      <c r="AV26" s="14">
        <v>0</v>
      </c>
      <c r="AW26" s="14">
        <v>0</v>
      </c>
      <c r="AX26" s="13">
        <f t="shared" si="10"/>
        <v>0</v>
      </c>
      <c r="AY26" s="14">
        <v>0</v>
      </c>
      <c r="AZ26" s="14">
        <v>0</v>
      </c>
      <c r="BA26" s="13">
        <f t="shared" si="11"/>
        <v>0</v>
      </c>
      <c r="BB26" s="14">
        <v>0</v>
      </c>
      <c r="BC26" s="14">
        <v>0</v>
      </c>
      <c r="BD26" s="13">
        <f t="shared" si="12"/>
        <v>395</v>
      </c>
      <c r="BE26" s="14">
        <v>395</v>
      </c>
      <c r="BF26" s="14">
        <v>0</v>
      </c>
      <c r="BG26" s="13">
        <f t="shared" si="13"/>
        <v>0</v>
      </c>
      <c r="BH26" s="14">
        <v>0</v>
      </c>
      <c r="BI26" s="14">
        <v>0</v>
      </c>
      <c r="BJ26" s="13">
        <f t="shared" si="14"/>
        <v>85</v>
      </c>
      <c r="BK26" s="14">
        <v>85</v>
      </c>
      <c r="BL26" s="14">
        <v>0</v>
      </c>
      <c r="BM26" s="13">
        <f t="shared" si="15"/>
        <v>57</v>
      </c>
      <c r="BN26" s="14">
        <v>57</v>
      </c>
      <c r="BO26" s="14">
        <v>0</v>
      </c>
      <c r="BP26" s="13">
        <f t="shared" si="16"/>
        <v>0</v>
      </c>
      <c r="BQ26" s="13">
        <f t="shared" si="17"/>
        <v>0</v>
      </c>
      <c r="BR26" s="14">
        <v>0</v>
      </c>
      <c r="BS26" s="14">
        <v>0</v>
      </c>
      <c r="BT26" s="14">
        <v>0</v>
      </c>
      <c r="BU26" s="14">
        <v>0</v>
      </c>
      <c r="BV26" s="13">
        <f t="shared" si="18"/>
        <v>0</v>
      </c>
      <c r="BW26" s="14">
        <v>0</v>
      </c>
      <c r="BX26" s="14">
        <v>0</v>
      </c>
      <c r="BY26" s="13">
        <f t="shared" si="19"/>
        <v>0</v>
      </c>
      <c r="BZ26" s="14">
        <v>0</v>
      </c>
      <c r="CA26" s="14">
        <v>0</v>
      </c>
      <c r="CB26" s="13">
        <f t="shared" si="20"/>
        <v>0</v>
      </c>
      <c r="CC26" s="14">
        <v>0</v>
      </c>
      <c r="CD26" s="14">
        <v>0</v>
      </c>
      <c r="CE26" s="13">
        <f t="shared" si="21"/>
        <v>918</v>
      </c>
      <c r="CF26" s="14">
        <v>870</v>
      </c>
      <c r="CG26" s="14">
        <v>48</v>
      </c>
      <c r="CH26" s="13">
        <f t="shared" si="22"/>
        <v>523</v>
      </c>
      <c r="CI26" s="14">
        <v>15</v>
      </c>
      <c r="CJ26" s="14">
        <v>508</v>
      </c>
      <c r="CK26" s="13">
        <f t="shared" si="23"/>
        <v>0</v>
      </c>
      <c r="CL26" s="14">
        <v>0</v>
      </c>
      <c r="CM26" s="14">
        <v>0</v>
      </c>
      <c r="CN26" s="13">
        <f t="shared" si="24"/>
        <v>56</v>
      </c>
      <c r="CO26" s="14">
        <v>28</v>
      </c>
      <c r="CP26" s="14">
        <v>28</v>
      </c>
      <c r="CQ26" s="16"/>
      <c r="CR26" s="13">
        <f t="shared" si="25"/>
        <v>1177</v>
      </c>
      <c r="CS26" s="14">
        <v>743</v>
      </c>
      <c r="CT26" s="14">
        <v>434</v>
      </c>
      <c r="CU26" s="13">
        <f t="shared" si="26"/>
        <v>891</v>
      </c>
      <c r="CV26" s="13">
        <f t="shared" si="27"/>
        <v>891</v>
      </c>
      <c r="CW26" s="13">
        <f t="shared" si="27"/>
        <v>0</v>
      </c>
      <c r="CX26" s="13">
        <f t="shared" si="28"/>
        <v>0</v>
      </c>
      <c r="CY26" s="14">
        <v>0</v>
      </c>
      <c r="CZ26" s="14">
        <v>0</v>
      </c>
      <c r="DA26" s="13">
        <f t="shared" si="29"/>
        <v>891</v>
      </c>
      <c r="DB26" s="14">
        <v>891</v>
      </c>
      <c r="DC26" s="14">
        <v>0</v>
      </c>
      <c r="DD26" s="13">
        <f t="shared" si="30"/>
        <v>0</v>
      </c>
      <c r="DE26" s="14">
        <v>0</v>
      </c>
      <c r="DF26" s="14">
        <v>0</v>
      </c>
      <c r="DG26" s="17">
        <f t="shared" si="33"/>
        <v>29374</v>
      </c>
      <c r="DH26" s="17">
        <f t="shared" si="31"/>
        <v>14505</v>
      </c>
      <c r="DI26" s="17">
        <v>3951</v>
      </c>
      <c r="DJ26" s="17">
        <f t="shared" si="32"/>
        <v>14869</v>
      </c>
      <c r="DK26" s="18">
        <v>1347</v>
      </c>
      <c r="DL26" s="18">
        <v>918</v>
      </c>
      <c r="DM26" s="37">
        <f>DG26-'[4]протокол от 15.01.2026 № 1'!DH26</f>
        <v>0</v>
      </c>
      <c r="DN26" s="37"/>
    </row>
    <row r="27" spans="1:118" ht="15.75" x14ac:dyDescent="0.2">
      <c r="A27" s="19" t="s">
        <v>94</v>
      </c>
      <c r="B27" s="13">
        <f t="shared" si="0"/>
        <v>5102</v>
      </c>
      <c r="C27" s="14">
        <v>0</v>
      </c>
      <c r="D27" s="14">
        <v>5102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3">
        <f t="shared" si="1"/>
        <v>4895</v>
      </c>
      <c r="P27" s="14">
        <v>0</v>
      </c>
      <c r="Q27" s="14">
        <v>4895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3">
        <f t="shared" si="2"/>
        <v>0</v>
      </c>
      <c r="Y27" s="13">
        <f t="shared" si="3"/>
        <v>0</v>
      </c>
      <c r="Z27" s="14">
        <v>0</v>
      </c>
      <c r="AA27" s="14">
        <v>0</v>
      </c>
      <c r="AB27" s="13">
        <f t="shared" si="4"/>
        <v>0</v>
      </c>
      <c r="AC27" s="14">
        <v>0</v>
      </c>
      <c r="AD27" s="14">
        <v>0</v>
      </c>
      <c r="AE27" s="13">
        <f t="shared" si="5"/>
        <v>783</v>
      </c>
      <c r="AF27" s="14">
        <v>783</v>
      </c>
      <c r="AG27" s="14">
        <v>0</v>
      </c>
      <c r="AH27" s="14">
        <v>0</v>
      </c>
      <c r="AI27" s="13">
        <f t="shared" si="6"/>
        <v>0</v>
      </c>
      <c r="AJ27" s="14">
        <v>0</v>
      </c>
      <c r="AK27" s="14">
        <v>0</v>
      </c>
      <c r="AL27" s="13">
        <f t="shared" si="7"/>
        <v>900</v>
      </c>
      <c r="AM27" s="14">
        <v>881</v>
      </c>
      <c r="AN27" s="14">
        <v>19</v>
      </c>
      <c r="AO27" s="13">
        <f t="shared" si="8"/>
        <v>0</v>
      </c>
      <c r="AP27" s="14">
        <v>0</v>
      </c>
      <c r="AQ27" s="14">
        <v>0</v>
      </c>
      <c r="AR27" s="13">
        <f t="shared" si="9"/>
        <v>2040</v>
      </c>
      <c r="AS27" s="14">
        <v>832</v>
      </c>
      <c r="AT27" s="14">
        <v>97</v>
      </c>
      <c r="AU27" s="14">
        <v>0</v>
      </c>
      <c r="AV27" s="14">
        <v>0</v>
      </c>
      <c r="AW27" s="14">
        <v>0</v>
      </c>
      <c r="AX27" s="13">
        <f t="shared" si="10"/>
        <v>0</v>
      </c>
      <c r="AY27" s="14">
        <v>0</v>
      </c>
      <c r="AZ27" s="14">
        <v>0</v>
      </c>
      <c r="BA27" s="13">
        <f t="shared" si="11"/>
        <v>0</v>
      </c>
      <c r="BB27" s="14">
        <v>0</v>
      </c>
      <c r="BC27" s="14">
        <v>0</v>
      </c>
      <c r="BD27" s="13">
        <f t="shared" si="12"/>
        <v>1042</v>
      </c>
      <c r="BE27" s="14">
        <v>907</v>
      </c>
      <c r="BF27" s="14">
        <v>135</v>
      </c>
      <c r="BG27" s="13">
        <f t="shared" si="13"/>
        <v>0</v>
      </c>
      <c r="BH27" s="14">
        <v>0</v>
      </c>
      <c r="BI27" s="14">
        <v>0</v>
      </c>
      <c r="BJ27" s="13">
        <f t="shared" si="14"/>
        <v>69</v>
      </c>
      <c r="BK27" s="14">
        <v>69</v>
      </c>
      <c r="BL27" s="14">
        <v>0</v>
      </c>
      <c r="BM27" s="13">
        <f t="shared" si="15"/>
        <v>1813</v>
      </c>
      <c r="BN27" s="14">
        <v>1813</v>
      </c>
      <c r="BO27" s="14">
        <v>0</v>
      </c>
      <c r="BP27" s="13">
        <f t="shared" si="16"/>
        <v>845</v>
      </c>
      <c r="BQ27" s="13">
        <f t="shared" si="17"/>
        <v>0</v>
      </c>
      <c r="BR27" s="14">
        <v>0</v>
      </c>
      <c r="BS27" s="15">
        <v>0</v>
      </c>
      <c r="BT27" s="15">
        <v>0</v>
      </c>
      <c r="BU27" s="15">
        <v>419</v>
      </c>
      <c r="BV27" s="13">
        <f t="shared" si="18"/>
        <v>0</v>
      </c>
      <c r="BW27" s="15">
        <v>0</v>
      </c>
      <c r="BX27" s="15">
        <v>0</v>
      </c>
      <c r="BY27" s="13">
        <f t="shared" si="19"/>
        <v>0</v>
      </c>
      <c r="BZ27" s="15">
        <v>0</v>
      </c>
      <c r="CA27" s="15">
        <v>0</v>
      </c>
      <c r="CB27" s="13">
        <f t="shared" si="20"/>
        <v>426</v>
      </c>
      <c r="CC27" s="15">
        <v>426</v>
      </c>
      <c r="CD27" s="15">
        <v>0</v>
      </c>
      <c r="CE27" s="13">
        <f t="shared" si="21"/>
        <v>1316</v>
      </c>
      <c r="CF27" s="14">
        <v>1243</v>
      </c>
      <c r="CG27" s="14">
        <v>73</v>
      </c>
      <c r="CH27" s="13">
        <f t="shared" si="22"/>
        <v>1499</v>
      </c>
      <c r="CI27" s="14">
        <v>1059</v>
      </c>
      <c r="CJ27" s="14">
        <v>440</v>
      </c>
      <c r="CK27" s="13">
        <f t="shared" si="23"/>
        <v>0</v>
      </c>
      <c r="CL27" s="14">
        <v>0</v>
      </c>
      <c r="CM27" s="14">
        <v>0</v>
      </c>
      <c r="CN27" s="13">
        <f t="shared" si="24"/>
        <v>1118</v>
      </c>
      <c r="CO27" s="14">
        <v>936</v>
      </c>
      <c r="CP27" s="14">
        <v>182</v>
      </c>
      <c r="CQ27" s="16"/>
      <c r="CR27" s="13">
        <f t="shared" si="25"/>
        <v>166</v>
      </c>
      <c r="CS27" s="14">
        <v>97</v>
      </c>
      <c r="CT27" s="14">
        <v>69</v>
      </c>
      <c r="CU27" s="13">
        <f t="shared" si="26"/>
        <v>287</v>
      </c>
      <c r="CV27" s="13">
        <f t="shared" si="27"/>
        <v>287</v>
      </c>
      <c r="CW27" s="13">
        <f t="shared" si="27"/>
        <v>0</v>
      </c>
      <c r="CX27" s="13">
        <f t="shared" si="28"/>
        <v>133</v>
      </c>
      <c r="CY27" s="14">
        <v>133</v>
      </c>
      <c r="CZ27" s="14">
        <v>0</v>
      </c>
      <c r="DA27" s="13">
        <f t="shared" si="29"/>
        <v>52</v>
      </c>
      <c r="DB27" s="14">
        <v>52</v>
      </c>
      <c r="DC27" s="14">
        <v>0</v>
      </c>
      <c r="DD27" s="13">
        <f t="shared" si="30"/>
        <v>102</v>
      </c>
      <c r="DE27" s="14">
        <v>102</v>
      </c>
      <c r="DF27" s="14">
        <v>0</v>
      </c>
      <c r="DG27" s="17">
        <f t="shared" si="33"/>
        <v>20764</v>
      </c>
      <c r="DH27" s="17">
        <f t="shared" si="31"/>
        <v>14854</v>
      </c>
      <c r="DI27" s="17">
        <v>3210</v>
      </c>
      <c r="DJ27" s="17">
        <f t="shared" si="32"/>
        <v>5910</v>
      </c>
      <c r="DK27" s="18">
        <v>1113</v>
      </c>
      <c r="DL27" s="18">
        <v>758</v>
      </c>
      <c r="DM27" s="37">
        <f>DG27-'[4]протокол от 15.01.2026 № 1'!DH27</f>
        <v>0</v>
      </c>
      <c r="DN27" s="37"/>
    </row>
    <row r="28" spans="1:118" ht="15.75" x14ac:dyDescent="0.2">
      <c r="A28" s="19" t="s">
        <v>95</v>
      </c>
      <c r="B28" s="13">
        <f t="shared" si="0"/>
        <v>3043</v>
      </c>
      <c r="C28" s="14">
        <v>0</v>
      </c>
      <c r="D28" s="14">
        <v>3043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3">
        <f t="shared" si="1"/>
        <v>3764</v>
      </c>
      <c r="P28" s="14">
        <v>0</v>
      </c>
      <c r="Q28" s="14">
        <v>3764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3">
        <f t="shared" si="2"/>
        <v>0</v>
      </c>
      <c r="Y28" s="13">
        <f t="shared" si="3"/>
        <v>0</v>
      </c>
      <c r="Z28" s="14">
        <v>0</v>
      </c>
      <c r="AA28" s="14">
        <v>0</v>
      </c>
      <c r="AB28" s="13">
        <f t="shared" si="4"/>
        <v>0</v>
      </c>
      <c r="AC28" s="14">
        <v>0</v>
      </c>
      <c r="AD28" s="14">
        <v>0</v>
      </c>
      <c r="AE28" s="13">
        <f t="shared" si="5"/>
        <v>187</v>
      </c>
      <c r="AF28" s="14">
        <v>187</v>
      </c>
      <c r="AG28" s="14">
        <v>0</v>
      </c>
      <c r="AH28" s="14">
        <v>0</v>
      </c>
      <c r="AI28" s="13">
        <f t="shared" si="6"/>
        <v>0</v>
      </c>
      <c r="AJ28" s="14">
        <v>0</v>
      </c>
      <c r="AK28" s="14">
        <v>0</v>
      </c>
      <c r="AL28" s="13">
        <f t="shared" si="7"/>
        <v>0</v>
      </c>
      <c r="AM28" s="14">
        <v>0</v>
      </c>
      <c r="AN28" s="14">
        <v>0</v>
      </c>
      <c r="AO28" s="13">
        <f t="shared" si="8"/>
        <v>0</v>
      </c>
      <c r="AP28" s="14">
        <v>0</v>
      </c>
      <c r="AQ28" s="14">
        <v>0</v>
      </c>
      <c r="AR28" s="13">
        <f t="shared" si="9"/>
        <v>1875</v>
      </c>
      <c r="AS28" s="14">
        <v>1432</v>
      </c>
      <c r="AT28" s="14">
        <v>0</v>
      </c>
      <c r="AU28" s="14">
        <v>0</v>
      </c>
      <c r="AV28" s="14">
        <v>0</v>
      </c>
      <c r="AW28" s="14">
        <v>0</v>
      </c>
      <c r="AX28" s="13">
        <f t="shared" si="10"/>
        <v>0</v>
      </c>
      <c r="AY28" s="14">
        <v>0</v>
      </c>
      <c r="AZ28" s="14">
        <v>0</v>
      </c>
      <c r="BA28" s="13">
        <f t="shared" si="11"/>
        <v>0</v>
      </c>
      <c r="BB28" s="14">
        <v>0</v>
      </c>
      <c r="BC28" s="14">
        <v>0</v>
      </c>
      <c r="BD28" s="13">
        <f t="shared" si="12"/>
        <v>0</v>
      </c>
      <c r="BE28" s="14">
        <v>0</v>
      </c>
      <c r="BF28" s="14">
        <v>0</v>
      </c>
      <c r="BG28" s="13">
        <f t="shared" si="13"/>
        <v>0</v>
      </c>
      <c r="BH28" s="14">
        <v>0</v>
      </c>
      <c r="BI28" s="14">
        <v>0</v>
      </c>
      <c r="BJ28" s="13">
        <f t="shared" si="14"/>
        <v>443</v>
      </c>
      <c r="BK28" s="14">
        <v>443</v>
      </c>
      <c r="BL28" s="14">
        <v>0</v>
      </c>
      <c r="BM28" s="13">
        <f t="shared" si="15"/>
        <v>0</v>
      </c>
      <c r="BN28" s="14">
        <v>0</v>
      </c>
      <c r="BO28" s="14">
        <v>0</v>
      </c>
      <c r="BP28" s="13">
        <f t="shared" si="16"/>
        <v>217</v>
      </c>
      <c r="BQ28" s="13">
        <f t="shared" si="17"/>
        <v>0</v>
      </c>
      <c r="BR28" s="14">
        <v>0</v>
      </c>
      <c r="BS28" s="15">
        <v>0</v>
      </c>
      <c r="BT28" s="15">
        <v>0</v>
      </c>
      <c r="BU28" s="15">
        <v>0</v>
      </c>
      <c r="BV28" s="13">
        <f t="shared" si="18"/>
        <v>0</v>
      </c>
      <c r="BW28" s="15">
        <v>0</v>
      </c>
      <c r="BX28" s="15">
        <v>0</v>
      </c>
      <c r="BY28" s="13">
        <f t="shared" si="19"/>
        <v>0</v>
      </c>
      <c r="BZ28" s="15">
        <v>0</v>
      </c>
      <c r="CA28" s="15">
        <v>0</v>
      </c>
      <c r="CB28" s="13">
        <f t="shared" si="20"/>
        <v>217</v>
      </c>
      <c r="CC28" s="15">
        <v>217</v>
      </c>
      <c r="CD28" s="15">
        <v>0</v>
      </c>
      <c r="CE28" s="13">
        <f t="shared" si="21"/>
        <v>312</v>
      </c>
      <c r="CF28" s="14">
        <v>312</v>
      </c>
      <c r="CG28" s="14">
        <v>0</v>
      </c>
      <c r="CH28" s="13">
        <f t="shared" si="22"/>
        <v>223</v>
      </c>
      <c r="CI28" s="14">
        <v>223</v>
      </c>
      <c r="CJ28" s="14">
        <v>0</v>
      </c>
      <c r="CK28" s="13">
        <f t="shared" si="23"/>
        <v>0</v>
      </c>
      <c r="CL28" s="14">
        <v>0</v>
      </c>
      <c r="CM28" s="14">
        <v>0</v>
      </c>
      <c r="CN28" s="13">
        <f t="shared" si="24"/>
        <v>328</v>
      </c>
      <c r="CO28" s="14">
        <v>328</v>
      </c>
      <c r="CP28" s="14">
        <v>0</v>
      </c>
      <c r="CQ28" s="16"/>
      <c r="CR28" s="13">
        <f t="shared" si="25"/>
        <v>0</v>
      </c>
      <c r="CS28" s="14">
        <v>0</v>
      </c>
      <c r="CT28" s="14">
        <v>0</v>
      </c>
      <c r="CU28" s="13">
        <f t="shared" si="26"/>
        <v>686</v>
      </c>
      <c r="CV28" s="13">
        <f t="shared" si="27"/>
        <v>468</v>
      </c>
      <c r="CW28" s="13">
        <f t="shared" si="27"/>
        <v>218</v>
      </c>
      <c r="CX28" s="13">
        <f t="shared" si="28"/>
        <v>373</v>
      </c>
      <c r="CY28" s="14">
        <v>155</v>
      </c>
      <c r="CZ28" s="14">
        <v>218</v>
      </c>
      <c r="DA28" s="13">
        <f t="shared" si="29"/>
        <v>313</v>
      </c>
      <c r="DB28" s="14">
        <v>313</v>
      </c>
      <c r="DC28" s="14">
        <v>0</v>
      </c>
      <c r="DD28" s="13">
        <f t="shared" si="30"/>
        <v>0</v>
      </c>
      <c r="DE28" s="14">
        <v>0</v>
      </c>
      <c r="DF28" s="14">
        <v>0</v>
      </c>
      <c r="DG28" s="17">
        <f t="shared" si="33"/>
        <v>10635</v>
      </c>
      <c r="DH28" s="17">
        <f t="shared" si="31"/>
        <v>6653</v>
      </c>
      <c r="DI28" s="17">
        <v>1255</v>
      </c>
      <c r="DJ28" s="17">
        <f t="shared" si="32"/>
        <v>3982</v>
      </c>
      <c r="DK28" s="18">
        <v>405</v>
      </c>
      <c r="DL28" s="18">
        <v>276</v>
      </c>
      <c r="DM28" s="37">
        <f>DG28-'[4]протокол от 15.01.2026 № 1'!DH28</f>
        <v>0</v>
      </c>
      <c r="DN28" s="37"/>
    </row>
    <row r="29" spans="1:118" ht="15.75" x14ac:dyDescent="0.2">
      <c r="A29" s="19" t="s">
        <v>96</v>
      </c>
      <c r="B29" s="13">
        <f t="shared" si="0"/>
        <v>7765</v>
      </c>
      <c r="C29" s="14">
        <v>0</v>
      </c>
      <c r="D29" s="14">
        <v>2980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4785</v>
      </c>
      <c r="M29" s="14">
        <v>0</v>
      </c>
      <c r="N29" s="14">
        <v>0</v>
      </c>
      <c r="O29" s="13">
        <f t="shared" si="1"/>
        <v>1714</v>
      </c>
      <c r="P29" s="14">
        <v>0</v>
      </c>
      <c r="Q29" s="14">
        <v>1714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3">
        <f t="shared" si="2"/>
        <v>0</v>
      </c>
      <c r="Y29" s="13">
        <f t="shared" si="3"/>
        <v>0</v>
      </c>
      <c r="Z29" s="14">
        <v>0</v>
      </c>
      <c r="AA29" s="14">
        <v>0</v>
      </c>
      <c r="AB29" s="13">
        <f t="shared" si="4"/>
        <v>0</v>
      </c>
      <c r="AC29" s="14">
        <v>0</v>
      </c>
      <c r="AD29" s="14">
        <v>0</v>
      </c>
      <c r="AE29" s="13">
        <f t="shared" si="5"/>
        <v>1341</v>
      </c>
      <c r="AF29" s="14">
        <v>1341</v>
      </c>
      <c r="AG29" s="14">
        <v>0</v>
      </c>
      <c r="AH29" s="14">
        <v>0</v>
      </c>
      <c r="AI29" s="13">
        <f t="shared" si="6"/>
        <v>0</v>
      </c>
      <c r="AJ29" s="14">
        <v>0</v>
      </c>
      <c r="AK29" s="14">
        <v>0</v>
      </c>
      <c r="AL29" s="13">
        <f t="shared" si="7"/>
        <v>476</v>
      </c>
      <c r="AM29" s="14">
        <v>447</v>
      </c>
      <c r="AN29" s="14">
        <v>29</v>
      </c>
      <c r="AO29" s="13">
        <f t="shared" si="8"/>
        <v>408</v>
      </c>
      <c r="AP29" s="14">
        <v>359</v>
      </c>
      <c r="AQ29" s="14">
        <v>49</v>
      </c>
      <c r="AR29" s="13">
        <f t="shared" si="9"/>
        <v>2088</v>
      </c>
      <c r="AS29" s="14">
        <v>2066</v>
      </c>
      <c r="AT29" s="14">
        <v>0</v>
      </c>
      <c r="AU29" s="14">
        <v>0</v>
      </c>
      <c r="AV29" s="14">
        <v>0</v>
      </c>
      <c r="AW29" s="14">
        <v>0</v>
      </c>
      <c r="AX29" s="13">
        <f t="shared" si="10"/>
        <v>0</v>
      </c>
      <c r="AY29" s="14">
        <v>0</v>
      </c>
      <c r="AZ29" s="14">
        <v>0</v>
      </c>
      <c r="BA29" s="13">
        <f t="shared" si="11"/>
        <v>0</v>
      </c>
      <c r="BB29" s="14">
        <v>0</v>
      </c>
      <c r="BC29" s="14">
        <v>0</v>
      </c>
      <c r="BD29" s="13">
        <f t="shared" si="12"/>
        <v>0</v>
      </c>
      <c r="BE29" s="14">
        <v>0</v>
      </c>
      <c r="BF29" s="14">
        <v>0</v>
      </c>
      <c r="BG29" s="13">
        <f t="shared" si="13"/>
        <v>0</v>
      </c>
      <c r="BH29" s="14">
        <v>0</v>
      </c>
      <c r="BI29" s="14">
        <v>0</v>
      </c>
      <c r="BJ29" s="13">
        <f t="shared" si="14"/>
        <v>22</v>
      </c>
      <c r="BK29" s="14">
        <v>22</v>
      </c>
      <c r="BL29" s="14">
        <v>0</v>
      </c>
      <c r="BM29" s="13">
        <f t="shared" si="15"/>
        <v>58</v>
      </c>
      <c r="BN29" s="14">
        <v>58</v>
      </c>
      <c r="BO29" s="14">
        <v>0</v>
      </c>
      <c r="BP29" s="13">
        <f t="shared" si="16"/>
        <v>1733</v>
      </c>
      <c r="BQ29" s="13">
        <f t="shared" si="17"/>
        <v>0</v>
      </c>
      <c r="BR29" s="14">
        <v>0</v>
      </c>
      <c r="BS29" s="15">
        <v>0</v>
      </c>
      <c r="BT29" s="15">
        <v>127</v>
      </c>
      <c r="BU29" s="15">
        <v>331</v>
      </c>
      <c r="BV29" s="13">
        <f t="shared" si="18"/>
        <v>0</v>
      </c>
      <c r="BW29" s="15">
        <v>0</v>
      </c>
      <c r="BX29" s="15">
        <v>0</v>
      </c>
      <c r="BY29" s="13">
        <f t="shared" si="19"/>
        <v>0</v>
      </c>
      <c r="BZ29" s="15">
        <v>0</v>
      </c>
      <c r="CA29" s="15">
        <v>0</v>
      </c>
      <c r="CB29" s="13">
        <f t="shared" si="20"/>
        <v>1275</v>
      </c>
      <c r="CC29" s="15">
        <v>1275</v>
      </c>
      <c r="CD29" s="15">
        <v>0</v>
      </c>
      <c r="CE29" s="13">
        <f t="shared" si="21"/>
        <v>1560</v>
      </c>
      <c r="CF29" s="14">
        <v>1544</v>
      </c>
      <c r="CG29" s="14">
        <v>16</v>
      </c>
      <c r="CH29" s="13">
        <f t="shared" si="22"/>
        <v>539</v>
      </c>
      <c r="CI29" s="14">
        <v>375</v>
      </c>
      <c r="CJ29" s="14">
        <v>164</v>
      </c>
      <c r="CK29" s="13">
        <f t="shared" si="23"/>
        <v>0</v>
      </c>
      <c r="CL29" s="14">
        <v>0</v>
      </c>
      <c r="CM29" s="14">
        <v>0</v>
      </c>
      <c r="CN29" s="13">
        <f t="shared" si="24"/>
        <v>723</v>
      </c>
      <c r="CO29" s="14">
        <v>634</v>
      </c>
      <c r="CP29" s="14">
        <v>89</v>
      </c>
      <c r="CQ29" s="16"/>
      <c r="CR29" s="13">
        <f t="shared" si="25"/>
        <v>560</v>
      </c>
      <c r="CS29" s="14">
        <v>375</v>
      </c>
      <c r="CT29" s="14">
        <v>185</v>
      </c>
      <c r="CU29" s="13">
        <f t="shared" si="26"/>
        <v>2508</v>
      </c>
      <c r="CV29" s="13">
        <f t="shared" si="27"/>
        <v>1941</v>
      </c>
      <c r="CW29" s="13">
        <f t="shared" si="27"/>
        <v>567</v>
      </c>
      <c r="CX29" s="13">
        <f t="shared" si="28"/>
        <v>0</v>
      </c>
      <c r="CY29" s="14">
        <v>0</v>
      </c>
      <c r="CZ29" s="14">
        <v>0</v>
      </c>
      <c r="DA29" s="13">
        <f t="shared" si="29"/>
        <v>2508</v>
      </c>
      <c r="DB29" s="14">
        <v>1941</v>
      </c>
      <c r="DC29" s="14">
        <v>567</v>
      </c>
      <c r="DD29" s="13">
        <f t="shared" si="30"/>
        <v>0</v>
      </c>
      <c r="DE29" s="14">
        <v>0</v>
      </c>
      <c r="DF29" s="14">
        <v>0</v>
      </c>
      <c r="DG29" s="17">
        <f t="shared" si="33"/>
        <v>21473</v>
      </c>
      <c r="DH29" s="17">
        <f t="shared" si="31"/>
        <v>18533</v>
      </c>
      <c r="DI29" s="17">
        <v>1873</v>
      </c>
      <c r="DJ29" s="17">
        <f t="shared" si="32"/>
        <v>2940</v>
      </c>
      <c r="DK29" s="18">
        <v>634</v>
      </c>
      <c r="DL29" s="18">
        <v>432</v>
      </c>
      <c r="DM29" s="37">
        <f>DG29-'[4]протокол от 15.01.2026 № 1'!DH29</f>
        <v>0</v>
      </c>
      <c r="DN29" s="37"/>
    </row>
    <row r="30" spans="1:118" ht="15.75" x14ac:dyDescent="0.2">
      <c r="A30" s="19" t="s">
        <v>97</v>
      </c>
      <c r="B30" s="13">
        <f t="shared" si="0"/>
        <v>11390</v>
      </c>
      <c r="C30" s="14">
        <v>0</v>
      </c>
      <c r="D30" s="14">
        <v>9551</v>
      </c>
      <c r="E30" s="14">
        <v>0</v>
      </c>
      <c r="F30" s="14">
        <v>0</v>
      </c>
      <c r="G30" s="14">
        <v>0</v>
      </c>
      <c r="H30" s="14">
        <v>0</v>
      </c>
      <c r="I30" s="14">
        <v>681</v>
      </c>
      <c r="J30" s="14">
        <v>0</v>
      </c>
      <c r="K30" s="14">
        <v>0</v>
      </c>
      <c r="L30" s="14">
        <v>1158</v>
      </c>
      <c r="M30" s="14">
        <v>0</v>
      </c>
      <c r="N30" s="14">
        <v>0</v>
      </c>
      <c r="O30" s="13">
        <f t="shared" si="1"/>
        <v>11088</v>
      </c>
      <c r="P30" s="14">
        <v>1760</v>
      </c>
      <c r="Q30" s="14">
        <v>9328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3">
        <f t="shared" si="2"/>
        <v>429</v>
      </c>
      <c r="Y30" s="13">
        <f t="shared" si="3"/>
        <v>429</v>
      </c>
      <c r="Z30" s="14">
        <v>429</v>
      </c>
      <c r="AA30" s="14">
        <v>0</v>
      </c>
      <c r="AB30" s="13">
        <f t="shared" si="4"/>
        <v>0</v>
      </c>
      <c r="AC30" s="14">
        <v>0</v>
      </c>
      <c r="AD30" s="14">
        <v>0</v>
      </c>
      <c r="AE30" s="13">
        <f t="shared" si="5"/>
        <v>1757</v>
      </c>
      <c r="AF30" s="14">
        <v>1757</v>
      </c>
      <c r="AG30" s="14">
        <v>0</v>
      </c>
      <c r="AH30" s="14">
        <v>0</v>
      </c>
      <c r="AI30" s="13">
        <f t="shared" si="6"/>
        <v>0</v>
      </c>
      <c r="AJ30" s="14">
        <v>0</v>
      </c>
      <c r="AK30" s="14">
        <v>0</v>
      </c>
      <c r="AL30" s="13">
        <f t="shared" si="7"/>
        <v>691</v>
      </c>
      <c r="AM30" s="14">
        <v>572</v>
      </c>
      <c r="AN30" s="14">
        <v>119</v>
      </c>
      <c r="AO30" s="13">
        <f t="shared" si="8"/>
        <v>0</v>
      </c>
      <c r="AP30" s="14">
        <v>0</v>
      </c>
      <c r="AQ30" s="14">
        <v>0</v>
      </c>
      <c r="AR30" s="13">
        <f t="shared" si="9"/>
        <v>3135</v>
      </c>
      <c r="AS30" s="14">
        <v>2607</v>
      </c>
      <c r="AT30" s="14">
        <v>0</v>
      </c>
      <c r="AU30" s="14">
        <v>0</v>
      </c>
      <c r="AV30" s="14">
        <v>0</v>
      </c>
      <c r="AW30" s="14">
        <v>0</v>
      </c>
      <c r="AX30" s="13">
        <f t="shared" si="10"/>
        <v>0</v>
      </c>
      <c r="AY30" s="14">
        <v>0</v>
      </c>
      <c r="AZ30" s="14">
        <v>0</v>
      </c>
      <c r="BA30" s="13">
        <f t="shared" si="11"/>
        <v>0</v>
      </c>
      <c r="BB30" s="14">
        <v>0</v>
      </c>
      <c r="BC30" s="14">
        <v>0</v>
      </c>
      <c r="BD30" s="13">
        <f t="shared" si="12"/>
        <v>528</v>
      </c>
      <c r="BE30" s="14">
        <v>0</v>
      </c>
      <c r="BF30" s="14">
        <v>528</v>
      </c>
      <c r="BG30" s="13">
        <f t="shared" si="13"/>
        <v>0</v>
      </c>
      <c r="BH30" s="14">
        <v>0</v>
      </c>
      <c r="BI30" s="14">
        <v>0</v>
      </c>
      <c r="BJ30" s="13">
        <f t="shared" si="14"/>
        <v>0</v>
      </c>
      <c r="BK30" s="14">
        <v>0</v>
      </c>
      <c r="BL30" s="14">
        <v>0</v>
      </c>
      <c r="BM30" s="13">
        <f t="shared" si="15"/>
        <v>0</v>
      </c>
      <c r="BN30" s="14">
        <v>0</v>
      </c>
      <c r="BO30" s="14">
        <v>0</v>
      </c>
      <c r="BP30" s="13">
        <f t="shared" si="16"/>
        <v>9233</v>
      </c>
      <c r="BQ30" s="13">
        <f t="shared" si="17"/>
        <v>2010</v>
      </c>
      <c r="BR30" s="14">
        <v>2010</v>
      </c>
      <c r="BS30" s="15">
        <v>0</v>
      </c>
      <c r="BT30" s="15">
        <v>1004</v>
      </c>
      <c r="BU30" s="15">
        <v>1006</v>
      </c>
      <c r="BV30" s="13">
        <f t="shared" si="18"/>
        <v>1006</v>
      </c>
      <c r="BW30" s="15">
        <v>1006</v>
      </c>
      <c r="BX30" s="15">
        <v>0</v>
      </c>
      <c r="BY30" s="13">
        <f t="shared" si="19"/>
        <v>0</v>
      </c>
      <c r="BZ30" s="15">
        <v>0</v>
      </c>
      <c r="CA30" s="15">
        <v>0</v>
      </c>
      <c r="CB30" s="13">
        <f t="shared" si="20"/>
        <v>4207</v>
      </c>
      <c r="CC30" s="15">
        <v>4207</v>
      </c>
      <c r="CD30" s="15">
        <v>0</v>
      </c>
      <c r="CE30" s="13">
        <f t="shared" si="21"/>
        <v>3066</v>
      </c>
      <c r="CF30" s="14">
        <v>2744</v>
      </c>
      <c r="CG30" s="14">
        <v>322</v>
      </c>
      <c r="CH30" s="13">
        <f t="shared" si="22"/>
        <v>2741</v>
      </c>
      <c r="CI30" s="14">
        <v>1218</v>
      </c>
      <c r="CJ30" s="14">
        <v>1523</v>
      </c>
      <c r="CK30" s="13">
        <f t="shared" si="23"/>
        <v>0</v>
      </c>
      <c r="CL30" s="14">
        <v>0</v>
      </c>
      <c r="CM30" s="14">
        <v>0</v>
      </c>
      <c r="CN30" s="13">
        <f t="shared" si="24"/>
        <v>1983</v>
      </c>
      <c r="CO30" s="14">
        <v>741</v>
      </c>
      <c r="CP30" s="14">
        <v>1242</v>
      </c>
      <c r="CQ30" s="16"/>
      <c r="CR30" s="13">
        <f t="shared" si="25"/>
        <v>2444</v>
      </c>
      <c r="CS30" s="14">
        <v>1915</v>
      </c>
      <c r="CT30" s="14">
        <v>529</v>
      </c>
      <c r="CU30" s="13">
        <f t="shared" si="26"/>
        <v>2688</v>
      </c>
      <c r="CV30" s="13">
        <f t="shared" si="27"/>
        <v>1563</v>
      </c>
      <c r="CW30" s="13">
        <f t="shared" si="27"/>
        <v>1125</v>
      </c>
      <c r="CX30" s="13">
        <f t="shared" si="28"/>
        <v>437</v>
      </c>
      <c r="CY30" s="14">
        <v>437</v>
      </c>
      <c r="CZ30" s="14">
        <v>0</v>
      </c>
      <c r="DA30" s="13">
        <f t="shared" si="29"/>
        <v>2251</v>
      </c>
      <c r="DB30" s="14">
        <v>1126</v>
      </c>
      <c r="DC30" s="14">
        <v>1125</v>
      </c>
      <c r="DD30" s="13">
        <f t="shared" si="30"/>
        <v>0</v>
      </c>
      <c r="DE30" s="14">
        <v>0</v>
      </c>
      <c r="DF30" s="14">
        <v>0</v>
      </c>
      <c r="DG30" s="17">
        <f t="shared" si="33"/>
        <v>50645</v>
      </c>
      <c r="DH30" s="17">
        <f t="shared" si="31"/>
        <v>33165</v>
      </c>
      <c r="DI30" s="17">
        <v>6436</v>
      </c>
      <c r="DJ30" s="17">
        <f t="shared" si="32"/>
        <v>17480</v>
      </c>
      <c r="DK30" s="18">
        <v>2255</v>
      </c>
      <c r="DL30" s="18">
        <v>1536</v>
      </c>
      <c r="DM30" s="37">
        <f>DG30-'[4]протокол от 15.01.2026 № 1'!DH30</f>
        <v>0</v>
      </c>
      <c r="DN30" s="37"/>
    </row>
    <row r="31" spans="1:118" ht="15.75" x14ac:dyDescent="0.2">
      <c r="A31" s="19" t="s">
        <v>98</v>
      </c>
      <c r="B31" s="13">
        <f t="shared" si="0"/>
        <v>5358</v>
      </c>
      <c r="C31" s="14">
        <v>0</v>
      </c>
      <c r="D31" s="14">
        <v>3638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1720</v>
      </c>
      <c r="M31" s="14">
        <v>0</v>
      </c>
      <c r="N31" s="14">
        <v>0</v>
      </c>
      <c r="O31" s="13">
        <f t="shared" si="1"/>
        <v>4300</v>
      </c>
      <c r="P31" s="14">
        <v>0</v>
      </c>
      <c r="Q31" s="14">
        <v>4013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287</v>
      </c>
      <c r="X31" s="13">
        <f t="shared" si="2"/>
        <v>23</v>
      </c>
      <c r="Y31" s="13">
        <f t="shared" si="3"/>
        <v>23</v>
      </c>
      <c r="Z31" s="14">
        <v>23</v>
      </c>
      <c r="AA31" s="14">
        <v>0</v>
      </c>
      <c r="AB31" s="13">
        <f t="shared" si="4"/>
        <v>0</v>
      </c>
      <c r="AC31" s="14">
        <v>0</v>
      </c>
      <c r="AD31" s="14">
        <v>0</v>
      </c>
      <c r="AE31" s="13">
        <f t="shared" si="5"/>
        <v>115</v>
      </c>
      <c r="AF31" s="14">
        <v>115</v>
      </c>
      <c r="AG31" s="14">
        <v>0</v>
      </c>
      <c r="AH31" s="14">
        <v>0</v>
      </c>
      <c r="AI31" s="13">
        <f t="shared" si="6"/>
        <v>0</v>
      </c>
      <c r="AJ31" s="14">
        <v>0</v>
      </c>
      <c r="AK31" s="14">
        <v>0</v>
      </c>
      <c r="AL31" s="13">
        <f t="shared" si="7"/>
        <v>1147</v>
      </c>
      <c r="AM31" s="14">
        <v>1032</v>
      </c>
      <c r="AN31" s="14">
        <v>115</v>
      </c>
      <c r="AO31" s="13">
        <f t="shared" si="8"/>
        <v>0</v>
      </c>
      <c r="AP31" s="14">
        <v>0</v>
      </c>
      <c r="AQ31" s="14">
        <v>0</v>
      </c>
      <c r="AR31" s="13">
        <f t="shared" si="9"/>
        <v>355</v>
      </c>
      <c r="AS31" s="14">
        <v>344</v>
      </c>
      <c r="AT31" s="14">
        <v>0</v>
      </c>
      <c r="AU31" s="14">
        <v>0</v>
      </c>
      <c r="AV31" s="14">
        <v>0</v>
      </c>
      <c r="AW31" s="14">
        <v>0</v>
      </c>
      <c r="AX31" s="13">
        <f t="shared" si="10"/>
        <v>0</v>
      </c>
      <c r="AY31" s="14">
        <v>0</v>
      </c>
      <c r="AZ31" s="14">
        <v>0</v>
      </c>
      <c r="BA31" s="13">
        <f t="shared" si="11"/>
        <v>0</v>
      </c>
      <c r="BB31" s="14">
        <v>0</v>
      </c>
      <c r="BC31" s="14">
        <v>0</v>
      </c>
      <c r="BD31" s="13">
        <f t="shared" si="12"/>
        <v>0</v>
      </c>
      <c r="BE31" s="14">
        <v>0</v>
      </c>
      <c r="BF31" s="14">
        <v>0</v>
      </c>
      <c r="BG31" s="13">
        <f t="shared" si="13"/>
        <v>0</v>
      </c>
      <c r="BH31" s="14">
        <v>0</v>
      </c>
      <c r="BI31" s="14">
        <v>0</v>
      </c>
      <c r="BJ31" s="13">
        <f t="shared" si="14"/>
        <v>11</v>
      </c>
      <c r="BK31" s="14">
        <v>11</v>
      </c>
      <c r="BL31" s="14">
        <v>0</v>
      </c>
      <c r="BM31" s="13">
        <f t="shared" si="15"/>
        <v>0</v>
      </c>
      <c r="BN31" s="14">
        <v>0</v>
      </c>
      <c r="BO31" s="14">
        <v>0</v>
      </c>
      <c r="BP31" s="13">
        <f t="shared" si="16"/>
        <v>800</v>
      </c>
      <c r="BQ31" s="13">
        <f t="shared" si="17"/>
        <v>0</v>
      </c>
      <c r="BR31" s="14">
        <v>0</v>
      </c>
      <c r="BS31" s="15">
        <v>0</v>
      </c>
      <c r="BT31" s="15">
        <v>0</v>
      </c>
      <c r="BU31" s="15">
        <v>300</v>
      </c>
      <c r="BV31" s="13">
        <f t="shared" si="18"/>
        <v>0</v>
      </c>
      <c r="BW31" s="15">
        <v>0</v>
      </c>
      <c r="BX31" s="15">
        <v>0</v>
      </c>
      <c r="BY31" s="13">
        <f t="shared" si="19"/>
        <v>0</v>
      </c>
      <c r="BZ31" s="15">
        <v>0</v>
      </c>
      <c r="CA31" s="15">
        <v>0</v>
      </c>
      <c r="CB31" s="13">
        <f t="shared" si="20"/>
        <v>500</v>
      </c>
      <c r="CC31" s="15">
        <v>500</v>
      </c>
      <c r="CD31" s="15">
        <v>0</v>
      </c>
      <c r="CE31" s="13">
        <f t="shared" si="21"/>
        <v>860</v>
      </c>
      <c r="CF31" s="14">
        <v>860</v>
      </c>
      <c r="CG31" s="14">
        <v>0</v>
      </c>
      <c r="CH31" s="13">
        <f t="shared" si="22"/>
        <v>688</v>
      </c>
      <c r="CI31" s="14">
        <v>516</v>
      </c>
      <c r="CJ31" s="14">
        <v>172</v>
      </c>
      <c r="CK31" s="13">
        <f t="shared" si="23"/>
        <v>0</v>
      </c>
      <c r="CL31" s="14">
        <v>0</v>
      </c>
      <c r="CM31" s="14">
        <v>0</v>
      </c>
      <c r="CN31" s="13">
        <f t="shared" si="24"/>
        <v>917</v>
      </c>
      <c r="CO31" s="14">
        <v>344</v>
      </c>
      <c r="CP31" s="14">
        <v>573</v>
      </c>
      <c r="CQ31" s="16"/>
      <c r="CR31" s="13">
        <f t="shared" si="25"/>
        <v>1089</v>
      </c>
      <c r="CS31" s="14">
        <v>860</v>
      </c>
      <c r="CT31" s="14">
        <v>229</v>
      </c>
      <c r="CU31" s="13">
        <f t="shared" si="26"/>
        <v>2580</v>
      </c>
      <c r="CV31" s="13">
        <f t="shared" si="27"/>
        <v>2580</v>
      </c>
      <c r="CW31" s="13">
        <f t="shared" si="27"/>
        <v>0</v>
      </c>
      <c r="CX31" s="13">
        <f t="shared" si="28"/>
        <v>516</v>
      </c>
      <c r="CY31" s="14">
        <v>516</v>
      </c>
      <c r="CZ31" s="14">
        <v>0</v>
      </c>
      <c r="DA31" s="13">
        <f t="shared" si="29"/>
        <v>2064</v>
      </c>
      <c r="DB31" s="14">
        <v>2064</v>
      </c>
      <c r="DC31" s="14">
        <v>0</v>
      </c>
      <c r="DD31" s="13">
        <f t="shared" si="30"/>
        <v>0</v>
      </c>
      <c r="DE31" s="14">
        <v>0</v>
      </c>
      <c r="DF31" s="14">
        <v>0</v>
      </c>
      <c r="DG31" s="17">
        <f t="shared" si="33"/>
        <v>18232</v>
      </c>
      <c r="DH31" s="17">
        <f t="shared" si="31"/>
        <v>12843</v>
      </c>
      <c r="DI31" s="17">
        <v>1518</v>
      </c>
      <c r="DJ31" s="17">
        <f t="shared" si="32"/>
        <v>5389</v>
      </c>
      <c r="DK31" s="18">
        <v>516</v>
      </c>
      <c r="DL31" s="18">
        <v>351</v>
      </c>
      <c r="DM31" s="37">
        <f>DG31-'[4]протокол от 15.01.2026 № 1'!DH31</f>
        <v>0</v>
      </c>
      <c r="DN31" s="37"/>
    </row>
    <row r="32" spans="1:118" ht="15.75" x14ac:dyDescent="0.2">
      <c r="A32" s="19" t="s">
        <v>99</v>
      </c>
      <c r="B32" s="13">
        <f t="shared" si="0"/>
        <v>27515</v>
      </c>
      <c r="C32" s="14">
        <v>0</v>
      </c>
      <c r="D32" s="14">
        <v>19264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7452</v>
      </c>
      <c r="M32" s="14">
        <v>799</v>
      </c>
      <c r="N32" s="14">
        <v>0</v>
      </c>
      <c r="O32" s="13">
        <f t="shared" si="1"/>
        <v>9323</v>
      </c>
      <c r="P32" s="14">
        <v>0</v>
      </c>
      <c r="Q32" s="14">
        <v>7801</v>
      </c>
      <c r="R32" s="14">
        <v>0</v>
      </c>
      <c r="S32" s="14">
        <v>711</v>
      </c>
      <c r="T32" s="14">
        <v>0</v>
      </c>
      <c r="U32" s="14">
        <v>0</v>
      </c>
      <c r="V32" s="14">
        <v>0</v>
      </c>
      <c r="W32" s="14">
        <v>811</v>
      </c>
      <c r="X32" s="13">
        <f t="shared" si="2"/>
        <v>0</v>
      </c>
      <c r="Y32" s="13">
        <f t="shared" si="3"/>
        <v>0</v>
      </c>
      <c r="Z32" s="14">
        <v>0</v>
      </c>
      <c r="AA32" s="14">
        <v>0</v>
      </c>
      <c r="AB32" s="13">
        <f t="shared" si="4"/>
        <v>0</v>
      </c>
      <c r="AC32" s="14">
        <v>0</v>
      </c>
      <c r="AD32" s="14">
        <v>0</v>
      </c>
      <c r="AE32" s="13">
        <f t="shared" si="5"/>
        <v>1800</v>
      </c>
      <c r="AF32" s="14">
        <v>1528</v>
      </c>
      <c r="AG32" s="14">
        <v>272</v>
      </c>
      <c r="AH32" s="14">
        <v>0</v>
      </c>
      <c r="AI32" s="13">
        <f t="shared" si="6"/>
        <v>0</v>
      </c>
      <c r="AJ32" s="14">
        <v>0</v>
      </c>
      <c r="AK32" s="14">
        <v>0</v>
      </c>
      <c r="AL32" s="13">
        <f t="shared" si="7"/>
        <v>3366</v>
      </c>
      <c r="AM32" s="14">
        <v>2812</v>
      </c>
      <c r="AN32" s="14">
        <v>554</v>
      </c>
      <c r="AO32" s="13">
        <f t="shared" si="8"/>
        <v>80</v>
      </c>
      <c r="AP32" s="14">
        <v>80</v>
      </c>
      <c r="AQ32" s="14">
        <v>0</v>
      </c>
      <c r="AR32" s="13">
        <f t="shared" si="9"/>
        <v>7936</v>
      </c>
      <c r="AS32" s="14">
        <v>7071</v>
      </c>
      <c r="AT32" s="14">
        <v>226</v>
      </c>
      <c r="AU32" s="14">
        <v>0</v>
      </c>
      <c r="AV32" s="14">
        <v>0</v>
      </c>
      <c r="AW32" s="14">
        <v>0</v>
      </c>
      <c r="AX32" s="13">
        <f t="shared" si="10"/>
        <v>0</v>
      </c>
      <c r="AY32" s="14">
        <v>0</v>
      </c>
      <c r="AZ32" s="14">
        <v>0</v>
      </c>
      <c r="BA32" s="13">
        <f t="shared" si="11"/>
        <v>0</v>
      </c>
      <c r="BB32" s="14">
        <v>0</v>
      </c>
      <c r="BC32" s="14">
        <v>0</v>
      </c>
      <c r="BD32" s="13">
        <f t="shared" si="12"/>
        <v>0</v>
      </c>
      <c r="BE32" s="14">
        <v>0</v>
      </c>
      <c r="BF32" s="14">
        <v>0</v>
      </c>
      <c r="BG32" s="13">
        <f t="shared" si="13"/>
        <v>0</v>
      </c>
      <c r="BH32" s="14">
        <v>0</v>
      </c>
      <c r="BI32" s="14">
        <v>0</v>
      </c>
      <c r="BJ32" s="13">
        <f t="shared" si="14"/>
        <v>639</v>
      </c>
      <c r="BK32" s="14">
        <v>639</v>
      </c>
      <c r="BL32" s="14">
        <v>0</v>
      </c>
      <c r="BM32" s="13">
        <f t="shared" si="15"/>
        <v>81</v>
      </c>
      <c r="BN32" s="14">
        <v>81</v>
      </c>
      <c r="BO32" s="14">
        <v>0</v>
      </c>
      <c r="BP32" s="13">
        <f t="shared" si="16"/>
        <v>3135</v>
      </c>
      <c r="BQ32" s="13">
        <f t="shared" si="17"/>
        <v>119</v>
      </c>
      <c r="BR32" s="14">
        <v>102</v>
      </c>
      <c r="BS32" s="15">
        <v>17</v>
      </c>
      <c r="BT32" s="15">
        <v>256</v>
      </c>
      <c r="BU32" s="15">
        <v>767</v>
      </c>
      <c r="BV32" s="13">
        <f t="shared" si="18"/>
        <v>0</v>
      </c>
      <c r="BW32" s="15">
        <v>0</v>
      </c>
      <c r="BX32" s="15">
        <v>0</v>
      </c>
      <c r="BY32" s="13">
        <f t="shared" si="19"/>
        <v>0</v>
      </c>
      <c r="BZ32" s="15">
        <v>0</v>
      </c>
      <c r="CA32" s="15">
        <v>0</v>
      </c>
      <c r="CB32" s="13">
        <f t="shared" si="20"/>
        <v>1993</v>
      </c>
      <c r="CC32" s="15">
        <v>1610</v>
      </c>
      <c r="CD32" s="15">
        <v>383</v>
      </c>
      <c r="CE32" s="13">
        <f t="shared" si="21"/>
        <v>1322</v>
      </c>
      <c r="CF32" s="14">
        <v>1141</v>
      </c>
      <c r="CG32" s="14">
        <v>181</v>
      </c>
      <c r="CH32" s="13">
        <f t="shared" si="22"/>
        <v>1625</v>
      </c>
      <c r="CI32" s="14">
        <v>1084</v>
      </c>
      <c r="CJ32" s="14">
        <v>541</v>
      </c>
      <c r="CK32" s="13">
        <f t="shared" si="23"/>
        <v>0</v>
      </c>
      <c r="CL32" s="14">
        <v>0</v>
      </c>
      <c r="CM32" s="14">
        <v>0</v>
      </c>
      <c r="CN32" s="13">
        <f t="shared" si="24"/>
        <v>2483</v>
      </c>
      <c r="CO32" s="14">
        <v>1897</v>
      </c>
      <c r="CP32" s="14">
        <v>586</v>
      </c>
      <c r="CQ32" s="16"/>
      <c r="CR32" s="13">
        <f t="shared" si="25"/>
        <v>2263</v>
      </c>
      <c r="CS32" s="14">
        <v>1888</v>
      </c>
      <c r="CT32" s="14">
        <v>375</v>
      </c>
      <c r="CU32" s="13">
        <f t="shared" si="26"/>
        <v>1873</v>
      </c>
      <c r="CV32" s="13">
        <f t="shared" si="27"/>
        <v>1776</v>
      </c>
      <c r="CW32" s="13">
        <f t="shared" si="27"/>
        <v>97</v>
      </c>
      <c r="CX32" s="13">
        <f t="shared" si="28"/>
        <v>135</v>
      </c>
      <c r="CY32" s="14">
        <v>114</v>
      </c>
      <c r="CZ32" s="14">
        <v>21</v>
      </c>
      <c r="DA32" s="13">
        <f t="shared" si="29"/>
        <v>1738</v>
      </c>
      <c r="DB32" s="14">
        <v>1662</v>
      </c>
      <c r="DC32" s="14">
        <v>76</v>
      </c>
      <c r="DD32" s="13">
        <f t="shared" si="30"/>
        <v>0</v>
      </c>
      <c r="DE32" s="14">
        <v>0</v>
      </c>
      <c r="DF32" s="14">
        <v>0</v>
      </c>
      <c r="DG32" s="17">
        <f t="shared" si="33"/>
        <v>62802</v>
      </c>
      <c r="DH32" s="17">
        <f t="shared" si="31"/>
        <v>49991</v>
      </c>
      <c r="DI32" s="17">
        <v>2901</v>
      </c>
      <c r="DJ32" s="17">
        <f t="shared" si="32"/>
        <v>12811</v>
      </c>
      <c r="DK32" s="18">
        <v>1001</v>
      </c>
      <c r="DL32" s="18">
        <v>682</v>
      </c>
      <c r="DM32" s="37">
        <f>DG32-'[4]протокол от 15.01.2026 № 1'!DH32</f>
        <v>0</v>
      </c>
      <c r="DN32" s="37"/>
    </row>
    <row r="33" spans="1:118" ht="15.75" x14ac:dyDescent="0.2">
      <c r="A33" s="19" t="s">
        <v>100</v>
      </c>
      <c r="B33" s="13">
        <f t="shared" si="0"/>
        <v>2513</v>
      </c>
      <c r="C33" s="14">
        <v>0</v>
      </c>
      <c r="D33" s="14">
        <v>2513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3">
        <f t="shared" si="1"/>
        <v>2896</v>
      </c>
      <c r="P33" s="14">
        <v>0</v>
      </c>
      <c r="Q33" s="14">
        <v>2896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3">
        <f t="shared" si="2"/>
        <v>0</v>
      </c>
      <c r="Y33" s="13">
        <f t="shared" si="3"/>
        <v>0</v>
      </c>
      <c r="Z33" s="14">
        <v>0</v>
      </c>
      <c r="AA33" s="14">
        <v>0</v>
      </c>
      <c r="AB33" s="13">
        <f t="shared" si="4"/>
        <v>0</v>
      </c>
      <c r="AC33" s="14">
        <v>0</v>
      </c>
      <c r="AD33" s="14">
        <v>0</v>
      </c>
      <c r="AE33" s="13">
        <f t="shared" si="5"/>
        <v>217</v>
      </c>
      <c r="AF33" s="14">
        <v>217</v>
      </c>
      <c r="AG33" s="14">
        <v>0</v>
      </c>
      <c r="AH33" s="14">
        <v>0</v>
      </c>
      <c r="AI33" s="13">
        <f t="shared" si="6"/>
        <v>0</v>
      </c>
      <c r="AJ33" s="14">
        <v>0</v>
      </c>
      <c r="AK33" s="14">
        <v>0</v>
      </c>
      <c r="AL33" s="13">
        <f t="shared" si="7"/>
        <v>522</v>
      </c>
      <c r="AM33" s="14">
        <v>507</v>
      </c>
      <c r="AN33" s="14">
        <v>15</v>
      </c>
      <c r="AO33" s="13">
        <f t="shared" si="8"/>
        <v>0</v>
      </c>
      <c r="AP33" s="14">
        <v>0</v>
      </c>
      <c r="AQ33" s="14">
        <v>0</v>
      </c>
      <c r="AR33" s="13">
        <f t="shared" si="9"/>
        <v>558</v>
      </c>
      <c r="AS33" s="14">
        <v>543</v>
      </c>
      <c r="AT33" s="14">
        <v>0</v>
      </c>
      <c r="AU33" s="14">
        <v>0</v>
      </c>
      <c r="AV33" s="14">
        <v>0</v>
      </c>
      <c r="AW33" s="14">
        <v>0</v>
      </c>
      <c r="AX33" s="13">
        <f t="shared" si="10"/>
        <v>0</v>
      </c>
      <c r="AY33" s="14">
        <v>0</v>
      </c>
      <c r="AZ33" s="14">
        <v>0</v>
      </c>
      <c r="BA33" s="13">
        <f t="shared" si="11"/>
        <v>0</v>
      </c>
      <c r="BB33" s="14">
        <v>0</v>
      </c>
      <c r="BC33" s="14">
        <v>0</v>
      </c>
      <c r="BD33" s="13">
        <f t="shared" si="12"/>
        <v>0</v>
      </c>
      <c r="BE33" s="14">
        <v>0</v>
      </c>
      <c r="BF33" s="14">
        <v>0</v>
      </c>
      <c r="BG33" s="13">
        <f t="shared" si="13"/>
        <v>0</v>
      </c>
      <c r="BH33" s="14">
        <v>0</v>
      </c>
      <c r="BI33" s="14">
        <v>0</v>
      </c>
      <c r="BJ33" s="13">
        <f t="shared" si="14"/>
        <v>15</v>
      </c>
      <c r="BK33" s="14">
        <v>15</v>
      </c>
      <c r="BL33" s="14">
        <v>0</v>
      </c>
      <c r="BM33" s="13">
        <f t="shared" si="15"/>
        <v>0</v>
      </c>
      <c r="BN33" s="14">
        <v>0</v>
      </c>
      <c r="BO33" s="14">
        <v>0</v>
      </c>
      <c r="BP33" s="13">
        <f t="shared" si="16"/>
        <v>1236</v>
      </c>
      <c r="BQ33" s="13">
        <f t="shared" si="17"/>
        <v>382</v>
      </c>
      <c r="BR33" s="14">
        <v>382</v>
      </c>
      <c r="BS33" s="15">
        <v>0</v>
      </c>
      <c r="BT33" s="15">
        <v>0</v>
      </c>
      <c r="BU33" s="15">
        <v>0</v>
      </c>
      <c r="BV33" s="13">
        <f t="shared" si="18"/>
        <v>0</v>
      </c>
      <c r="BW33" s="15">
        <v>0</v>
      </c>
      <c r="BX33" s="15">
        <v>0</v>
      </c>
      <c r="BY33" s="13">
        <f t="shared" si="19"/>
        <v>0</v>
      </c>
      <c r="BZ33" s="15">
        <v>0</v>
      </c>
      <c r="CA33" s="15">
        <v>0</v>
      </c>
      <c r="CB33" s="13">
        <f t="shared" si="20"/>
        <v>854</v>
      </c>
      <c r="CC33" s="15">
        <v>446</v>
      </c>
      <c r="CD33" s="15">
        <v>408</v>
      </c>
      <c r="CE33" s="13">
        <f t="shared" si="21"/>
        <v>2324</v>
      </c>
      <c r="CF33" s="14">
        <v>2317</v>
      </c>
      <c r="CG33" s="14">
        <v>7</v>
      </c>
      <c r="CH33" s="13">
        <f t="shared" si="22"/>
        <v>121</v>
      </c>
      <c r="CI33" s="14">
        <v>114</v>
      </c>
      <c r="CJ33" s="14">
        <v>7</v>
      </c>
      <c r="CK33" s="13">
        <f t="shared" si="23"/>
        <v>0</v>
      </c>
      <c r="CL33" s="14">
        <v>0</v>
      </c>
      <c r="CM33" s="14">
        <v>0</v>
      </c>
      <c r="CN33" s="13">
        <f t="shared" si="24"/>
        <v>0</v>
      </c>
      <c r="CO33" s="14">
        <v>0</v>
      </c>
      <c r="CP33" s="14">
        <v>0</v>
      </c>
      <c r="CQ33" s="16"/>
      <c r="CR33" s="13">
        <f t="shared" si="25"/>
        <v>249</v>
      </c>
      <c r="CS33" s="14">
        <v>249</v>
      </c>
      <c r="CT33" s="14">
        <v>0</v>
      </c>
      <c r="CU33" s="13">
        <f t="shared" si="26"/>
        <v>0</v>
      </c>
      <c r="CV33" s="13">
        <f t="shared" si="27"/>
        <v>0</v>
      </c>
      <c r="CW33" s="13">
        <f t="shared" si="27"/>
        <v>0</v>
      </c>
      <c r="CX33" s="13">
        <f t="shared" si="28"/>
        <v>0</v>
      </c>
      <c r="CY33" s="14">
        <v>0</v>
      </c>
      <c r="CZ33" s="14">
        <v>0</v>
      </c>
      <c r="DA33" s="13">
        <f t="shared" si="29"/>
        <v>0</v>
      </c>
      <c r="DB33" s="14">
        <v>0</v>
      </c>
      <c r="DC33" s="14">
        <v>0</v>
      </c>
      <c r="DD33" s="13">
        <f t="shared" si="30"/>
        <v>0</v>
      </c>
      <c r="DE33" s="14">
        <v>0</v>
      </c>
      <c r="DF33" s="14">
        <v>0</v>
      </c>
      <c r="DG33" s="17">
        <f t="shared" si="33"/>
        <v>10636</v>
      </c>
      <c r="DH33" s="17">
        <f t="shared" si="31"/>
        <v>7303</v>
      </c>
      <c r="DI33" s="17">
        <v>2051</v>
      </c>
      <c r="DJ33" s="17">
        <f t="shared" si="32"/>
        <v>3333</v>
      </c>
      <c r="DK33" s="18">
        <v>730</v>
      </c>
      <c r="DL33" s="18">
        <v>497</v>
      </c>
      <c r="DM33" s="37">
        <f>DG33-'[4]протокол от 15.01.2026 № 1'!DH33</f>
        <v>0</v>
      </c>
      <c r="DN33" s="37"/>
    </row>
    <row r="34" spans="1:118" ht="15.75" x14ac:dyDescent="0.2">
      <c r="A34" s="19" t="s">
        <v>101</v>
      </c>
      <c r="B34" s="13">
        <f t="shared" si="0"/>
        <v>7743</v>
      </c>
      <c r="C34" s="14">
        <v>2659</v>
      </c>
      <c r="D34" s="14">
        <v>5084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3">
        <f t="shared" si="1"/>
        <v>7266</v>
      </c>
      <c r="P34" s="14">
        <v>0</v>
      </c>
      <c r="Q34" s="14">
        <v>7266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3">
        <f t="shared" si="2"/>
        <v>234</v>
      </c>
      <c r="Y34" s="13">
        <f t="shared" si="3"/>
        <v>234</v>
      </c>
      <c r="Z34" s="14">
        <v>234</v>
      </c>
      <c r="AA34" s="14">
        <v>0</v>
      </c>
      <c r="AB34" s="13">
        <f t="shared" si="4"/>
        <v>0</v>
      </c>
      <c r="AC34" s="14">
        <v>0</v>
      </c>
      <c r="AD34" s="14">
        <v>0</v>
      </c>
      <c r="AE34" s="13">
        <f t="shared" si="5"/>
        <v>234</v>
      </c>
      <c r="AF34" s="14">
        <v>234</v>
      </c>
      <c r="AG34" s="14">
        <v>0</v>
      </c>
      <c r="AH34" s="14">
        <v>0</v>
      </c>
      <c r="AI34" s="13">
        <f t="shared" si="6"/>
        <v>0</v>
      </c>
      <c r="AJ34" s="14">
        <v>0</v>
      </c>
      <c r="AK34" s="14">
        <v>0</v>
      </c>
      <c r="AL34" s="13">
        <f t="shared" si="7"/>
        <v>1241</v>
      </c>
      <c r="AM34" s="14">
        <v>1241</v>
      </c>
      <c r="AN34" s="14">
        <v>0</v>
      </c>
      <c r="AO34" s="13">
        <f t="shared" si="8"/>
        <v>1268</v>
      </c>
      <c r="AP34" s="14">
        <v>1268</v>
      </c>
      <c r="AQ34" s="14">
        <v>0</v>
      </c>
      <c r="AR34" s="13">
        <f t="shared" si="9"/>
        <v>1605</v>
      </c>
      <c r="AS34" s="14">
        <v>1153</v>
      </c>
      <c r="AT34" s="14">
        <v>0</v>
      </c>
      <c r="AU34" s="14">
        <v>0</v>
      </c>
      <c r="AV34" s="14">
        <v>0</v>
      </c>
      <c r="AW34" s="14">
        <v>0</v>
      </c>
      <c r="AX34" s="13">
        <f t="shared" si="10"/>
        <v>0</v>
      </c>
      <c r="AY34" s="14">
        <v>0</v>
      </c>
      <c r="AZ34" s="14">
        <v>0</v>
      </c>
      <c r="BA34" s="13">
        <f t="shared" si="11"/>
        <v>405</v>
      </c>
      <c r="BB34" s="14">
        <v>405</v>
      </c>
      <c r="BC34" s="14">
        <v>0</v>
      </c>
      <c r="BD34" s="13">
        <f t="shared" si="12"/>
        <v>0</v>
      </c>
      <c r="BE34" s="14">
        <v>0</v>
      </c>
      <c r="BF34" s="14">
        <v>0</v>
      </c>
      <c r="BG34" s="13">
        <f t="shared" si="13"/>
        <v>0</v>
      </c>
      <c r="BH34" s="14">
        <v>0</v>
      </c>
      <c r="BI34" s="14">
        <v>0</v>
      </c>
      <c r="BJ34" s="13">
        <f t="shared" si="14"/>
        <v>47</v>
      </c>
      <c r="BK34" s="14">
        <v>47</v>
      </c>
      <c r="BL34" s="14">
        <v>0</v>
      </c>
      <c r="BM34" s="13">
        <f t="shared" si="15"/>
        <v>0</v>
      </c>
      <c r="BN34" s="14">
        <v>0</v>
      </c>
      <c r="BO34" s="14">
        <v>0</v>
      </c>
      <c r="BP34" s="13">
        <f t="shared" si="16"/>
        <v>1026</v>
      </c>
      <c r="BQ34" s="13">
        <f t="shared" si="17"/>
        <v>1026</v>
      </c>
      <c r="BR34" s="14">
        <v>1026</v>
      </c>
      <c r="BS34" s="15">
        <v>0</v>
      </c>
      <c r="BT34" s="15">
        <v>0</v>
      </c>
      <c r="BU34" s="15">
        <v>0</v>
      </c>
      <c r="BV34" s="13">
        <f t="shared" si="18"/>
        <v>0</v>
      </c>
      <c r="BW34" s="15">
        <v>0</v>
      </c>
      <c r="BX34" s="15">
        <v>0</v>
      </c>
      <c r="BY34" s="13">
        <f t="shared" si="19"/>
        <v>0</v>
      </c>
      <c r="BZ34" s="15">
        <v>0</v>
      </c>
      <c r="CA34" s="15">
        <v>0</v>
      </c>
      <c r="CB34" s="13">
        <f t="shared" si="20"/>
        <v>0</v>
      </c>
      <c r="CC34" s="15">
        <v>0</v>
      </c>
      <c r="CD34" s="15">
        <v>0</v>
      </c>
      <c r="CE34" s="13">
        <f t="shared" si="21"/>
        <v>3466</v>
      </c>
      <c r="CF34" s="14">
        <v>3466</v>
      </c>
      <c r="CG34" s="14">
        <v>0</v>
      </c>
      <c r="CH34" s="13">
        <f t="shared" si="22"/>
        <v>2535</v>
      </c>
      <c r="CI34" s="14">
        <v>2420</v>
      </c>
      <c r="CJ34" s="14">
        <v>115</v>
      </c>
      <c r="CK34" s="13">
        <f t="shared" si="23"/>
        <v>0</v>
      </c>
      <c r="CL34" s="14">
        <v>0</v>
      </c>
      <c r="CM34" s="14">
        <v>0</v>
      </c>
      <c r="CN34" s="13">
        <f t="shared" si="24"/>
        <v>0</v>
      </c>
      <c r="CO34" s="14">
        <v>0</v>
      </c>
      <c r="CP34" s="14">
        <v>0</v>
      </c>
      <c r="CQ34" s="16"/>
      <c r="CR34" s="13">
        <f t="shared" si="25"/>
        <v>0</v>
      </c>
      <c r="CS34" s="14">
        <v>0</v>
      </c>
      <c r="CT34" s="14">
        <v>0</v>
      </c>
      <c r="CU34" s="13">
        <f t="shared" si="26"/>
        <v>733</v>
      </c>
      <c r="CV34" s="13">
        <f t="shared" si="27"/>
        <v>353</v>
      </c>
      <c r="CW34" s="13">
        <f t="shared" si="27"/>
        <v>380</v>
      </c>
      <c r="CX34" s="13">
        <f t="shared" si="28"/>
        <v>104</v>
      </c>
      <c r="CY34" s="14">
        <v>23</v>
      </c>
      <c r="CZ34" s="14">
        <v>81</v>
      </c>
      <c r="DA34" s="13">
        <f t="shared" si="29"/>
        <v>629</v>
      </c>
      <c r="DB34" s="14">
        <v>330</v>
      </c>
      <c r="DC34" s="14">
        <v>299</v>
      </c>
      <c r="DD34" s="13">
        <f t="shared" si="30"/>
        <v>0</v>
      </c>
      <c r="DE34" s="14">
        <v>0</v>
      </c>
      <c r="DF34" s="14">
        <v>0</v>
      </c>
      <c r="DG34" s="17">
        <f t="shared" si="33"/>
        <v>27351</v>
      </c>
      <c r="DH34" s="17">
        <f t="shared" si="31"/>
        <v>19590</v>
      </c>
      <c r="DI34" s="17">
        <v>1302</v>
      </c>
      <c r="DJ34" s="17">
        <f t="shared" si="32"/>
        <v>7761</v>
      </c>
      <c r="DK34" s="18">
        <v>476</v>
      </c>
      <c r="DL34" s="18">
        <v>325</v>
      </c>
      <c r="DM34" s="37">
        <f>DG34-'[4]протокол от 15.01.2026 № 1'!DH34</f>
        <v>0</v>
      </c>
      <c r="DN34" s="37"/>
    </row>
    <row r="35" spans="1:118" ht="15.75" x14ac:dyDescent="0.2">
      <c r="A35" s="19" t="s">
        <v>102</v>
      </c>
      <c r="B35" s="13">
        <f t="shared" si="0"/>
        <v>26019</v>
      </c>
      <c r="C35" s="14">
        <v>0</v>
      </c>
      <c r="D35" s="14">
        <v>25710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309</v>
      </c>
      <c r="M35" s="14">
        <v>0</v>
      </c>
      <c r="N35" s="14">
        <v>0</v>
      </c>
      <c r="O35" s="13">
        <f t="shared" si="1"/>
        <v>12776</v>
      </c>
      <c r="P35" s="14">
        <v>0</v>
      </c>
      <c r="Q35" s="14">
        <v>12658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118</v>
      </c>
      <c r="X35" s="13">
        <f t="shared" si="2"/>
        <v>20</v>
      </c>
      <c r="Y35" s="13">
        <f t="shared" si="3"/>
        <v>20</v>
      </c>
      <c r="Z35" s="14">
        <v>20</v>
      </c>
      <c r="AA35" s="14">
        <v>0</v>
      </c>
      <c r="AB35" s="13">
        <f t="shared" si="4"/>
        <v>0</v>
      </c>
      <c r="AC35" s="14">
        <v>0</v>
      </c>
      <c r="AD35" s="14">
        <v>0</v>
      </c>
      <c r="AE35" s="13">
        <f t="shared" si="5"/>
        <v>4561</v>
      </c>
      <c r="AF35" s="14">
        <v>4549</v>
      </c>
      <c r="AG35" s="14">
        <v>12</v>
      </c>
      <c r="AH35" s="14">
        <v>0</v>
      </c>
      <c r="AI35" s="13">
        <f t="shared" si="6"/>
        <v>0</v>
      </c>
      <c r="AJ35" s="14">
        <v>0</v>
      </c>
      <c r="AK35" s="14">
        <v>0</v>
      </c>
      <c r="AL35" s="13">
        <f t="shared" si="7"/>
        <v>3589</v>
      </c>
      <c r="AM35" s="14">
        <v>3550</v>
      </c>
      <c r="AN35" s="14">
        <v>39</v>
      </c>
      <c r="AO35" s="13">
        <f t="shared" si="8"/>
        <v>21</v>
      </c>
      <c r="AP35" s="14">
        <v>9</v>
      </c>
      <c r="AQ35" s="14">
        <v>12</v>
      </c>
      <c r="AR35" s="13">
        <f t="shared" si="9"/>
        <v>3077</v>
      </c>
      <c r="AS35" s="14">
        <v>1384</v>
      </c>
      <c r="AT35" s="14">
        <v>9</v>
      </c>
      <c r="AU35" s="14">
        <v>0</v>
      </c>
      <c r="AV35" s="14">
        <v>0</v>
      </c>
      <c r="AW35" s="14">
        <v>0</v>
      </c>
      <c r="AX35" s="13">
        <f t="shared" si="10"/>
        <v>0</v>
      </c>
      <c r="AY35" s="14">
        <v>0</v>
      </c>
      <c r="AZ35" s="14">
        <v>0</v>
      </c>
      <c r="BA35" s="13">
        <f t="shared" si="11"/>
        <v>0</v>
      </c>
      <c r="BB35" s="14">
        <v>0</v>
      </c>
      <c r="BC35" s="14">
        <v>0</v>
      </c>
      <c r="BD35" s="13">
        <f t="shared" si="12"/>
        <v>1591</v>
      </c>
      <c r="BE35" s="14">
        <v>1582</v>
      </c>
      <c r="BF35" s="14">
        <v>9</v>
      </c>
      <c r="BG35" s="13">
        <f t="shared" si="13"/>
        <v>0</v>
      </c>
      <c r="BH35" s="14">
        <v>0</v>
      </c>
      <c r="BI35" s="14">
        <v>0</v>
      </c>
      <c r="BJ35" s="13">
        <f t="shared" si="14"/>
        <v>93</v>
      </c>
      <c r="BK35" s="14">
        <v>93</v>
      </c>
      <c r="BL35" s="14">
        <v>0</v>
      </c>
      <c r="BM35" s="13">
        <f t="shared" si="15"/>
        <v>12</v>
      </c>
      <c r="BN35" s="14">
        <v>12</v>
      </c>
      <c r="BO35" s="14">
        <v>0</v>
      </c>
      <c r="BP35" s="13">
        <f t="shared" si="16"/>
        <v>1070</v>
      </c>
      <c r="BQ35" s="13">
        <f t="shared" si="17"/>
        <v>497</v>
      </c>
      <c r="BR35" s="14">
        <v>382</v>
      </c>
      <c r="BS35" s="15">
        <v>115</v>
      </c>
      <c r="BT35" s="15">
        <v>0</v>
      </c>
      <c r="BU35" s="15">
        <v>255</v>
      </c>
      <c r="BV35" s="13">
        <f t="shared" si="18"/>
        <v>0</v>
      </c>
      <c r="BW35" s="15">
        <v>0</v>
      </c>
      <c r="BX35" s="15">
        <v>0</v>
      </c>
      <c r="BY35" s="13">
        <f t="shared" si="19"/>
        <v>0</v>
      </c>
      <c r="BZ35" s="15">
        <v>0</v>
      </c>
      <c r="CA35" s="15">
        <v>0</v>
      </c>
      <c r="CB35" s="13">
        <f t="shared" si="20"/>
        <v>318</v>
      </c>
      <c r="CC35" s="15">
        <v>191</v>
      </c>
      <c r="CD35" s="15">
        <v>127</v>
      </c>
      <c r="CE35" s="13">
        <f t="shared" si="21"/>
        <v>4953</v>
      </c>
      <c r="CF35" s="14">
        <v>4944</v>
      </c>
      <c r="CG35" s="14">
        <v>9</v>
      </c>
      <c r="CH35" s="13">
        <f t="shared" si="22"/>
        <v>495</v>
      </c>
      <c r="CI35" s="14">
        <v>396</v>
      </c>
      <c r="CJ35" s="14">
        <v>99</v>
      </c>
      <c r="CK35" s="13">
        <f t="shared" si="23"/>
        <v>0</v>
      </c>
      <c r="CL35" s="14">
        <v>0</v>
      </c>
      <c r="CM35" s="14">
        <v>0</v>
      </c>
      <c r="CN35" s="13">
        <f t="shared" si="24"/>
        <v>4846</v>
      </c>
      <c r="CO35" s="14">
        <v>2077</v>
      </c>
      <c r="CP35" s="14">
        <v>2769</v>
      </c>
      <c r="CQ35" s="16"/>
      <c r="CR35" s="13">
        <f t="shared" si="25"/>
        <v>593</v>
      </c>
      <c r="CS35" s="14">
        <v>396</v>
      </c>
      <c r="CT35" s="14">
        <v>197</v>
      </c>
      <c r="CU35" s="13">
        <f t="shared" si="26"/>
        <v>1281</v>
      </c>
      <c r="CV35" s="13">
        <f t="shared" si="27"/>
        <v>1281</v>
      </c>
      <c r="CW35" s="13">
        <f t="shared" si="27"/>
        <v>0</v>
      </c>
      <c r="CX35" s="13">
        <f t="shared" si="28"/>
        <v>0</v>
      </c>
      <c r="CY35" s="14">
        <v>0</v>
      </c>
      <c r="CZ35" s="14">
        <v>0</v>
      </c>
      <c r="DA35" s="13">
        <f t="shared" si="29"/>
        <v>1281</v>
      </c>
      <c r="DB35" s="14">
        <v>1281</v>
      </c>
      <c r="DC35" s="14">
        <v>0</v>
      </c>
      <c r="DD35" s="13">
        <f t="shared" si="30"/>
        <v>0</v>
      </c>
      <c r="DE35" s="14">
        <v>0</v>
      </c>
      <c r="DF35" s="14">
        <v>0</v>
      </c>
      <c r="DG35" s="17">
        <f t="shared" si="33"/>
        <v>63313</v>
      </c>
      <c r="DH35" s="17">
        <f t="shared" si="31"/>
        <v>47140</v>
      </c>
      <c r="DI35" s="17">
        <v>3890</v>
      </c>
      <c r="DJ35" s="17">
        <f t="shared" si="32"/>
        <v>16173</v>
      </c>
      <c r="DK35" s="18">
        <v>1327</v>
      </c>
      <c r="DL35" s="18">
        <v>904</v>
      </c>
      <c r="DM35" s="37">
        <f>DG35-'[4]протокол от 15.01.2026 № 1'!DH35</f>
        <v>0</v>
      </c>
      <c r="DN35" s="37"/>
    </row>
    <row r="36" spans="1:118" ht="15.75" x14ac:dyDescent="0.2">
      <c r="A36" s="19" t="s">
        <v>103</v>
      </c>
      <c r="B36" s="13">
        <f t="shared" si="0"/>
        <v>11036</v>
      </c>
      <c r="C36" s="14">
        <v>0</v>
      </c>
      <c r="D36" s="14">
        <v>5439</v>
      </c>
      <c r="E36" s="14">
        <v>3485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2112</v>
      </c>
      <c r="M36" s="14">
        <v>0</v>
      </c>
      <c r="N36" s="14">
        <v>0</v>
      </c>
      <c r="O36" s="13">
        <f t="shared" si="1"/>
        <v>1928</v>
      </c>
      <c r="P36" s="14">
        <v>938</v>
      </c>
      <c r="Q36" s="14">
        <v>990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3">
        <f t="shared" si="2"/>
        <v>41</v>
      </c>
      <c r="Y36" s="13">
        <f t="shared" si="3"/>
        <v>41</v>
      </c>
      <c r="Z36" s="14">
        <v>41</v>
      </c>
      <c r="AA36" s="14">
        <v>0</v>
      </c>
      <c r="AB36" s="13">
        <f t="shared" si="4"/>
        <v>0</v>
      </c>
      <c r="AC36" s="14">
        <v>0</v>
      </c>
      <c r="AD36" s="14">
        <v>0</v>
      </c>
      <c r="AE36" s="13">
        <f t="shared" si="5"/>
        <v>421</v>
      </c>
      <c r="AF36" s="14">
        <v>421</v>
      </c>
      <c r="AG36" s="14">
        <v>0</v>
      </c>
      <c r="AH36" s="14">
        <v>0</v>
      </c>
      <c r="AI36" s="13">
        <f t="shared" si="6"/>
        <v>0</v>
      </c>
      <c r="AJ36" s="14">
        <v>0</v>
      </c>
      <c r="AK36" s="14">
        <v>0</v>
      </c>
      <c r="AL36" s="13">
        <f t="shared" si="7"/>
        <v>466</v>
      </c>
      <c r="AM36" s="14">
        <v>433</v>
      </c>
      <c r="AN36" s="14">
        <v>33</v>
      </c>
      <c r="AO36" s="13">
        <f t="shared" si="8"/>
        <v>595</v>
      </c>
      <c r="AP36" s="14">
        <v>421</v>
      </c>
      <c r="AQ36" s="14">
        <v>174</v>
      </c>
      <c r="AR36" s="13">
        <f t="shared" si="9"/>
        <v>514</v>
      </c>
      <c r="AS36" s="14">
        <v>435</v>
      </c>
      <c r="AT36" s="14">
        <v>0</v>
      </c>
      <c r="AU36" s="14">
        <v>0</v>
      </c>
      <c r="AV36" s="14">
        <v>0</v>
      </c>
      <c r="AW36" s="14">
        <v>0</v>
      </c>
      <c r="AX36" s="13">
        <f t="shared" si="10"/>
        <v>0</v>
      </c>
      <c r="AY36" s="14">
        <v>0</v>
      </c>
      <c r="AZ36" s="14">
        <v>0</v>
      </c>
      <c r="BA36" s="13">
        <f t="shared" si="11"/>
        <v>0</v>
      </c>
      <c r="BB36" s="14">
        <v>0</v>
      </c>
      <c r="BC36" s="14">
        <v>0</v>
      </c>
      <c r="BD36" s="13">
        <f t="shared" si="12"/>
        <v>0</v>
      </c>
      <c r="BE36" s="14">
        <v>0</v>
      </c>
      <c r="BF36" s="14">
        <v>0</v>
      </c>
      <c r="BG36" s="13">
        <f t="shared" si="13"/>
        <v>0</v>
      </c>
      <c r="BH36" s="14">
        <v>0</v>
      </c>
      <c r="BI36" s="14">
        <v>0</v>
      </c>
      <c r="BJ36" s="13">
        <f t="shared" si="14"/>
        <v>79</v>
      </c>
      <c r="BK36" s="14">
        <v>79</v>
      </c>
      <c r="BL36" s="14">
        <v>0</v>
      </c>
      <c r="BM36" s="13">
        <f t="shared" si="15"/>
        <v>0</v>
      </c>
      <c r="BN36" s="14">
        <v>0</v>
      </c>
      <c r="BO36" s="14">
        <v>0</v>
      </c>
      <c r="BP36" s="13">
        <f t="shared" si="16"/>
        <v>1445</v>
      </c>
      <c r="BQ36" s="13">
        <f t="shared" si="17"/>
        <v>0</v>
      </c>
      <c r="BR36" s="14">
        <v>0</v>
      </c>
      <c r="BS36" s="15">
        <v>0</v>
      </c>
      <c r="BT36" s="15">
        <v>64</v>
      </c>
      <c r="BU36" s="15">
        <v>319</v>
      </c>
      <c r="BV36" s="13">
        <f t="shared" si="18"/>
        <v>319</v>
      </c>
      <c r="BW36" s="15">
        <v>319</v>
      </c>
      <c r="BX36" s="15">
        <v>0</v>
      </c>
      <c r="BY36" s="13">
        <f t="shared" si="19"/>
        <v>0</v>
      </c>
      <c r="BZ36" s="15">
        <v>0</v>
      </c>
      <c r="CA36" s="15">
        <v>0</v>
      </c>
      <c r="CB36" s="13">
        <f t="shared" si="20"/>
        <v>743</v>
      </c>
      <c r="CC36" s="15">
        <v>426</v>
      </c>
      <c r="CD36" s="15">
        <v>317</v>
      </c>
      <c r="CE36" s="13">
        <f t="shared" si="21"/>
        <v>2040</v>
      </c>
      <c r="CF36" s="14">
        <v>2018</v>
      </c>
      <c r="CG36" s="14">
        <v>22</v>
      </c>
      <c r="CH36" s="13">
        <f t="shared" si="22"/>
        <v>727</v>
      </c>
      <c r="CI36" s="14">
        <v>686</v>
      </c>
      <c r="CJ36" s="14">
        <v>41</v>
      </c>
      <c r="CK36" s="13">
        <f t="shared" si="23"/>
        <v>0</v>
      </c>
      <c r="CL36" s="14">
        <v>0</v>
      </c>
      <c r="CM36" s="14">
        <v>0</v>
      </c>
      <c r="CN36" s="13">
        <f t="shared" si="24"/>
        <v>257</v>
      </c>
      <c r="CO36" s="14">
        <v>243</v>
      </c>
      <c r="CP36" s="14">
        <v>14</v>
      </c>
      <c r="CQ36" s="16"/>
      <c r="CR36" s="13">
        <f t="shared" si="25"/>
        <v>1197</v>
      </c>
      <c r="CS36" s="14">
        <v>716</v>
      </c>
      <c r="CT36" s="14">
        <v>481</v>
      </c>
      <c r="CU36" s="13">
        <f t="shared" si="26"/>
        <v>1196</v>
      </c>
      <c r="CV36" s="13">
        <f t="shared" si="27"/>
        <v>1196</v>
      </c>
      <c r="CW36" s="13">
        <f t="shared" si="27"/>
        <v>0</v>
      </c>
      <c r="CX36" s="13">
        <f t="shared" si="28"/>
        <v>383</v>
      </c>
      <c r="CY36" s="14">
        <v>383</v>
      </c>
      <c r="CZ36" s="14">
        <v>0</v>
      </c>
      <c r="DA36" s="13">
        <f t="shared" si="29"/>
        <v>813</v>
      </c>
      <c r="DB36" s="14">
        <v>813</v>
      </c>
      <c r="DC36" s="14">
        <v>0</v>
      </c>
      <c r="DD36" s="13">
        <f t="shared" si="30"/>
        <v>0</v>
      </c>
      <c r="DE36" s="14">
        <v>0</v>
      </c>
      <c r="DF36" s="14">
        <v>0</v>
      </c>
      <c r="DG36" s="17">
        <f t="shared" si="33"/>
        <v>21863</v>
      </c>
      <c r="DH36" s="17">
        <f t="shared" si="31"/>
        <v>18789</v>
      </c>
      <c r="DI36" s="17">
        <v>1494</v>
      </c>
      <c r="DJ36" s="17">
        <f t="shared" si="32"/>
        <v>3074</v>
      </c>
      <c r="DK36" s="18">
        <v>498</v>
      </c>
      <c r="DL36" s="18">
        <v>339</v>
      </c>
      <c r="DM36" s="37">
        <f>DG36-'[4]протокол от 15.01.2026 № 1'!DH36</f>
        <v>0</v>
      </c>
      <c r="DN36" s="37"/>
    </row>
    <row r="37" spans="1:118" ht="15.75" x14ac:dyDescent="0.2">
      <c r="A37" s="19" t="s">
        <v>104</v>
      </c>
      <c r="B37" s="13">
        <f t="shared" si="0"/>
        <v>18038</v>
      </c>
      <c r="C37" s="14">
        <v>0</v>
      </c>
      <c r="D37" s="14">
        <v>13958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4080</v>
      </c>
      <c r="M37" s="14">
        <v>0</v>
      </c>
      <c r="N37" s="14">
        <v>0</v>
      </c>
      <c r="O37" s="13">
        <f t="shared" si="1"/>
        <v>16126</v>
      </c>
      <c r="P37" s="14">
        <v>0</v>
      </c>
      <c r="Q37" s="14">
        <v>15848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278</v>
      </c>
      <c r="X37" s="13">
        <f t="shared" si="2"/>
        <v>599</v>
      </c>
      <c r="Y37" s="13">
        <f t="shared" si="3"/>
        <v>599</v>
      </c>
      <c r="Z37" s="14">
        <v>82</v>
      </c>
      <c r="AA37" s="14">
        <v>517</v>
      </c>
      <c r="AB37" s="13">
        <f t="shared" si="4"/>
        <v>0</v>
      </c>
      <c r="AC37" s="14">
        <v>0</v>
      </c>
      <c r="AD37" s="14">
        <v>0</v>
      </c>
      <c r="AE37" s="13">
        <f t="shared" si="5"/>
        <v>756</v>
      </c>
      <c r="AF37" s="14">
        <v>756</v>
      </c>
      <c r="AG37" s="14">
        <v>0</v>
      </c>
      <c r="AH37" s="14">
        <v>0</v>
      </c>
      <c r="AI37" s="13">
        <f t="shared" si="6"/>
        <v>0</v>
      </c>
      <c r="AJ37" s="14">
        <v>0</v>
      </c>
      <c r="AK37" s="14">
        <v>0</v>
      </c>
      <c r="AL37" s="13">
        <f t="shared" si="7"/>
        <v>821</v>
      </c>
      <c r="AM37" s="14">
        <v>821</v>
      </c>
      <c r="AN37" s="14">
        <v>0</v>
      </c>
      <c r="AO37" s="13">
        <f t="shared" si="8"/>
        <v>205</v>
      </c>
      <c r="AP37" s="14">
        <v>205</v>
      </c>
      <c r="AQ37" s="14">
        <v>0</v>
      </c>
      <c r="AR37" s="13">
        <f t="shared" si="9"/>
        <v>2893</v>
      </c>
      <c r="AS37" s="14">
        <v>1225</v>
      </c>
      <c r="AT37" s="14">
        <v>269</v>
      </c>
      <c r="AU37" s="14">
        <v>0</v>
      </c>
      <c r="AV37" s="14">
        <v>0</v>
      </c>
      <c r="AW37" s="14">
        <v>0</v>
      </c>
      <c r="AX37" s="13">
        <f t="shared" si="10"/>
        <v>0</v>
      </c>
      <c r="AY37" s="14">
        <v>0</v>
      </c>
      <c r="AZ37" s="14">
        <v>0</v>
      </c>
      <c r="BA37" s="13">
        <f t="shared" si="11"/>
        <v>0</v>
      </c>
      <c r="BB37" s="14">
        <v>0</v>
      </c>
      <c r="BC37" s="14">
        <v>0</v>
      </c>
      <c r="BD37" s="13">
        <f t="shared" si="12"/>
        <v>1293</v>
      </c>
      <c r="BE37" s="14">
        <v>1212</v>
      </c>
      <c r="BF37" s="14">
        <v>81</v>
      </c>
      <c r="BG37" s="13">
        <f t="shared" si="13"/>
        <v>0</v>
      </c>
      <c r="BH37" s="14">
        <v>0</v>
      </c>
      <c r="BI37" s="14">
        <v>0</v>
      </c>
      <c r="BJ37" s="13">
        <f t="shared" si="14"/>
        <v>106</v>
      </c>
      <c r="BK37" s="14">
        <v>106</v>
      </c>
      <c r="BL37" s="14">
        <v>0</v>
      </c>
      <c r="BM37" s="13">
        <f t="shared" si="15"/>
        <v>808</v>
      </c>
      <c r="BN37" s="14">
        <v>808</v>
      </c>
      <c r="BO37" s="14">
        <v>0</v>
      </c>
      <c r="BP37" s="13">
        <f t="shared" si="16"/>
        <v>6290</v>
      </c>
      <c r="BQ37" s="13">
        <f t="shared" si="17"/>
        <v>0</v>
      </c>
      <c r="BR37" s="14">
        <v>0</v>
      </c>
      <c r="BS37" s="15">
        <v>0</v>
      </c>
      <c r="BT37" s="15">
        <v>0</v>
      </c>
      <c r="BU37" s="15">
        <v>383</v>
      </c>
      <c r="BV37" s="13">
        <f t="shared" si="18"/>
        <v>383</v>
      </c>
      <c r="BW37" s="15">
        <v>383</v>
      </c>
      <c r="BX37" s="15">
        <v>0</v>
      </c>
      <c r="BY37" s="13">
        <f t="shared" si="19"/>
        <v>0</v>
      </c>
      <c r="BZ37" s="15">
        <v>0</v>
      </c>
      <c r="CA37" s="15">
        <v>0</v>
      </c>
      <c r="CB37" s="13">
        <f t="shared" si="20"/>
        <v>5524</v>
      </c>
      <c r="CC37" s="15">
        <v>4472</v>
      </c>
      <c r="CD37" s="15">
        <v>1052</v>
      </c>
      <c r="CE37" s="13">
        <f t="shared" si="21"/>
        <v>3383</v>
      </c>
      <c r="CF37" s="14">
        <v>3376</v>
      </c>
      <c r="CG37" s="14">
        <v>7</v>
      </c>
      <c r="CH37" s="13">
        <f t="shared" si="22"/>
        <v>1601</v>
      </c>
      <c r="CI37" s="14">
        <v>972</v>
      </c>
      <c r="CJ37" s="14">
        <v>629</v>
      </c>
      <c r="CK37" s="13">
        <f t="shared" si="23"/>
        <v>0</v>
      </c>
      <c r="CL37" s="14">
        <v>0</v>
      </c>
      <c r="CM37" s="14">
        <v>0</v>
      </c>
      <c r="CN37" s="13">
        <f t="shared" si="24"/>
        <v>1366</v>
      </c>
      <c r="CO37" s="14">
        <v>1112</v>
      </c>
      <c r="CP37" s="14">
        <v>254</v>
      </c>
      <c r="CQ37" s="16"/>
      <c r="CR37" s="13">
        <f t="shared" si="25"/>
        <v>519</v>
      </c>
      <c r="CS37" s="14">
        <v>342</v>
      </c>
      <c r="CT37" s="14">
        <v>177</v>
      </c>
      <c r="CU37" s="13">
        <f t="shared" si="26"/>
        <v>6362</v>
      </c>
      <c r="CV37" s="13">
        <f t="shared" si="27"/>
        <v>5113</v>
      </c>
      <c r="CW37" s="13">
        <f t="shared" si="27"/>
        <v>1249</v>
      </c>
      <c r="CX37" s="13">
        <f t="shared" si="28"/>
        <v>1914</v>
      </c>
      <c r="CY37" s="14">
        <v>1914</v>
      </c>
      <c r="CZ37" s="14">
        <v>0</v>
      </c>
      <c r="DA37" s="13">
        <f t="shared" si="29"/>
        <v>1530</v>
      </c>
      <c r="DB37" s="14">
        <v>605</v>
      </c>
      <c r="DC37" s="14">
        <v>925</v>
      </c>
      <c r="DD37" s="13">
        <f t="shared" si="30"/>
        <v>2918</v>
      </c>
      <c r="DE37" s="14">
        <v>2594</v>
      </c>
      <c r="DF37" s="14">
        <v>324</v>
      </c>
      <c r="DG37" s="17">
        <f t="shared" si="33"/>
        <v>59767</v>
      </c>
      <c r="DH37" s="17">
        <f t="shared" si="31"/>
        <v>39406</v>
      </c>
      <c r="DI37" s="17">
        <v>5788</v>
      </c>
      <c r="DJ37" s="17">
        <f t="shared" si="32"/>
        <v>20361</v>
      </c>
      <c r="DK37" s="18">
        <v>2015</v>
      </c>
      <c r="DL37" s="18">
        <v>1373</v>
      </c>
      <c r="DM37" s="37">
        <f>DG37-'[4]протокол от 15.01.2026 № 1'!DH37</f>
        <v>0</v>
      </c>
      <c r="DN37" s="37"/>
    </row>
    <row r="38" spans="1:118" ht="15.75" x14ac:dyDescent="0.2">
      <c r="A38" s="19" t="s">
        <v>105</v>
      </c>
      <c r="B38" s="13">
        <f t="shared" si="0"/>
        <v>6153</v>
      </c>
      <c r="C38" s="14">
        <v>0</v>
      </c>
      <c r="D38" s="14">
        <v>5373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780</v>
      </c>
      <c r="M38" s="14">
        <v>0</v>
      </c>
      <c r="N38" s="14">
        <v>0</v>
      </c>
      <c r="O38" s="13">
        <f t="shared" si="1"/>
        <v>3540</v>
      </c>
      <c r="P38" s="14">
        <v>0</v>
      </c>
      <c r="Q38" s="14">
        <v>3540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3">
        <f t="shared" si="2"/>
        <v>275</v>
      </c>
      <c r="Y38" s="13">
        <f t="shared" si="3"/>
        <v>275</v>
      </c>
      <c r="Z38" s="14">
        <v>275</v>
      </c>
      <c r="AA38" s="14">
        <v>0</v>
      </c>
      <c r="AB38" s="13">
        <f t="shared" si="4"/>
        <v>0</v>
      </c>
      <c r="AC38" s="14">
        <v>0</v>
      </c>
      <c r="AD38" s="14">
        <v>0</v>
      </c>
      <c r="AE38" s="13">
        <f t="shared" si="5"/>
        <v>575</v>
      </c>
      <c r="AF38" s="14">
        <v>530</v>
      </c>
      <c r="AG38" s="14">
        <v>45</v>
      </c>
      <c r="AH38" s="14">
        <v>0</v>
      </c>
      <c r="AI38" s="13">
        <f t="shared" si="6"/>
        <v>0</v>
      </c>
      <c r="AJ38" s="14">
        <v>0</v>
      </c>
      <c r="AK38" s="14">
        <v>0</v>
      </c>
      <c r="AL38" s="13">
        <f t="shared" si="7"/>
        <v>916</v>
      </c>
      <c r="AM38" s="14">
        <v>831</v>
      </c>
      <c r="AN38" s="14">
        <v>85</v>
      </c>
      <c r="AO38" s="13">
        <f t="shared" si="8"/>
        <v>20</v>
      </c>
      <c r="AP38" s="14">
        <v>20</v>
      </c>
      <c r="AQ38" s="14">
        <v>0</v>
      </c>
      <c r="AR38" s="13">
        <f t="shared" si="9"/>
        <v>1346</v>
      </c>
      <c r="AS38" s="14">
        <v>809</v>
      </c>
      <c r="AT38" s="14">
        <v>125</v>
      </c>
      <c r="AU38" s="14">
        <v>0</v>
      </c>
      <c r="AV38" s="14">
        <v>0</v>
      </c>
      <c r="AW38" s="14">
        <v>0</v>
      </c>
      <c r="AX38" s="13">
        <f t="shared" si="10"/>
        <v>0</v>
      </c>
      <c r="AY38" s="14">
        <v>0</v>
      </c>
      <c r="AZ38" s="14">
        <v>0</v>
      </c>
      <c r="BA38" s="13">
        <f t="shared" si="11"/>
        <v>0</v>
      </c>
      <c r="BB38" s="14">
        <v>0</v>
      </c>
      <c r="BC38" s="14">
        <v>0</v>
      </c>
      <c r="BD38" s="13">
        <f t="shared" si="12"/>
        <v>0</v>
      </c>
      <c r="BE38" s="14">
        <v>0</v>
      </c>
      <c r="BF38" s="14">
        <v>0</v>
      </c>
      <c r="BG38" s="13">
        <f t="shared" si="13"/>
        <v>0</v>
      </c>
      <c r="BH38" s="14">
        <v>0</v>
      </c>
      <c r="BI38" s="14">
        <v>0</v>
      </c>
      <c r="BJ38" s="13">
        <f t="shared" si="14"/>
        <v>412</v>
      </c>
      <c r="BK38" s="14">
        <v>412</v>
      </c>
      <c r="BL38" s="14">
        <v>0</v>
      </c>
      <c r="BM38" s="13">
        <f t="shared" si="15"/>
        <v>742</v>
      </c>
      <c r="BN38" s="14">
        <v>742</v>
      </c>
      <c r="BO38" s="14">
        <v>0</v>
      </c>
      <c r="BP38" s="13">
        <f t="shared" si="16"/>
        <v>905</v>
      </c>
      <c r="BQ38" s="13">
        <f t="shared" si="17"/>
        <v>0</v>
      </c>
      <c r="BR38" s="14">
        <v>0</v>
      </c>
      <c r="BS38" s="15">
        <v>0</v>
      </c>
      <c r="BT38" s="15">
        <v>160</v>
      </c>
      <c r="BU38" s="15">
        <v>495</v>
      </c>
      <c r="BV38" s="13">
        <f t="shared" si="18"/>
        <v>0</v>
      </c>
      <c r="BW38" s="15">
        <v>0</v>
      </c>
      <c r="BX38" s="15">
        <v>0</v>
      </c>
      <c r="BY38" s="13">
        <f t="shared" si="19"/>
        <v>0</v>
      </c>
      <c r="BZ38" s="15">
        <v>0</v>
      </c>
      <c r="CA38" s="15">
        <v>0</v>
      </c>
      <c r="CB38" s="13">
        <f t="shared" si="20"/>
        <v>250</v>
      </c>
      <c r="CC38" s="15">
        <v>250</v>
      </c>
      <c r="CD38" s="15">
        <v>0</v>
      </c>
      <c r="CE38" s="13">
        <f t="shared" si="21"/>
        <v>2000</v>
      </c>
      <c r="CF38" s="14">
        <v>1880</v>
      </c>
      <c r="CG38" s="14">
        <v>120</v>
      </c>
      <c r="CH38" s="13">
        <f t="shared" si="22"/>
        <v>355</v>
      </c>
      <c r="CI38" s="14">
        <v>185</v>
      </c>
      <c r="CJ38" s="14">
        <v>170</v>
      </c>
      <c r="CK38" s="13">
        <f t="shared" si="23"/>
        <v>0</v>
      </c>
      <c r="CL38" s="14">
        <v>0</v>
      </c>
      <c r="CM38" s="14">
        <v>0</v>
      </c>
      <c r="CN38" s="13">
        <f t="shared" si="24"/>
        <v>476</v>
      </c>
      <c r="CO38" s="14">
        <v>346</v>
      </c>
      <c r="CP38" s="14">
        <v>130</v>
      </c>
      <c r="CQ38" s="16"/>
      <c r="CR38" s="13">
        <f t="shared" si="25"/>
        <v>990</v>
      </c>
      <c r="CS38" s="14">
        <v>496</v>
      </c>
      <c r="CT38" s="14">
        <v>494</v>
      </c>
      <c r="CU38" s="13">
        <f t="shared" si="26"/>
        <v>1764</v>
      </c>
      <c r="CV38" s="13">
        <f t="shared" si="27"/>
        <v>1364</v>
      </c>
      <c r="CW38" s="13">
        <f t="shared" si="27"/>
        <v>400</v>
      </c>
      <c r="CX38" s="13">
        <f t="shared" si="28"/>
        <v>0</v>
      </c>
      <c r="CY38" s="14">
        <v>0</v>
      </c>
      <c r="CZ38" s="14">
        <v>0</v>
      </c>
      <c r="DA38" s="13">
        <f t="shared" si="29"/>
        <v>1301</v>
      </c>
      <c r="DB38" s="14">
        <v>901</v>
      </c>
      <c r="DC38" s="14">
        <v>400</v>
      </c>
      <c r="DD38" s="13">
        <f t="shared" si="30"/>
        <v>463</v>
      </c>
      <c r="DE38" s="14">
        <v>463</v>
      </c>
      <c r="DF38" s="14">
        <v>0</v>
      </c>
      <c r="DG38" s="17">
        <f t="shared" si="33"/>
        <v>20057</v>
      </c>
      <c r="DH38" s="17">
        <f t="shared" si="31"/>
        <v>14788</v>
      </c>
      <c r="DI38" s="17">
        <v>1648</v>
      </c>
      <c r="DJ38" s="17">
        <f t="shared" si="32"/>
        <v>5269</v>
      </c>
      <c r="DK38" s="18">
        <v>608</v>
      </c>
      <c r="DL38" s="18">
        <v>414</v>
      </c>
      <c r="DM38" s="37">
        <f>DG38-'[4]протокол от 15.01.2026 № 1'!DH38</f>
        <v>0</v>
      </c>
      <c r="DN38" s="37"/>
    </row>
    <row r="39" spans="1:118" ht="15.75" x14ac:dyDescent="0.2">
      <c r="A39" s="19" t="s">
        <v>106</v>
      </c>
      <c r="B39" s="13">
        <f t="shared" si="0"/>
        <v>1638</v>
      </c>
      <c r="C39" s="14">
        <v>0</v>
      </c>
      <c r="D39" s="14">
        <v>1638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3">
        <f t="shared" si="1"/>
        <v>1871</v>
      </c>
      <c r="P39" s="14">
        <v>0</v>
      </c>
      <c r="Q39" s="14">
        <v>1871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3">
        <f t="shared" si="2"/>
        <v>0</v>
      </c>
      <c r="Y39" s="13">
        <f t="shared" si="3"/>
        <v>0</v>
      </c>
      <c r="Z39" s="14">
        <v>0</v>
      </c>
      <c r="AA39" s="14">
        <v>0</v>
      </c>
      <c r="AB39" s="13">
        <f t="shared" si="4"/>
        <v>0</v>
      </c>
      <c r="AC39" s="14">
        <v>0</v>
      </c>
      <c r="AD39" s="14">
        <v>0</v>
      </c>
      <c r="AE39" s="13">
        <f t="shared" si="5"/>
        <v>0</v>
      </c>
      <c r="AF39" s="14">
        <v>0</v>
      </c>
      <c r="AG39" s="14">
        <v>0</v>
      </c>
      <c r="AH39" s="14">
        <v>0</v>
      </c>
      <c r="AI39" s="13">
        <f t="shared" si="6"/>
        <v>0</v>
      </c>
      <c r="AJ39" s="14">
        <v>0</v>
      </c>
      <c r="AK39" s="14">
        <v>0</v>
      </c>
      <c r="AL39" s="13">
        <f t="shared" si="7"/>
        <v>461</v>
      </c>
      <c r="AM39" s="14">
        <v>449</v>
      </c>
      <c r="AN39" s="14">
        <v>12</v>
      </c>
      <c r="AO39" s="13">
        <f t="shared" si="8"/>
        <v>0</v>
      </c>
      <c r="AP39" s="14">
        <v>0</v>
      </c>
      <c r="AQ39" s="14">
        <v>0</v>
      </c>
      <c r="AR39" s="13">
        <f t="shared" si="9"/>
        <v>2453</v>
      </c>
      <c r="AS39" s="14">
        <v>2453</v>
      </c>
      <c r="AT39" s="14">
        <v>0</v>
      </c>
      <c r="AU39" s="14">
        <v>0</v>
      </c>
      <c r="AV39" s="14">
        <v>0</v>
      </c>
      <c r="AW39" s="14">
        <v>0</v>
      </c>
      <c r="AX39" s="13">
        <f t="shared" si="10"/>
        <v>0</v>
      </c>
      <c r="AY39" s="14">
        <v>0</v>
      </c>
      <c r="AZ39" s="14">
        <v>0</v>
      </c>
      <c r="BA39" s="13">
        <f t="shared" si="11"/>
        <v>0</v>
      </c>
      <c r="BB39" s="14">
        <v>0</v>
      </c>
      <c r="BC39" s="14">
        <v>0</v>
      </c>
      <c r="BD39" s="13">
        <f t="shared" si="12"/>
        <v>0</v>
      </c>
      <c r="BE39" s="14">
        <v>0</v>
      </c>
      <c r="BF39" s="14">
        <v>0</v>
      </c>
      <c r="BG39" s="13">
        <f t="shared" si="13"/>
        <v>0</v>
      </c>
      <c r="BH39" s="14">
        <v>0</v>
      </c>
      <c r="BI39" s="14">
        <v>0</v>
      </c>
      <c r="BJ39" s="13">
        <f t="shared" si="14"/>
        <v>0</v>
      </c>
      <c r="BK39" s="14">
        <v>0</v>
      </c>
      <c r="BL39" s="14">
        <v>0</v>
      </c>
      <c r="BM39" s="13">
        <f t="shared" si="15"/>
        <v>0</v>
      </c>
      <c r="BN39" s="14">
        <v>0</v>
      </c>
      <c r="BO39" s="14">
        <v>0</v>
      </c>
      <c r="BP39" s="13">
        <f t="shared" si="16"/>
        <v>871</v>
      </c>
      <c r="BQ39" s="13">
        <f t="shared" si="17"/>
        <v>0</v>
      </c>
      <c r="BR39" s="14">
        <v>0</v>
      </c>
      <c r="BS39" s="15">
        <v>0</v>
      </c>
      <c r="BT39" s="15">
        <v>0</v>
      </c>
      <c r="BU39" s="15">
        <v>358</v>
      </c>
      <c r="BV39" s="13">
        <f t="shared" si="18"/>
        <v>13</v>
      </c>
      <c r="BW39" s="15">
        <v>13</v>
      </c>
      <c r="BX39" s="15">
        <v>0</v>
      </c>
      <c r="BY39" s="13">
        <f t="shared" si="19"/>
        <v>0</v>
      </c>
      <c r="BZ39" s="15">
        <v>0</v>
      </c>
      <c r="CA39" s="15">
        <v>0</v>
      </c>
      <c r="CB39" s="13">
        <f t="shared" si="20"/>
        <v>500</v>
      </c>
      <c r="CC39" s="15">
        <v>319</v>
      </c>
      <c r="CD39" s="15">
        <v>181</v>
      </c>
      <c r="CE39" s="13">
        <f t="shared" si="21"/>
        <v>365</v>
      </c>
      <c r="CF39" s="14">
        <v>351</v>
      </c>
      <c r="CG39" s="14">
        <v>14</v>
      </c>
      <c r="CH39" s="13">
        <f t="shared" si="22"/>
        <v>0</v>
      </c>
      <c r="CI39" s="14">
        <v>0</v>
      </c>
      <c r="CJ39" s="14">
        <v>0</v>
      </c>
      <c r="CK39" s="13">
        <f t="shared" si="23"/>
        <v>0</v>
      </c>
      <c r="CL39" s="14">
        <v>0</v>
      </c>
      <c r="CM39" s="14">
        <v>0</v>
      </c>
      <c r="CN39" s="13">
        <f t="shared" si="24"/>
        <v>130</v>
      </c>
      <c r="CO39" s="14">
        <v>116</v>
      </c>
      <c r="CP39" s="14">
        <v>14</v>
      </c>
      <c r="CQ39" s="16"/>
      <c r="CR39" s="13">
        <f t="shared" si="25"/>
        <v>71</v>
      </c>
      <c r="CS39" s="14">
        <v>41</v>
      </c>
      <c r="CT39" s="14">
        <v>30</v>
      </c>
      <c r="CU39" s="13">
        <f t="shared" si="26"/>
        <v>345</v>
      </c>
      <c r="CV39" s="13">
        <f t="shared" si="27"/>
        <v>345</v>
      </c>
      <c r="CW39" s="13">
        <f t="shared" si="27"/>
        <v>0</v>
      </c>
      <c r="CX39" s="13">
        <f t="shared" si="28"/>
        <v>0</v>
      </c>
      <c r="CY39" s="14">
        <v>0</v>
      </c>
      <c r="CZ39" s="14">
        <v>0</v>
      </c>
      <c r="DA39" s="13">
        <f t="shared" si="29"/>
        <v>345</v>
      </c>
      <c r="DB39" s="14">
        <v>345</v>
      </c>
      <c r="DC39" s="14">
        <v>0</v>
      </c>
      <c r="DD39" s="13">
        <f t="shared" si="30"/>
        <v>0</v>
      </c>
      <c r="DE39" s="14">
        <v>0</v>
      </c>
      <c r="DF39" s="14">
        <v>0</v>
      </c>
      <c r="DG39" s="17">
        <f t="shared" si="33"/>
        <v>8205</v>
      </c>
      <c r="DH39" s="17">
        <f t="shared" si="31"/>
        <v>6083</v>
      </c>
      <c r="DI39" s="17">
        <v>1387</v>
      </c>
      <c r="DJ39" s="17">
        <f t="shared" si="32"/>
        <v>2122</v>
      </c>
      <c r="DK39" s="18">
        <v>452</v>
      </c>
      <c r="DL39" s="18">
        <v>308</v>
      </c>
      <c r="DM39" s="37">
        <f>DG39-'[4]протокол от 15.01.2026 № 1'!DH39</f>
        <v>0</v>
      </c>
      <c r="DN39" s="37"/>
    </row>
    <row r="40" spans="1:118" ht="15.75" x14ac:dyDescent="0.2">
      <c r="A40" s="19" t="s">
        <v>107</v>
      </c>
      <c r="B40" s="13">
        <f t="shared" si="0"/>
        <v>12153</v>
      </c>
      <c r="C40" s="14">
        <v>0</v>
      </c>
      <c r="D40" s="14">
        <v>11857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296</v>
      </c>
      <c r="M40" s="14">
        <v>0</v>
      </c>
      <c r="N40" s="14">
        <v>0</v>
      </c>
      <c r="O40" s="13">
        <f t="shared" si="1"/>
        <v>10184</v>
      </c>
      <c r="P40" s="14">
        <v>0</v>
      </c>
      <c r="Q40" s="14">
        <v>10184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3">
        <f t="shared" si="2"/>
        <v>949</v>
      </c>
      <c r="Y40" s="13">
        <f t="shared" si="3"/>
        <v>949</v>
      </c>
      <c r="Z40" s="14">
        <v>949</v>
      </c>
      <c r="AA40" s="14">
        <v>0</v>
      </c>
      <c r="AB40" s="13">
        <f t="shared" si="4"/>
        <v>0</v>
      </c>
      <c r="AC40" s="14">
        <v>0</v>
      </c>
      <c r="AD40" s="14">
        <v>0</v>
      </c>
      <c r="AE40" s="13">
        <f t="shared" si="5"/>
        <v>0</v>
      </c>
      <c r="AF40" s="14">
        <v>0</v>
      </c>
      <c r="AG40" s="14">
        <v>0</v>
      </c>
      <c r="AH40" s="14">
        <v>0</v>
      </c>
      <c r="AI40" s="13">
        <f t="shared" si="6"/>
        <v>0</v>
      </c>
      <c r="AJ40" s="14">
        <v>0</v>
      </c>
      <c r="AK40" s="14">
        <v>0</v>
      </c>
      <c r="AL40" s="13">
        <f t="shared" si="7"/>
        <v>1138</v>
      </c>
      <c r="AM40" s="14">
        <v>1102</v>
      </c>
      <c r="AN40" s="14">
        <v>36</v>
      </c>
      <c r="AO40" s="13">
        <f t="shared" si="8"/>
        <v>641</v>
      </c>
      <c r="AP40" s="14">
        <v>422</v>
      </c>
      <c r="AQ40" s="14">
        <v>219</v>
      </c>
      <c r="AR40" s="13">
        <f t="shared" si="9"/>
        <v>1858</v>
      </c>
      <c r="AS40" s="14">
        <v>1577</v>
      </c>
      <c r="AT40" s="14">
        <v>76</v>
      </c>
      <c r="AU40" s="14">
        <v>0</v>
      </c>
      <c r="AV40" s="14">
        <v>0</v>
      </c>
      <c r="AW40" s="14">
        <v>0</v>
      </c>
      <c r="AX40" s="13">
        <f t="shared" si="10"/>
        <v>0</v>
      </c>
      <c r="AY40" s="14">
        <v>0</v>
      </c>
      <c r="AZ40" s="14">
        <v>0</v>
      </c>
      <c r="BA40" s="13">
        <f t="shared" si="11"/>
        <v>0</v>
      </c>
      <c r="BB40" s="14">
        <v>0</v>
      </c>
      <c r="BC40" s="14">
        <v>0</v>
      </c>
      <c r="BD40" s="13">
        <f t="shared" si="12"/>
        <v>142</v>
      </c>
      <c r="BE40" s="14">
        <v>142</v>
      </c>
      <c r="BF40" s="14">
        <v>0</v>
      </c>
      <c r="BG40" s="13">
        <f t="shared" si="13"/>
        <v>0</v>
      </c>
      <c r="BH40" s="14">
        <v>0</v>
      </c>
      <c r="BI40" s="14">
        <v>0</v>
      </c>
      <c r="BJ40" s="13">
        <f t="shared" si="14"/>
        <v>63</v>
      </c>
      <c r="BK40" s="14">
        <v>63</v>
      </c>
      <c r="BL40" s="14">
        <v>0</v>
      </c>
      <c r="BM40" s="13">
        <f t="shared" si="15"/>
        <v>344</v>
      </c>
      <c r="BN40" s="14">
        <v>344</v>
      </c>
      <c r="BO40" s="14">
        <v>0</v>
      </c>
      <c r="BP40" s="13">
        <f t="shared" si="16"/>
        <v>3619</v>
      </c>
      <c r="BQ40" s="13">
        <f t="shared" si="17"/>
        <v>250</v>
      </c>
      <c r="BR40" s="14">
        <v>250</v>
      </c>
      <c r="BS40" s="15">
        <v>0</v>
      </c>
      <c r="BT40" s="15">
        <v>0</v>
      </c>
      <c r="BU40" s="15">
        <v>400</v>
      </c>
      <c r="BV40" s="13">
        <f t="shared" si="18"/>
        <v>170</v>
      </c>
      <c r="BW40" s="15">
        <v>170</v>
      </c>
      <c r="BX40" s="15">
        <v>0</v>
      </c>
      <c r="BY40" s="13">
        <f t="shared" si="19"/>
        <v>0</v>
      </c>
      <c r="BZ40" s="15">
        <v>0</v>
      </c>
      <c r="CA40" s="15">
        <v>0</v>
      </c>
      <c r="CB40" s="13">
        <f t="shared" si="20"/>
        <v>2799</v>
      </c>
      <c r="CC40" s="15">
        <v>1917</v>
      </c>
      <c r="CD40" s="15">
        <v>882</v>
      </c>
      <c r="CE40" s="13">
        <f t="shared" si="21"/>
        <v>4230</v>
      </c>
      <c r="CF40" s="14">
        <v>4031</v>
      </c>
      <c r="CG40" s="14">
        <v>199</v>
      </c>
      <c r="CH40" s="13">
        <f t="shared" si="22"/>
        <v>412</v>
      </c>
      <c r="CI40" s="14">
        <v>270</v>
      </c>
      <c r="CJ40" s="14">
        <v>142</v>
      </c>
      <c r="CK40" s="13">
        <f t="shared" si="23"/>
        <v>0</v>
      </c>
      <c r="CL40" s="14">
        <v>0</v>
      </c>
      <c r="CM40" s="14">
        <v>0</v>
      </c>
      <c r="CN40" s="13">
        <f t="shared" si="24"/>
        <v>1559</v>
      </c>
      <c r="CO40" s="14">
        <v>1263</v>
      </c>
      <c r="CP40" s="14">
        <v>296</v>
      </c>
      <c r="CQ40" s="16"/>
      <c r="CR40" s="13">
        <f t="shared" si="25"/>
        <v>231</v>
      </c>
      <c r="CS40" s="14">
        <v>178</v>
      </c>
      <c r="CT40" s="14">
        <v>53</v>
      </c>
      <c r="CU40" s="13">
        <f t="shared" si="26"/>
        <v>495</v>
      </c>
      <c r="CV40" s="13">
        <f t="shared" si="27"/>
        <v>464</v>
      </c>
      <c r="CW40" s="13">
        <f t="shared" si="27"/>
        <v>31</v>
      </c>
      <c r="CX40" s="13">
        <f t="shared" si="28"/>
        <v>58</v>
      </c>
      <c r="CY40" s="14">
        <v>51</v>
      </c>
      <c r="CZ40" s="14">
        <v>7</v>
      </c>
      <c r="DA40" s="13">
        <f t="shared" si="29"/>
        <v>437</v>
      </c>
      <c r="DB40" s="14">
        <v>413</v>
      </c>
      <c r="DC40" s="14">
        <v>24</v>
      </c>
      <c r="DD40" s="13">
        <f t="shared" si="30"/>
        <v>0</v>
      </c>
      <c r="DE40" s="14">
        <v>0</v>
      </c>
      <c r="DF40" s="14">
        <v>0</v>
      </c>
      <c r="DG40" s="17">
        <f t="shared" si="33"/>
        <v>37813</v>
      </c>
      <c r="DH40" s="17">
        <f t="shared" si="31"/>
        <v>25695</v>
      </c>
      <c r="DI40" s="17">
        <v>4263</v>
      </c>
      <c r="DJ40" s="17">
        <f t="shared" si="32"/>
        <v>12118</v>
      </c>
      <c r="DK40" s="18">
        <v>1517</v>
      </c>
      <c r="DL40" s="18">
        <v>1033</v>
      </c>
      <c r="DM40" s="37">
        <f>DG40-'[4]протокол от 15.01.2026 № 1'!DH40</f>
        <v>0</v>
      </c>
      <c r="DN40" s="37"/>
    </row>
    <row r="41" spans="1:118" ht="15.75" x14ac:dyDescent="0.2">
      <c r="A41" s="19" t="s">
        <v>108</v>
      </c>
      <c r="B41" s="13">
        <f t="shared" si="0"/>
        <v>6584</v>
      </c>
      <c r="C41" s="14">
        <v>0</v>
      </c>
      <c r="D41" s="14">
        <v>4598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1986</v>
      </c>
      <c r="M41" s="14">
        <v>0</v>
      </c>
      <c r="N41" s="14">
        <v>0</v>
      </c>
      <c r="O41" s="13">
        <f t="shared" si="1"/>
        <v>4772</v>
      </c>
      <c r="P41" s="14">
        <v>0</v>
      </c>
      <c r="Q41" s="14">
        <v>4772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3">
        <f t="shared" si="2"/>
        <v>205</v>
      </c>
      <c r="Y41" s="13">
        <f t="shared" si="3"/>
        <v>205</v>
      </c>
      <c r="Z41" s="14">
        <v>205</v>
      </c>
      <c r="AA41" s="14">
        <v>0</v>
      </c>
      <c r="AB41" s="13">
        <f t="shared" si="4"/>
        <v>0</v>
      </c>
      <c r="AC41" s="14">
        <v>0</v>
      </c>
      <c r="AD41" s="14">
        <v>0</v>
      </c>
      <c r="AE41" s="13">
        <f t="shared" si="5"/>
        <v>0</v>
      </c>
      <c r="AF41" s="14">
        <v>0</v>
      </c>
      <c r="AG41" s="14">
        <v>0</v>
      </c>
      <c r="AH41" s="14">
        <v>0</v>
      </c>
      <c r="AI41" s="13">
        <f t="shared" si="6"/>
        <v>0</v>
      </c>
      <c r="AJ41" s="14">
        <v>0</v>
      </c>
      <c r="AK41" s="14">
        <v>0</v>
      </c>
      <c r="AL41" s="13">
        <f t="shared" si="7"/>
        <v>770</v>
      </c>
      <c r="AM41" s="14">
        <v>747</v>
      </c>
      <c r="AN41" s="14">
        <v>23</v>
      </c>
      <c r="AO41" s="13">
        <f t="shared" si="8"/>
        <v>35</v>
      </c>
      <c r="AP41" s="14">
        <v>35</v>
      </c>
      <c r="AQ41" s="14">
        <v>0</v>
      </c>
      <c r="AR41" s="13">
        <f t="shared" si="9"/>
        <v>1585</v>
      </c>
      <c r="AS41" s="14">
        <v>768</v>
      </c>
      <c r="AT41" s="14">
        <v>0</v>
      </c>
      <c r="AU41" s="14">
        <v>0</v>
      </c>
      <c r="AV41" s="14">
        <v>0</v>
      </c>
      <c r="AW41" s="14">
        <v>0</v>
      </c>
      <c r="AX41" s="13">
        <f t="shared" si="10"/>
        <v>0</v>
      </c>
      <c r="AY41" s="14">
        <v>0</v>
      </c>
      <c r="AZ41" s="14">
        <v>0</v>
      </c>
      <c r="BA41" s="13">
        <f t="shared" si="11"/>
        <v>0</v>
      </c>
      <c r="BB41" s="14">
        <v>0</v>
      </c>
      <c r="BC41" s="14">
        <v>0</v>
      </c>
      <c r="BD41" s="13">
        <f t="shared" si="12"/>
        <v>761</v>
      </c>
      <c r="BE41" s="14">
        <v>641</v>
      </c>
      <c r="BF41" s="14">
        <v>120</v>
      </c>
      <c r="BG41" s="13">
        <f t="shared" si="13"/>
        <v>0</v>
      </c>
      <c r="BH41" s="14">
        <v>0</v>
      </c>
      <c r="BI41" s="14">
        <v>0</v>
      </c>
      <c r="BJ41" s="13">
        <f t="shared" si="14"/>
        <v>56</v>
      </c>
      <c r="BK41" s="14">
        <v>56</v>
      </c>
      <c r="BL41" s="14">
        <v>0</v>
      </c>
      <c r="BM41" s="13">
        <f t="shared" si="15"/>
        <v>0</v>
      </c>
      <c r="BN41" s="14">
        <v>0</v>
      </c>
      <c r="BO41" s="14">
        <v>0</v>
      </c>
      <c r="BP41" s="13">
        <f t="shared" si="16"/>
        <v>211</v>
      </c>
      <c r="BQ41" s="13">
        <f t="shared" si="17"/>
        <v>0</v>
      </c>
      <c r="BR41" s="14">
        <v>0</v>
      </c>
      <c r="BS41" s="15">
        <v>0</v>
      </c>
      <c r="BT41" s="15">
        <v>0</v>
      </c>
      <c r="BU41" s="15">
        <v>0</v>
      </c>
      <c r="BV41" s="13">
        <f t="shared" si="18"/>
        <v>0</v>
      </c>
      <c r="BW41" s="15">
        <v>0</v>
      </c>
      <c r="BX41" s="15">
        <v>0</v>
      </c>
      <c r="BY41" s="13">
        <f t="shared" si="19"/>
        <v>0</v>
      </c>
      <c r="BZ41" s="15">
        <v>0</v>
      </c>
      <c r="CA41" s="15">
        <v>0</v>
      </c>
      <c r="CB41" s="13">
        <f t="shared" si="20"/>
        <v>211</v>
      </c>
      <c r="CC41" s="15">
        <v>211</v>
      </c>
      <c r="CD41" s="15">
        <v>0</v>
      </c>
      <c r="CE41" s="13">
        <f t="shared" si="21"/>
        <v>1117</v>
      </c>
      <c r="CF41" s="14">
        <v>1060</v>
      </c>
      <c r="CG41" s="14">
        <v>57</v>
      </c>
      <c r="CH41" s="13">
        <f t="shared" si="22"/>
        <v>954</v>
      </c>
      <c r="CI41" s="14">
        <v>667</v>
      </c>
      <c r="CJ41" s="14">
        <v>287</v>
      </c>
      <c r="CK41" s="13">
        <f t="shared" si="23"/>
        <v>0</v>
      </c>
      <c r="CL41" s="14">
        <v>0</v>
      </c>
      <c r="CM41" s="14">
        <v>0</v>
      </c>
      <c r="CN41" s="13">
        <f t="shared" si="24"/>
        <v>286</v>
      </c>
      <c r="CO41" s="14">
        <v>207</v>
      </c>
      <c r="CP41" s="14">
        <v>79</v>
      </c>
      <c r="CQ41" s="16"/>
      <c r="CR41" s="13">
        <f t="shared" si="25"/>
        <v>559</v>
      </c>
      <c r="CS41" s="14">
        <v>429</v>
      </c>
      <c r="CT41" s="14">
        <v>130</v>
      </c>
      <c r="CU41" s="13">
        <f t="shared" si="26"/>
        <v>114</v>
      </c>
      <c r="CV41" s="13">
        <f t="shared" si="27"/>
        <v>114</v>
      </c>
      <c r="CW41" s="13">
        <f t="shared" si="27"/>
        <v>0</v>
      </c>
      <c r="CX41" s="13">
        <f t="shared" si="28"/>
        <v>0</v>
      </c>
      <c r="CY41" s="14">
        <v>0</v>
      </c>
      <c r="CZ41" s="14">
        <v>0</v>
      </c>
      <c r="DA41" s="13">
        <f t="shared" si="29"/>
        <v>114</v>
      </c>
      <c r="DB41" s="14">
        <v>114</v>
      </c>
      <c r="DC41" s="14">
        <v>0</v>
      </c>
      <c r="DD41" s="13">
        <f t="shared" si="30"/>
        <v>0</v>
      </c>
      <c r="DE41" s="14">
        <v>0</v>
      </c>
      <c r="DF41" s="14">
        <v>0</v>
      </c>
      <c r="DG41" s="17">
        <f t="shared" si="33"/>
        <v>17192</v>
      </c>
      <c r="DH41" s="17">
        <f t="shared" si="31"/>
        <v>11724</v>
      </c>
      <c r="DI41" s="17">
        <v>1871</v>
      </c>
      <c r="DJ41" s="17">
        <f t="shared" si="32"/>
        <v>5468</v>
      </c>
      <c r="DK41" s="18">
        <v>620</v>
      </c>
      <c r="DL41" s="18">
        <v>422</v>
      </c>
      <c r="DM41" s="37">
        <f>DG41-'[4]протокол от 15.01.2026 № 1'!DH41</f>
        <v>0</v>
      </c>
      <c r="DN41" s="37"/>
    </row>
    <row r="42" spans="1:118" ht="15.75" x14ac:dyDescent="0.2">
      <c r="A42" s="19" t="s">
        <v>109</v>
      </c>
      <c r="B42" s="13">
        <f t="shared" si="0"/>
        <v>30742</v>
      </c>
      <c r="C42" s="14">
        <v>0</v>
      </c>
      <c r="D42" s="14">
        <v>22572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8170</v>
      </c>
      <c r="M42" s="14">
        <v>0</v>
      </c>
      <c r="N42" s="14">
        <v>0</v>
      </c>
      <c r="O42" s="13">
        <f t="shared" si="1"/>
        <v>17305</v>
      </c>
      <c r="P42" s="14">
        <v>0</v>
      </c>
      <c r="Q42" s="14">
        <v>15048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2257</v>
      </c>
      <c r="X42" s="13">
        <f t="shared" si="2"/>
        <v>90</v>
      </c>
      <c r="Y42" s="13">
        <f t="shared" si="3"/>
        <v>90</v>
      </c>
      <c r="Z42" s="14">
        <v>90</v>
      </c>
      <c r="AA42" s="14">
        <v>0</v>
      </c>
      <c r="AB42" s="13">
        <f t="shared" si="4"/>
        <v>0</v>
      </c>
      <c r="AC42" s="14">
        <v>0</v>
      </c>
      <c r="AD42" s="14">
        <v>0</v>
      </c>
      <c r="AE42" s="13">
        <f t="shared" si="5"/>
        <v>104</v>
      </c>
      <c r="AF42" s="14">
        <v>104</v>
      </c>
      <c r="AG42" s="14">
        <v>0</v>
      </c>
      <c r="AH42" s="14">
        <v>0</v>
      </c>
      <c r="AI42" s="13">
        <f t="shared" si="6"/>
        <v>0</v>
      </c>
      <c r="AJ42" s="14">
        <v>0</v>
      </c>
      <c r="AK42" s="14">
        <v>0</v>
      </c>
      <c r="AL42" s="13">
        <f t="shared" si="7"/>
        <v>149</v>
      </c>
      <c r="AM42" s="14">
        <v>23</v>
      </c>
      <c r="AN42" s="14">
        <v>126</v>
      </c>
      <c r="AO42" s="13">
        <f t="shared" si="8"/>
        <v>104</v>
      </c>
      <c r="AP42" s="14">
        <v>104</v>
      </c>
      <c r="AQ42" s="14">
        <v>0</v>
      </c>
      <c r="AR42" s="13">
        <f t="shared" si="9"/>
        <v>2613</v>
      </c>
      <c r="AS42" s="14">
        <v>2203</v>
      </c>
      <c r="AT42" s="14">
        <v>126</v>
      </c>
      <c r="AU42" s="14">
        <v>0</v>
      </c>
      <c r="AV42" s="14">
        <v>0</v>
      </c>
      <c r="AW42" s="14">
        <v>0</v>
      </c>
      <c r="AX42" s="13">
        <f t="shared" si="10"/>
        <v>0</v>
      </c>
      <c r="AY42" s="14">
        <v>0</v>
      </c>
      <c r="AZ42" s="14">
        <v>0</v>
      </c>
      <c r="BA42" s="13">
        <f t="shared" si="11"/>
        <v>0</v>
      </c>
      <c r="BB42" s="14">
        <v>0</v>
      </c>
      <c r="BC42" s="14">
        <v>0</v>
      </c>
      <c r="BD42" s="13">
        <f t="shared" si="12"/>
        <v>179</v>
      </c>
      <c r="BE42" s="14">
        <v>75</v>
      </c>
      <c r="BF42" s="14">
        <v>104</v>
      </c>
      <c r="BG42" s="13">
        <f t="shared" si="13"/>
        <v>0</v>
      </c>
      <c r="BH42" s="14">
        <v>0</v>
      </c>
      <c r="BI42" s="14">
        <v>0</v>
      </c>
      <c r="BJ42" s="13">
        <f t="shared" si="14"/>
        <v>105</v>
      </c>
      <c r="BK42" s="14">
        <v>105</v>
      </c>
      <c r="BL42" s="14">
        <v>0</v>
      </c>
      <c r="BM42" s="13">
        <f t="shared" si="15"/>
        <v>105</v>
      </c>
      <c r="BN42" s="14">
        <v>105</v>
      </c>
      <c r="BO42" s="14">
        <v>0</v>
      </c>
      <c r="BP42" s="13">
        <f t="shared" si="16"/>
        <v>3200</v>
      </c>
      <c r="BQ42" s="13">
        <f t="shared" si="17"/>
        <v>900</v>
      </c>
      <c r="BR42" s="14">
        <v>800</v>
      </c>
      <c r="BS42" s="15">
        <v>100</v>
      </c>
      <c r="BT42" s="15">
        <v>0</v>
      </c>
      <c r="BU42" s="15">
        <v>800</v>
      </c>
      <c r="BV42" s="13">
        <f t="shared" si="18"/>
        <v>0</v>
      </c>
      <c r="BW42" s="15">
        <v>0</v>
      </c>
      <c r="BX42" s="15">
        <v>0</v>
      </c>
      <c r="BY42" s="13">
        <f t="shared" si="19"/>
        <v>0</v>
      </c>
      <c r="BZ42" s="15">
        <v>0</v>
      </c>
      <c r="CA42" s="15">
        <v>0</v>
      </c>
      <c r="CB42" s="13">
        <f t="shared" si="20"/>
        <v>1500</v>
      </c>
      <c r="CC42" s="15">
        <v>1500</v>
      </c>
      <c r="CD42" s="15">
        <v>0</v>
      </c>
      <c r="CE42" s="13">
        <f t="shared" si="21"/>
        <v>4634</v>
      </c>
      <c r="CF42" s="14">
        <v>4514</v>
      </c>
      <c r="CG42" s="14">
        <v>120</v>
      </c>
      <c r="CH42" s="13">
        <f t="shared" si="22"/>
        <v>936</v>
      </c>
      <c r="CI42" s="14">
        <v>713</v>
      </c>
      <c r="CJ42" s="14">
        <v>223</v>
      </c>
      <c r="CK42" s="13">
        <f t="shared" si="23"/>
        <v>0</v>
      </c>
      <c r="CL42" s="14">
        <v>0</v>
      </c>
      <c r="CM42" s="14">
        <v>0</v>
      </c>
      <c r="CN42" s="13">
        <f t="shared" si="24"/>
        <v>595</v>
      </c>
      <c r="CO42" s="14">
        <v>342</v>
      </c>
      <c r="CP42" s="14">
        <v>253</v>
      </c>
      <c r="CQ42" s="16"/>
      <c r="CR42" s="13">
        <f t="shared" si="25"/>
        <v>1445</v>
      </c>
      <c r="CS42" s="14">
        <v>545</v>
      </c>
      <c r="CT42" s="14">
        <v>900</v>
      </c>
      <c r="CU42" s="13">
        <f t="shared" si="26"/>
        <v>3683</v>
      </c>
      <c r="CV42" s="13">
        <f t="shared" si="27"/>
        <v>2506</v>
      </c>
      <c r="CW42" s="13">
        <f t="shared" si="27"/>
        <v>1177</v>
      </c>
      <c r="CX42" s="13">
        <f t="shared" si="28"/>
        <v>280</v>
      </c>
      <c r="CY42" s="14">
        <v>280</v>
      </c>
      <c r="CZ42" s="14">
        <v>0</v>
      </c>
      <c r="DA42" s="13">
        <f t="shared" si="29"/>
        <v>1830</v>
      </c>
      <c r="DB42" s="14">
        <v>1204</v>
      </c>
      <c r="DC42" s="14">
        <v>626</v>
      </c>
      <c r="DD42" s="13">
        <f t="shared" si="30"/>
        <v>1573</v>
      </c>
      <c r="DE42" s="14">
        <v>1022</v>
      </c>
      <c r="DF42" s="14">
        <v>551</v>
      </c>
      <c r="DG42" s="17">
        <f t="shared" si="33"/>
        <v>65705</v>
      </c>
      <c r="DH42" s="17">
        <f t="shared" si="31"/>
        <v>45271</v>
      </c>
      <c r="DI42" s="17">
        <v>4883</v>
      </c>
      <c r="DJ42" s="17">
        <f t="shared" si="32"/>
        <v>20434</v>
      </c>
      <c r="DK42" s="18">
        <v>1720</v>
      </c>
      <c r="DL42" s="18">
        <v>1172</v>
      </c>
      <c r="DM42" s="37">
        <f>DG42-'[4]протокол от 15.01.2026 № 1'!DH42</f>
        <v>0</v>
      </c>
      <c r="DN42" s="37"/>
    </row>
    <row r="43" spans="1:118" ht="15.75" x14ac:dyDescent="0.2">
      <c r="A43" s="19" t="s">
        <v>110</v>
      </c>
      <c r="B43" s="13">
        <f t="shared" si="0"/>
        <v>2686</v>
      </c>
      <c r="C43" s="14">
        <v>0</v>
      </c>
      <c r="D43" s="14">
        <v>2232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454</v>
      </c>
      <c r="M43" s="14">
        <v>0</v>
      </c>
      <c r="N43" s="14">
        <v>0</v>
      </c>
      <c r="O43" s="13">
        <f t="shared" si="1"/>
        <v>3672</v>
      </c>
      <c r="P43" s="14">
        <v>0</v>
      </c>
      <c r="Q43" s="14">
        <v>3484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188</v>
      </c>
      <c r="X43" s="13">
        <f t="shared" si="2"/>
        <v>270</v>
      </c>
      <c r="Y43" s="13">
        <f t="shared" si="3"/>
        <v>270</v>
      </c>
      <c r="Z43" s="14">
        <v>270</v>
      </c>
      <c r="AA43" s="14">
        <v>0</v>
      </c>
      <c r="AB43" s="13">
        <f t="shared" si="4"/>
        <v>0</v>
      </c>
      <c r="AC43" s="14">
        <v>0</v>
      </c>
      <c r="AD43" s="14">
        <v>0</v>
      </c>
      <c r="AE43" s="13">
        <f t="shared" si="5"/>
        <v>601</v>
      </c>
      <c r="AF43" s="14">
        <v>601</v>
      </c>
      <c r="AG43" s="14">
        <v>0</v>
      </c>
      <c r="AH43" s="14">
        <v>0</v>
      </c>
      <c r="AI43" s="13">
        <f t="shared" si="6"/>
        <v>0</v>
      </c>
      <c r="AJ43" s="14">
        <v>0</v>
      </c>
      <c r="AK43" s="14">
        <v>0</v>
      </c>
      <c r="AL43" s="13">
        <f t="shared" si="7"/>
        <v>1343</v>
      </c>
      <c r="AM43" s="14">
        <v>1064</v>
      </c>
      <c r="AN43" s="14">
        <v>279</v>
      </c>
      <c r="AO43" s="13">
        <f t="shared" si="8"/>
        <v>0</v>
      </c>
      <c r="AP43" s="14">
        <v>0</v>
      </c>
      <c r="AQ43" s="14">
        <v>0</v>
      </c>
      <c r="AR43" s="13">
        <f t="shared" si="9"/>
        <v>1566</v>
      </c>
      <c r="AS43" s="14">
        <v>821</v>
      </c>
      <c r="AT43" s="14">
        <v>270</v>
      </c>
      <c r="AU43" s="14">
        <v>0</v>
      </c>
      <c r="AV43" s="14">
        <v>0</v>
      </c>
      <c r="AW43" s="14">
        <v>0</v>
      </c>
      <c r="AX43" s="13">
        <f t="shared" si="10"/>
        <v>0</v>
      </c>
      <c r="AY43" s="14">
        <v>0</v>
      </c>
      <c r="AZ43" s="14">
        <v>0</v>
      </c>
      <c r="BA43" s="13">
        <f t="shared" si="11"/>
        <v>0</v>
      </c>
      <c r="BB43" s="14">
        <v>0</v>
      </c>
      <c r="BC43" s="14">
        <v>0</v>
      </c>
      <c r="BD43" s="13">
        <f t="shared" si="12"/>
        <v>291</v>
      </c>
      <c r="BE43" s="14">
        <v>140</v>
      </c>
      <c r="BF43" s="14">
        <v>151</v>
      </c>
      <c r="BG43" s="13">
        <f t="shared" si="13"/>
        <v>0</v>
      </c>
      <c r="BH43" s="14">
        <v>0</v>
      </c>
      <c r="BI43" s="14">
        <v>0</v>
      </c>
      <c r="BJ43" s="13">
        <f t="shared" si="14"/>
        <v>184</v>
      </c>
      <c r="BK43" s="14">
        <v>184</v>
      </c>
      <c r="BL43" s="14">
        <v>0</v>
      </c>
      <c r="BM43" s="13">
        <f t="shared" si="15"/>
        <v>0</v>
      </c>
      <c r="BN43" s="14">
        <v>0</v>
      </c>
      <c r="BO43" s="14">
        <v>0</v>
      </c>
      <c r="BP43" s="13">
        <f t="shared" si="16"/>
        <v>2254</v>
      </c>
      <c r="BQ43" s="13">
        <f t="shared" si="17"/>
        <v>0</v>
      </c>
      <c r="BR43" s="14">
        <v>0</v>
      </c>
      <c r="BS43" s="15">
        <v>0</v>
      </c>
      <c r="BT43" s="15">
        <v>805</v>
      </c>
      <c r="BU43" s="15">
        <v>1044</v>
      </c>
      <c r="BV43" s="13">
        <f t="shared" si="18"/>
        <v>405</v>
      </c>
      <c r="BW43" s="15">
        <v>405</v>
      </c>
      <c r="BX43" s="15">
        <v>0</v>
      </c>
      <c r="BY43" s="13">
        <f t="shared" si="19"/>
        <v>0</v>
      </c>
      <c r="BZ43" s="15">
        <v>0</v>
      </c>
      <c r="CA43" s="15">
        <v>0</v>
      </c>
      <c r="CB43" s="13">
        <f t="shared" si="20"/>
        <v>0</v>
      </c>
      <c r="CC43" s="15">
        <v>0</v>
      </c>
      <c r="CD43" s="15">
        <v>0</v>
      </c>
      <c r="CE43" s="13">
        <f t="shared" si="21"/>
        <v>2065</v>
      </c>
      <c r="CF43" s="14">
        <v>2054</v>
      </c>
      <c r="CG43" s="14">
        <v>11</v>
      </c>
      <c r="CH43" s="13">
        <f t="shared" si="22"/>
        <v>801</v>
      </c>
      <c r="CI43" s="14">
        <v>446</v>
      </c>
      <c r="CJ43" s="14">
        <v>355</v>
      </c>
      <c r="CK43" s="13">
        <f t="shared" si="23"/>
        <v>0</v>
      </c>
      <c r="CL43" s="14">
        <v>0</v>
      </c>
      <c r="CM43" s="14">
        <v>0</v>
      </c>
      <c r="CN43" s="13">
        <f t="shared" si="24"/>
        <v>864</v>
      </c>
      <c r="CO43" s="14">
        <v>540</v>
      </c>
      <c r="CP43" s="14">
        <v>324</v>
      </c>
      <c r="CQ43" s="16"/>
      <c r="CR43" s="13">
        <f t="shared" si="25"/>
        <v>606</v>
      </c>
      <c r="CS43" s="14">
        <v>411</v>
      </c>
      <c r="CT43" s="14">
        <v>195</v>
      </c>
      <c r="CU43" s="13">
        <f t="shared" si="26"/>
        <v>0</v>
      </c>
      <c r="CV43" s="13">
        <f t="shared" si="27"/>
        <v>0</v>
      </c>
      <c r="CW43" s="13">
        <f t="shared" si="27"/>
        <v>0</v>
      </c>
      <c r="CX43" s="13">
        <f t="shared" si="28"/>
        <v>0</v>
      </c>
      <c r="CY43" s="14">
        <v>0</v>
      </c>
      <c r="CZ43" s="14">
        <v>0</v>
      </c>
      <c r="DA43" s="13">
        <f t="shared" si="29"/>
        <v>0</v>
      </c>
      <c r="DB43" s="14">
        <v>0</v>
      </c>
      <c r="DC43" s="14">
        <v>0</v>
      </c>
      <c r="DD43" s="13">
        <f t="shared" si="30"/>
        <v>0</v>
      </c>
      <c r="DE43" s="14">
        <v>0</v>
      </c>
      <c r="DF43" s="14">
        <v>0</v>
      </c>
      <c r="DG43" s="17">
        <f t="shared" si="33"/>
        <v>16728</v>
      </c>
      <c r="DH43" s="17">
        <f t="shared" si="31"/>
        <v>10666</v>
      </c>
      <c r="DI43" s="17">
        <v>849</v>
      </c>
      <c r="DJ43" s="17">
        <f t="shared" si="32"/>
        <v>6062</v>
      </c>
      <c r="DK43" s="18">
        <v>323</v>
      </c>
      <c r="DL43" s="18">
        <v>220</v>
      </c>
      <c r="DM43" s="37">
        <f>DG43-'[4]протокол от 15.01.2026 № 1'!DH43</f>
        <v>0</v>
      </c>
      <c r="DN43" s="37"/>
    </row>
    <row r="44" spans="1:118" ht="15.75" x14ac:dyDescent="0.2">
      <c r="A44" s="19" t="s">
        <v>111</v>
      </c>
      <c r="B44" s="13">
        <f t="shared" si="0"/>
        <v>3787</v>
      </c>
      <c r="C44" s="14">
        <v>0</v>
      </c>
      <c r="D44" s="14">
        <v>3787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3">
        <f t="shared" si="1"/>
        <v>3789</v>
      </c>
      <c r="P44" s="14">
        <v>0</v>
      </c>
      <c r="Q44" s="14">
        <v>3789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3">
        <f t="shared" si="2"/>
        <v>0</v>
      </c>
      <c r="Y44" s="13">
        <f t="shared" si="3"/>
        <v>0</v>
      </c>
      <c r="Z44" s="14">
        <v>0</v>
      </c>
      <c r="AA44" s="14">
        <v>0</v>
      </c>
      <c r="AB44" s="13">
        <f t="shared" si="4"/>
        <v>0</v>
      </c>
      <c r="AC44" s="14">
        <v>0</v>
      </c>
      <c r="AD44" s="14">
        <v>0</v>
      </c>
      <c r="AE44" s="13">
        <f t="shared" si="5"/>
        <v>820</v>
      </c>
      <c r="AF44" s="14">
        <v>820</v>
      </c>
      <c r="AG44" s="14">
        <v>0</v>
      </c>
      <c r="AH44" s="14">
        <v>0</v>
      </c>
      <c r="AI44" s="13">
        <f t="shared" si="6"/>
        <v>0</v>
      </c>
      <c r="AJ44" s="14">
        <v>0</v>
      </c>
      <c r="AK44" s="14">
        <v>0</v>
      </c>
      <c r="AL44" s="13">
        <f t="shared" si="7"/>
        <v>820</v>
      </c>
      <c r="AM44" s="14">
        <v>820</v>
      </c>
      <c r="AN44" s="14">
        <v>0</v>
      </c>
      <c r="AO44" s="13">
        <f t="shared" si="8"/>
        <v>0</v>
      </c>
      <c r="AP44" s="14">
        <v>0</v>
      </c>
      <c r="AQ44" s="14">
        <v>0</v>
      </c>
      <c r="AR44" s="13">
        <f t="shared" si="9"/>
        <v>1199</v>
      </c>
      <c r="AS44" s="14">
        <v>820</v>
      </c>
      <c r="AT44" s="14">
        <v>0</v>
      </c>
      <c r="AU44" s="14">
        <v>0</v>
      </c>
      <c r="AV44" s="14">
        <v>0</v>
      </c>
      <c r="AW44" s="14">
        <v>0</v>
      </c>
      <c r="AX44" s="13">
        <f t="shared" si="10"/>
        <v>0</v>
      </c>
      <c r="AY44" s="14">
        <v>0</v>
      </c>
      <c r="AZ44" s="14">
        <v>0</v>
      </c>
      <c r="BA44" s="13">
        <f t="shared" si="11"/>
        <v>0</v>
      </c>
      <c r="BB44" s="14">
        <v>0</v>
      </c>
      <c r="BC44" s="14">
        <v>0</v>
      </c>
      <c r="BD44" s="13">
        <f t="shared" si="12"/>
        <v>0</v>
      </c>
      <c r="BE44" s="14">
        <v>0</v>
      </c>
      <c r="BF44" s="14">
        <v>0</v>
      </c>
      <c r="BG44" s="13">
        <f t="shared" si="13"/>
        <v>0</v>
      </c>
      <c r="BH44" s="14">
        <v>0</v>
      </c>
      <c r="BI44" s="14">
        <v>0</v>
      </c>
      <c r="BJ44" s="13">
        <f t="shared" si="14"/>
        <v>379</v>
      </c>
      <c r="BK44" s="14">
        <v>379</v>
      </c>
      <c r="BL44" s="14">
        <v>0</v>
      </c>
      <c r="BM44" s="13">
        <f t="shared" si="15"/>
        <v>0</v>
      </c>
      <c r="BN44" s="14">
        <v>0</v>
      </c>
      <c r="BO44" s="14">
        <v>0</v>
      </c>
      <c r="BP44" s="13">
        <f t="shared" si="16"/>
        <v>2320</v>
      </c>
      <c r="BQ44" s="13">
        <f t="shared" si="17"/>
        <v>1700</v>
      </c>
      <c r="BR44" s="14">
        <v>1570</v>
      </c>
      <c r="BS44" s="15">
        <v>130</v>
      </c>
      <c r="BT44" s="15">
        <v>0</v>
      </c>
      <c r="BU44" s="15">
        <v>0</v>
      </c>
      <c r="BV44" s="13">
        <f t="shared" si="18"/>
        <v>0</v>
      </c>
      <c r="BW44" s="15">
        <v>0</v>
      </c>
      <c r="BX44" s="15">
        <v>0</v>
      </c>
      <c r="BY44" s="13">
        <f t="shared" si="19"/>
        <v>0</v>
      </c>
      <c r="BZ44" s="15">
        <v>0</v>
      </c>
      <c r="CA44" s="15">
        <v>0</v>
      </c>
      <c r="CB44" s="13">
        <f t="shared" si="20"/>
        <v>620</v>
      </c>
      <c r="CC44" s="15">
        <v>600</v>
      </c>
      <c r="CD44" s="15">
        <v>20</v>
      </c>
      <c r="CE44" s="13">
        <f t="shared" si="21"/>
        <v>1312</v>
      </c>
      <c r="CF44" s="14">
        <v>1287</v>
      </c>
      <c r="CG44" s="14">
        <v>25</v>
      </c>
      <c r="CH44" s="13">
        <f t="shared" si="22"/>
        <v>0</v>
      </c>
      <c r="CI44" s="14">
        <v>0</v>
      </c>
      <c r="CJ44" s="14">
        <v>0</v>
      </c>
      <c r="CK44" s="13">
        <f t="shared" si="23"/>
        <v>0</v>
      </c>
      <c r="CL44" s="14">
        <v>0</v>
      </c>
      <c r="CM44" s="14">
        <v>0</v>
      </c>
      <c r="CN44" s="13">
        <f t="shared" si="24"/>
        <v>833</v>
      </c>
      <c r="CO44" s="14">
        <v>757</v>
      </c>
      <c r="CP44" s="14">
        <v>76</v>
      </c>
      <c r="CQ44" s="16"/>
      <c r="CR44" s="13">
        <f t="shared" si="25"/>
        <v>253</v>
      </c>
      <c r="CS44" s="14">
        <v>177</v>
      </c>
      <c r="CT44" s="14">
        <v>76</v>
      </c>
      <c r="CU44" s="13">
        <f t="shared" si="26"/>
        <v>2941</v>
      </c>
      <c r="CV44" s="13">
        <f t="shared" si="27"/>
        <v>1048</v>
      </c>
      <c r="CW44" s="13">
        <f t="shared" si="27"/>
        <v>1893</v>
      </c>
      <c r="CX44" s="13">
        <f t="shared" si="28"/>
        <v>0</v>
      </c>
      <c r="CY44" s="14">
        <v>0</v>
      </c>
      <c r="CZ44" s="14">
        <v>0</v>
      </c>
      <c r="DA44" s="13">
        <f t="shared" si="29"/>
        <v>2941</v>
      </c>
      <c r="DB44" s="14">
        <v>1048</v>
      </c>
      <c r="DC44" s="14">
        <v>1893</v>
      </c>
      <c r="DD44" s="13">
        <f t="shared" si="30"/>
        <v>0</v>
      </c>
      <c r="DE44" s="14">
        <v>0</v>
      </c>
      <c r="DF44" s="14">
        <v>0</v>
      </c>
      <c r="DG44" s="17">
        <f t="shared" si="33"/>
        <v>18074</v>
      </c>
      <c r="DH44" s="17">
        <f t="shared" si="31"/>
        <v>12065</v>
      </c>
      <c r="DI44" s="17">
        <v>2447</v>
      </c>
      <c r="DJ44" s="17">
        <f t="shared" si="32"/>
        <v>6009</v>
      </c>
      <c r="DK44" s="18">
        <v>841</v>
      </c>
      <c r="DL44" s="18">
        <v>573</v>
      </c>
      <c r="DM44" s="37">
        <f>DG44-'[4]протокол от 15.01.2026 № 1'!DH44</f>
        <v>0</v>
      </c>
      <c r="DN44" s="37"/>
    </row>
    <row r="45" spans="1:118" ht="15.75" x14ac:dyDescent="0.2">
      <c r="A45" s="19" t="s">
        <v>112</v>
      </c>
      <c r="B45" s="13">
        <f t="shared" si="0"/>
        <v>13782</v>
      </c>
      <c r="C45" s="14">
        <v>0</v>
      </c>
      <c r="D45" s="14">
        <v>11662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2120</v>
      </c>
      <c r="M45" s="14">
        <v>0</v>
      </c>
      <c r="N45" s="14">
        <v>0</v>
      </c>
      <c r="O45" s="13">
        <f t="shared" si="1"/>
        <v>6893</v>
      </c>
      <c r="P45" s="14">
        <v>0</v>
      </c>
      <c r="Q45" s="14">
        <v>6363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530</v>
      </c>
      <c r="X45" s="13">
        <f t="shared" si="2"/>
        <v>757</v>
      </c>
      <c r="Y45" s="13">
        <f t="shared" si="3"/>
        <v>757</v>
      </c>
      <c r="Z45" s="14">
        <v>757</v>
      </c>
      <c r="AA45" s="14">
        <v>0</v>
      </c>
      <c r="AB45" s="13">
        <f t="shared" si="4"/>
        <v>0</v>
      </c>
      <c r="AC45" s="14">
        <v>0</v>
      </c>
      <c r="AD45" s="14">
        <v>0</v>
      </c>
      <c r="AE45" s="13">
        <f t="shared" si="5"/>
        <v>454</v>
      </c>
      <c r="AF45" s="14">
        <v>454</v>
      </c>
      <c r="AG45" s="14">
        <v>0</v>
      </c>
      <c r="AH45" s="14">
        <v>0</v>
      </c>
      <c r="AI45" s="13">
        <f t="shared" si="6"/>
        <v>0</v>
      </c>
      <c r="AJ45" s="14">
        <v>0</v>
      </c>
      <c r="AK45" s="14">
        <v>0</v>
      </c>
      <c r="AL45" s="13">
        <f t="shared" si="7"/>
        <v>1515</v>
      </c>
      <c r="AM45" s="14">
        <v>1515</v>
      </c>
      <c r="AN45" s="14">
        <v>0</v>
      </c>
      <c r="AO45" s="13">
        <f t="shared" si="8"/>
        <v>0</v>
      </c>
      <c r="AP45" s="14">
        <v>0</v>
      </c>
      <c r="AQ45" s="14">
        <v>0</v>
      </c>
      <c r="AR45" s="13">
        <f t="shared" si="9"/>
        <v>2877</v>
      </c>
      <c r="AS45" s="14">
        <v>1818</v>
      </c>
      <c r="AT45" s="14">
        <v>454</v>
      </c>
      <c r="AU45" s="14">
        <v>0</v>
      </c>
      <c r="AV45" s="14">
        <v>0</v>
      </c>
      <c r="AW45" s="14">
        <v>0</v>
      </c>
      <c r="AX45" s="13">
        <f t="shared" si="10"/>
        <v>0</v>
      </c>
      <c r="AY45" s="14">
        <v>0</v>
      </c>
      <c r="AZ45" s="14">
        <v>0</v>
      </c>
      <c r="BA45" s="13">
        <f t="shared" si="11"/>
        <v>0</v>
      </c>
      <c r="BB45" s="14">
        <v>0</v>
      </c>
      <c r="BC45" s="14">
        <v>0</v>
      </c>
      <c r="BD45" s="13">
        <f t="shared" si="12"/>
        <v>151</v>
      </c>
      <c r="BE45" s="14">
        <v>151</v>
      </c>
      <c r="BF45" s="14">
        <v>0</v>
      </c>
      <c r="BG45" s="13">
        <f t="shared" si="13"/>
        <v>0</v>
      </c>
      <c r="BH45" s="14">
        <v>0</v>
      </c>
      <c r="BI45" s="14">
        <v>0</v>
      </c>
      <c r="BJ45" s="13">
        <f t="shared" si="14"/>
        <v>454</v>
      </c>
      <c r="BK45" s="14">
        <v>454</v>
      </c>
      <c r="BL45" s="14">
        <v>0</v>
      </c>
      <c r="BM45" s="13">
        <f t="shared" si="15"/>
        <v>0</v>
      </c>
      <c r="BN45" s="14">
        <v>0</v>
      </c>
      <c r="BO45" s="14">
        <v>0</v>
      </c>
      <c r="BP45" s="13">
        <f t="shared" si="16"/>
        <v>5750</v>
      </c>
      <c r="BQ45" s="13">
        <f t="shared" si="17"/>
        <v>2420</v>
      </c>
      <c r="BR45" s="14">
        <v>2420</v>
      </c>
      <c r="BS45" s="15">
        <v>0</v>
      </c>
      <c r="BT45" s="15">
        <v>0</v>
      </c>
      <c r="BU45" s="15">
        <v>0</v>
      </c>
      <c r="BV45" s="13">
        <f t="shared" si="18"/>
        <v>0</v>
      </c>
      <c r="BW45" s="15">
        <v>0</v>
      </c>
      <c r="BX45" s="15">
        <v>0</v>
      </c>
      <c r="BY45" s="13">
        <f t="shared" si="19"/>
        <v>0</v>
      </c>
      <c r="BZ45" s="15">
        <v>0</v>
      </c>
      <c r="CA45" s="15">
        <v>0</v>
      </c>
      <c r="CB45" s="13">
        <f t="shared" si="20"/>
        <v>3330</v>
      </c>
      <c r="CC45" s="15">
        <v>3330</v>
      </c>
      <c r="CD45" s="15">
        <v>0</v>
      </c>
      <c r="CE45" s="13">
        <f t="shared" si="21"/>
        <v>2272</v>
      </c>
      <c r="CF45" s="14">
        <v>2272</v>
      </c>
      <c r="CG45" s="14">
        <v>0</v>
      </c>
      <c r="CH45" s="13">
        <f t="shared" si="22"/>
        <v>136</v>
      </c>
      <c r="CI45" s="14">
        <v>91</v>
      </c>
      <c r="CJ45" s="14">
        <v>45</v>
      </c>
      <c r="CK45" s="13">
        <f t="shared" si="23"/>
        <v>0</v>
      </c>
      <c r="CL45" s="14">
        <v>0</v>
      </c>
      <c r="CM45" s="14">
        <v>0</v>
      </c>
      <c r="CN45" s="13">
        <f t="shared" si="24"/>
        <v>1817</v>
      </c>
      <c r="CO45" s="14">
        <v>1363</v>
      </c>
      <c r="CP45" s="14">
        <v>454</v>
      </c>
      <c r="CQ45" s="16"/>
      <c r="CR45" s="13">
        <f t="shared" si="25"/>
        <v>1054</v>
      </c>
      <c r="CS45" s="14">
        <v>860</v>
      </c>
      <c r="CT45" s="14">
        <v>194</v>
      </c>
      <c r="CU45" s="13">
        <f t="shared" si="26"/>
        <v>8254</v>
      </c>
      <c r="CV45" s="13">
        <f t="shared" si="27"/>
        <v>5452</v>
      </c>
      <c r="CW45" s="13">
        <f t="shared" si="27"/>
        <v>2802</v>
      </c>
      <c r="CX45" s="13">
        <f t="shared" si="28"/>
        <v>681</v>
      </c>
      <c r="CY45" s="14">
        <v>454</v>
      </c>
      <c r="CZ45" s="14">
        <v>227</v>
      </c>
      <c r="DA45" s="13">
        <f t="shared" si="29"/>
        <v>7573</v>
      </c>
      <c r="DB45" s="14">
        <v>4998</v>
      </c>
      <c r="DC45" s="14">
        <v>2575</v>
      </c>
      <c r="DD45" s="13">
        <f t="shared" si="30"/>
        <v>0</v>
      </c>
      <c r="DE45" s="14">
        <v>0</v>
      </c>
      <c r="DF45" s="14">
        <v>0</v>
      </c>
      <c r="DG45" s="17">
        <f t="shared" si="33"/>
        <v>45561</v>
      </c>
      <c r="DH45" s="17">
        <f t="shared" si="31"/>
        <v>34719</v>
      </c>
      <c r="DI45" s="17">
        <v>2853</v>
      </c>
      <c r="DJ45" s="17">
        <f t="shared" si="32"/>
        <v>10842</v>
      </c>
      <c r="DK45" s="18">
        <v>1000</v>
      </c>
      <c r="DL45" s="18">
        <v>681</v>
      </c>
      <c r="DM45" s="37">
        <f>DG45-'[4]протокол от 15.01.2026 № 1'!DH45</f>
        <v>0</v>
      </c>
      <c r="DN45" s="37"/>
    </row>
    <row r="46" spans="1:118" ht="15.75" x14ac:dyDescent="0.2">
      <c r="A46" s="19" t="s">
        <v>113</v>
      </c>
      <c r="B46" s="13">
        <f t="shared" si="0"/>
        <v>4735</v>
      </c>
      <c r="C46" s="14">
        <v>0</v>
      </c>
      <c r="D46" s="14">
        <v>3438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1297</v>
      </c>
      <c r="M46" s="14">
        <v>0</v>
      </c>
      <c r="N46" s="14">
        <v>0</v>
      </c>
      <c r="O46" s="13">
        <f t="shared" si="1"/>
        <v>2802</v>
      </c>
      <c r="P46" s="14">
        <v>0</v>
      </c>
      <c r="Q46" s="14">
        <v>2802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3">
        <f t="shared" si="2"/>
        <v>0</v>
      </c>
      <c r="Y46" s="13">
        <f t="shared" si="3"/>
        <v>0</v>
      </c>
      <c r="Z46" s="14">
        <v>0</v>
      </c>
      <c r="AA46" s="14">
        <v>0</v>
      </c>
      <c r="AB46" s="13">
        <f t="shared" si="4"/>
        <v>0</v>
      </c>
      <c r="AC46" s="14">
        <v>0</v>
      </c>
      <c r="AD46" s="14">
        <v>0</v>
      </c>
      <c r="AE46" s="13">
        <f t="shared" si="5"/>
        <v>168</v>
      </c>
      <c r="AF46" s="14">
        <v>168</v>
      </c>
      <c r="AG46" s="14">
        <v>0</v>
      </c>
      <c r="AH46" s="14">
        <v>0</v>
      </c>
      <c r="AI46" s="13">
        <f t="shared" si="6"/>
        <v>0</v>
      </c>
      <c r="AJ46" s="14">
        <v>0</v>
      </c>
      <c r="AK46" s="14">
        <v>0</v>
      </c>
      <c r="AL46" s="13">
        <f t="shared" si="7"/>
        <v>169</v>
      </c>
      <c r="AM46" s="14">
        <v>115</v>
      </c>
      <c r="AN46" s="14">
        <v>54</v>
      </c>
      <c r="AO46" s="13">
        <f t="shared" si="8"/>
        <v>65</v>
      </c>
      <c r="AP46" s="14">
        <v>54</v>
      </c>
      <c r="AQ46" s="14">
        <v>11</v>
      </c>
      <c r="AR46" s="13">
        <f t="shared" si="9"/>
        <v>1196</v>
      </c>
      <c r="AS46" s="14">
        <v>238</v>
      </c>
      <c r="AT46" s="14">
        <v>0</v>
      </c>
      <c r="AU46" s="14">
        <v>0</v>
      </c>
      <c r="AV46" s="14">
        <v>0</v>
      </c>
      <c r="AW46" s="14">
        <v>0</v>
      </c>
      <c r="AX46" s="13">
        <f t="shared" si="10"/>
        <v>0</v>
      </c>
      <c r="AY46" s="14">
        <v>0</v>
      </c>
      <c r="AZ46" s="14">
        <v>0</v>
      </c>
      <c r="BA46" s="13">
        <f t="shared" si="11"/>
        <v>0</v>
      </c>
      <c r="BB46" s="14">
        <v>0</v>
      </c>
      <c r="BC46" s="14">
        <v>0</v>
      </c>
      <c r="BD46" s="13">
        <f t="shared" si="12"/>
        <v>0</v>
      </c>
      <c r="BE46" s="14">
        <v>0</v>
      </c>
      <c r="BF46" s="14">
        <v>0</v>
      </c>
      <c r="BG46" s="13">
        <f t="shared" si="13"/>
        <v>0</v>
      </c>
      <c r="BH46" s="14">
        <v>0</v>
      </c>
      <c r="BI46" s="14">
        <v>0</v>
      </c>
      <c r="BJ46" s="13">
        <f t="shared" si="14"/>
        <v>958</v>
      </c>
      <c r="BK46" s="14">
        <v>958</v>
      </c>
      <c r="BL46" s="14">
        <v>0</v>
      </c>
      <c r="BM46" s="13">
        <f t="shared" si="15"/>
        <v>0</v>
      </c>
      <c r="BN46" s="14">
        <v>0</v>
      </c>
      <c r="BO46" s="14">
        <v>0</v>
      </c>
      <c r="BP46" s="13">
        <f t="shared" si="16"/>
        <v>1193</v>
      </c>
      <c r="BQ46" s="13">
        <f t="shared" si="17"/>
        <v>165</v>
      </c>
      <c r="BR46" s="14">
        <v>165</v>
      </c>
      <c r="BS46" s="15">
        <v>0</v>
      </c>
      <c r="BT46" s="15">
        <v>0</v>
      </c>
      <c r="BU46" s="15">
        <v>0</v>
      </c>
      <c r="BV46" s="13">
        <f t="shared" si="18"/>
        <v>0</v>
      </c>
      <c r="BW46" s="15">
        <v>0</v>
      </c>
      <c r="BX46" s="15">
        <v>0</v>
      </c>
      <c r="BY46" s="13">
        <f t="shared" si="19"/>
        <v>0</v>
      </c>
      <c r="BZ46" s="15">
        <v>0</v>
      </c>
      <c r="CA46" s="15">
        <v>0</v>
      </c>
      <c r="CB46" s="13">
        <f t="shared" si="20"/>
        <v>1028</v>
      </c>
      <c r="CC46" s="15">
        <v>993</v>
      </c>
      <c r="CD46" s="15">
        <v>35</v>
      </c>
      <c r="CE46" s="13">
        <f t="shared" si="21"/>
        <v>421</v>
      </c>
      <c r="CF46" s="14">
        <v>419</v>
      </c>
      <c r="CG46" s="14">
        <v>2</v>
      </c>
      <c r="CH46" s="13">
        <f t="shared" si="22"/>
        <v>64</v>
      </c>
      <c r="CI46" s="14">
        <v>54</v>
      </c>
      <c r="CJ46" s="14">
        <v>10</v>
      </c>
      <c r="CK46" s="13">
        <f t="shared" si="23"/>
        <v>0</v>
      </c>
      <c r="CL46" s="14">
        <v>0</v>
      </c>
      <c r="CM46" s="14">
        <v>0</v>
      </c>
      <c r="CN46" s="13">
        <f t="shared" si="24"/>
        <v>64</v>
      </c>
      <c r="CO46" s="14">
        <v>32</v>
      </c>
      <c r="CP46" s="14">
        <v>32</v>
      </c>
      <c r="CQ46" s="16"/>
      <c r="CR46" s="13">
        <f t="shared" si="25"/>
        <v>108</v>
      </c>
      <c r="CS46" s="14">
        <v>54</v>
      </c>
      <c r="CT46" s="14">
        <v>54</v>
      </c>
      <c r="CU46" s="13">
        <f t="shared" si="26"/>
        <v>183</v>
      </c>
      <c r="CV46" s="13">
        <f t="shared" si="27"/>
        <v>168</v>
      </c>
      <c r="CW46" s="13">
        <f t="shared" si="27"/>
        <v>15</v>
      </c>
      <c r="CX46" s="13">
        <f t="shared" si="28"/>
        <v>34</v>
      </c>
      <c r="CY46" s="14">
        <v>30</v>
      </c>
      <c r="CZ46" s="14">
        <v>4</v>
      </c>
      <c r="DA46" s="13">
        <f t="shared" si="29"/>
        <v>149</v>
      </c>
      <c r="DB46" s="14">
        <v>138</v>
      </c>
      <c r="DC46" s="14">
        <v>11</v>
      </c>
      <c r="DD46" s="13">
        <f t="shared" si="30"/>
        <v>0</v>
      </c>
      <c r="DE46" s="14">
        <v>0</v>
      </c>
      <c r="DF46" s="14">
        <v>0</v>
      </c>
      <c r="DG46" s="17">
        <f t="shared" si="33"/>
        <v>11168</v>
      </c>
      <c r="DH46" s="17">
        <f t="shared" si="31"/>
        <v>8153</v>
      </c>
      <c r="DI46" s="17">
        <v>1150</v>
      </c>
      <c r="DJ46" s="17">
        <f t="shared" si="32"/>
        <v>3015</v>
      </c>
      <c r="DK46" s="18">
        <v>380</v>
      </c>
      <c r="DL46" s="18">
        <v>259</v>
      </c>
      <c r="DM46" s="37">
        <f>DG46-'[4]протокол от 15.01.2026 № 1'!DH46</f>
        <v>0</v>
      </c>
      <c r="DN46" s="37"/>
    </row>
    <row r="47" spans="1:118" ht="15.75" x14ac:dyDescent="0.2">
      <c r="A47" s="19" t="s">
        <v>114</v>
      </c>
      <c r="B47" s="13">
        <f t="shared" si="0"/>
        <v>10527</v>
      </c>
      <c r="C47" s="14">
        <v>0</v>
      </c>
      <c r="D47" s="14">
        <v>5319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5208</v>
      </c>
      <c r="M47" s="14">
        <v>0</v>
      </c>
      <c r="N47" s="14">
        <v>0</v>
      </c>
      <c r="O47" s="13">
        <f t="shared" si="1"/>
        <v>4329</v>
      </c>
      <c r="P47" s="14">
        <v>0</v>
      </c>
      <c r="Q47" s="14">
        <v>4329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3">
        <f t="shared" si="2"/>
        <v>0</v>
      </c>
      <c r="Y47" s="13">
        <f t="shared" si="3"/>
        <v>0</v>
      </c>
      <c r="Z47" s="14">
        <v>0</v>
      </c>
      <c r="AA47" s="14">
        <v>0</v>
      </c>
      <c r="AB47" s="13">
        <f t="shared" si="4"/>
        <v>0</v>
      </c>
      <c r="AC47" s="14">
        <v>0</v>
      </c>
      <c r="AD47" s="14">
        <v>0</v>
      </c>
      <c r="AE47" s="13">
        <f t="shared" si="5"/>
        <v>0</v>
      </c>
      <c r="AF47" s="14">
        <v>0</v>
      </c>
      <c r="AG47" s="14">
        <v>0</v>
      </c>
      <c r="AH47" s="14">
        <v>0</v>
      </c>
      <c r="AI47" s="13">
        <f t="shared" si="6"/>
        <v>0</v>
      </c>
      <c r="AJ47" s="14">
        <v>0</v>
      </c>
      <c r="AK47" s="14">
        <v>0</v>
      </c>
      <c r="AL47" s="13">
        <f t="shared" si="7"/>
        <v>2275</v>
      </c>
      <c r="AM47" s="14">
        <v>1744</v>
      </c>
      <c r="AN47" s="14">
        <v>531</v>
      </c>
      <c r="AO47" s="13">
        <f t="shared" si="8"/>
        <v>1081</v>
      </c>
      <c r="AP47" s="14">
        <v>1081</v>
      </c>
      <c r="AQ47" s="14">
        <v>0</v>
      </c>
      <c r="AR47" s="13">
        <f t="shared" si="9"/>
        <v>4146</v>
      </c>
      <c r="AS47" s="14">
        <f>2163-73</f>
        <v>2090</v>
      </c>
      <c r="AT47" s="14">
        <v>615</v>
      </c>
      <c r="AU47" s="14">
        <v>0</v>
      </c>
      <c r="AV47" s="14">
        <v>0</v>
      </c>
      <c r="AW47" s="14">
        <v>0</v>
      </c>
      <c r="AX47" s="13">
        <f t="shared" si="10"/>
        <v>0</v>
      </c>
      <c r="AY47" s="14">
        <v>0</v>
      </c>
      <c r="AZ47" s="14">
        <v>0</v>
      </c>
      <c r="BA47" s="13">
        <f t="shared" si="11"/>
        <v>0</v>
      </c>
      <c r="BB47" s="14">
        <v>0</v>
      </c>
      <c r="BC47" s="14">
        <v>0</v>
      </c>
      <c r="BD47" s="13">
        <f t="shared" si="12"/>
        <v>874</v>
      </c>
      <c r="BE47" s="14">
        <v>874</v>
      </c>
      <c r="BF47" s="14">
        <v>0</v>
      </c>
      <c r="BG47" s="13">
        <f t="shared" si="13"/>
        <v>0</v>
      </c>
      <c r="BH47" s="14">
        <v>0</v>
      </c>
      <c r="BI47" s="14">
        <v>0</v>
      </c>
      <c r="BJ47" s="13">
        <f t="shared" si="14"/>
        <v>567</v>
      </c>
      <c r="BK47" s="14">
        <v>534</v>
      </c>
      <c r="BL47" s="14">
        <v>33</v>
      </c>
      <c r="BM47" s="13">
        <f t="shared" si="15"/>
        <v>0</v>
      </c>
      <c r="BN47" s="14">
        <v>0</v>
      </c>
      <c r="BO47" s="14">
        <v>0</v>
      </c>
      <c r="BP47" s="13">
        <f t="shared" si="16"/>
        <v>1474</v>
      </c>
      <c r="BQ47" s="13">
        <f t="shared" si="17"/>
        <v>479</v>
      </c>
      <c r="BR47" s="14">
        <v>309</v>
      </c>
      <c r="BS47" s="15">
        <v>170</v>
      </c>
      <c r="BT47" s="15">
        <v>149</v>
      </c>
      <c r="BU47" s="15">
        <v>229</v>
      </c>
      <c r="BV47" s="13">
        <f t="shared" si="18"/>
        <v>319</v>
      </c>
      <c r="BW47" s="15">
        <v>319</v>
      </c>
      <c r="BX47" s="15">
        <v>0</v>
      </c>
      <c r="BY47" s="13">
        <f t="shared" si="19"/>
        <v>0</v>
      </c>
      <c r="BZ47" s="15">
        <v>0</v>
      </c>
      <c r="CA47" s="15">
        <v>0</v>
      </c>
      <c r="CB47" s="13">
        <f t="shared" si="20"/>
        <v>298</v>
      </c>
      <c r="CC47" s="15">
        <v>298</v>
      </c>
      <c r="CD47" s="15">
        <v>0</v>
      </c>
      <c r="CE47" s="13">
        <f t="shared" si="21"/>
        <v>2251</v>
      </c>
      <c r="CF47" s="14">
        <v>2141</v>
      </c>
      <c r="CG47" s="14">
        <f>911-801</f>
        <v>110</v>
      </c>
      <c r="CH47" s="13">
        <f t="shared" si="22"/>
        <v>1978</v>
      </c>
      <c r="CI47" s="14">
        <v>1485</v>
      </c>
      <c r="CJ47" s="14">
        <v>493</v>
      </c>
      <c r="CK47" s="13">
        <f t="shared" si="23"/>
        <v>0</v>
      </c>
      <c r="CL47" s="14">
        <v>0</v>
      </c>
      <c r="CM47" s="14">
        <v>0</v>
      </c>
      <c r="CN47" s="13">
        <f t="shared" si="24"/>
        <v>1341</v>
      </c>
      <c r="CO47" s="14">
        <v>843</v>
      </c>
      <c r="CP47" s="14">
        <v>498</v>
      </c>
      <c r="CQ47" s="16"/>
      <c r="CR47" s="13">
        <f t="shared" si="25"/>
        <v>679</v>
      </c>
      <c r="CS47" s="14">
        <v>679</v>
      </c>
      <c r="CT47" s="14">
        <v>0</v>
      </c>
      <c r="CU47" s="13">
        <f t="shared" si="26"/>
        <v>647</v>
      </c>
      <c r="CV47" s="13">
        <f t="shared" si="27"/>
        <v>647</v>
      </c>
      <c r="CW47" s="13">
        <f t="shared" si="27"/>
        <v>0</v>
      </c>
      <c r="CX47" s="13">
        <f t="shared" si="28"/>
        <v>144</v>
      </c>
      <c r="CY47" s="14">
        <v>144</v>
      </c>
      <c r="CZ47" s="14">
        <v>0</v>
      </c>
      <c r="DA47" s="13">
        <f t="shared" si="29"/>
        <v>503</v>
      </c>
      <c r="DB47" s="14">
        <v>503</v>
      </c>
      <c r="DC47" s="14">
        <v>0</v>
      </c>
      <c r="DD47" s="13">
        <f t="shared" si="30"/>
        <v>0</v>
      </c>
      <c r="DE47" s="14">
        <v>0</v>
      </c>
      <c r="DF47" s="14">
        <v>0</v>
      </c>
      <c r="DG47" s="17">
        <f t="shared" si="33"/>
        <v>30728</v>
      </c>
      <c r="DH47" s="17">
        <f t="shared" si="31"/>
        <v>23800</v>
      </c>
      <c r="DI47" s="17">
        <v>1687</v>
      </c>
      <c r="DJ47" s="17">
        <f t="shared" si="32"/>
        <v>6928</v>
      </c>
      <c r="DK47" s="18">
        <v>569</v>
      </c>
      <c r="DL47" s="18">
        <v>388</v>
      </c>
      <c r="DM47" s="37">
        <f>DG47-'[4]протокол от 15.01.2026 № 1'!DH47</f>
        <v>0</v>
      </c>
      <c r="DN47" s="37"/>
    </row>
    <row r="48" spans="1:118" ht="15.75" x14ac:dyDescent="0.2">
      <c r="A48" s="19" t="s">
        <v>115</v>
      </c>
      <c r="B48" s="13">
        <f t="shared" si="0"/>
        <v>7606</v>
      </c>
      <c r="C48" s="14">
        <v>0</v>
      </c>
      <c r="D48" s="14">
        <v>6230</v>
      </c>
      <c r="E48" s="14">
        <v>1376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3">
        <f t="shared" si="1"/>
        <v>3530</v>
      </c>
      <c r="P48" s="14">
        <v>0</v>
      </c>
      <c r="Q48" s="14">
        <v>3530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3">
        <f t="shared" si="2"/>
        <v>0</v>
      </c>
      <c r="Y48" s="13">
        <f t="shared" si="3"/>
        <v>0</v>
      </c>
      <c r="Z48" s="14">
        <v>0</v>
      </c>
      <c r="AA48" s="14">
        <v>0</v>
      </c>
      <c r="AB48" s="13">
        <f t="shared" si="4"/>
        <v>0</v>
      </c>
      <c r="AC48" s="14">
        <v>0</v>
      </c>
      <c r="AD48" s="14">
        <v>0</v>
      </c>
      <c r="AE48" s="13">
        <f t="shared" si="5"/>
        <v>1855</v>
      </c>
      <c r="AF48" s="14">
        <v>1855</v>
      </c>
      <c r="AG48" s="14">
        <v>0</v>
      </c>
      <c r="AH48" s="14">
        <v>0</v>
      </c>
      <c r="AI48" s="13">
        <f t="shared" si="6"/>
        <v>0</v>
      </c>
      <c r="AJ48" s="14">
        <v>0</v>
      </c>
      <c r="AK48" s="14">
        <v>0</v>
      </c>
      <c r="AL48" s="13">
        <f t="shared" si="7"/>
        <v>388</v>
      </c>
      <c r="AM48" s="14">
        <v>360</v>
      </c>
      <c r="AN48" s="14">
        <v>28</v>
      </c>
      <c r="AO48" s="13">
        <f t="shared" si="8"/>
        <v>0</v>
      </c>
      <c r="AP48" s="14">
        <v>0</v>
      </c>
      <c r="AQ48" s="14">
        <v>0</v>
      </c>
      <c r="AR48" s="13">
        <f t="shared" si="9"/>
        <v>2229</v>
      </c>
      <c r="AS48" s="14">
        <v>249</v>
      </c>
      <c r="AT48" s="14">
        <v>21</v>
      </c>
      <c r="AU48" s="14">
        <v>0</v>
      </c>
      <c r="AV48" s="14">
        <v>0</v>
      </c>
      <c r="AW48" s="14">
        <v>0</v>
      </c>
      <c r="AX48" s="13">
        <f t="shared" si="10"/>
        <v>0</v>
      </c>
      <c r="AY48" s="14">
        <v>0</v>
      </c>
      <c r="AZ48" s="14">
        <v>0</v>
      </c>
      <c r="BA48" s="13">
        <f t="shared" si="11"/>
        <v>0</v>
      </c>
      <c r="BB48" s="14">
        <v>0</v>
      </c>
      <c r="BC48" s="14">
        <v>0</v>
      </c>
      <c r="BD48" s="13">
        <f t="shared" si="12"/>
        <v>0</v>
      </c>
      <c r="BE48" s="14">
        <v>0</v>
      </c>
      <c r="BF48" s="14">
        <v>0</v>
      </c>
      <c r="BG48" s="13">
        <f t="shared" si="13"/>
        <v>0</v>
      </c>
      <c r="BH48" s="14">
        <v>0</v>
      </c>
      <c r="BI48" s="14">
        <v>0</v>
      </c>
      <c r="BJ48" s="13">
        <f t="shared" si="14"/>
        <v>1959</v>
      </c>
      <c r="BK48" s="14">
        <v>1959</v>
      </c>
      <c r="BL48" s="14">
        <v>0</v>
      </c>
      <c r="BM48" s="13">
        <f t="shared" si="15"/>
        <v>0</v>
      </c>
      <c r="BN48" s="14">
        <v>0</v>
      </c>
      <c r="BO48" s="14">
        <v>0</v>
      </c>
      <c r="BP48" s="13">
        <f t="shared" si="16"/>
        <v>1160</v>
      </c>
      <c r="BQ48" s="13">
        <f t="shared" si="17"/>
        <v>230</v>
      </c>
      <c r="BR48" s="14">
        <v>150</v>
      </c>
      <c r="BS48" s="15">
        <v>80</v>
      </c>
      <c r="BT48" s="15">
        <v>120</v>
      </c>
      <c r="BU48" s="15">
        <v>120</v>
      </c>
      <c r="BV48" s="13">
        <f t="shared" si="18"/>
        <v>0</v>
      </c>
      <c r="BW48" s="15">
        <v>0</v>
      </c>
      <c r="BX48" s="15">
        <v>0</v>
      </c>
      <c r="BY48" s="13">
        <f t="shared" si="19"/>
        <v>0</v>
      </c>
      <c r="BZ48" s="15">
        <v>0</v>
      </c>
      <c r="CA48" s="15">
        <v>0</v>
      </c>
      <c r="CB48" s="13">
        <f t="shared" si="20"/>
        <v>690</v>
      </c>
      <c r="CC48" s="15">
        <v>380</v>
      </c>
      <c r="CD48" s="15">
        <v>310</v>
      </c>
      <c r="CE48" s="13">
        <f t="shared" si="21"/>
        <v>783</v>
      </c>
      <c r="CF48" s="14">
        <v>775</v>
      </c>
      <c r="CG48" s="14">
        <v>8</v>
      </c>
      <c r="CH48" s="13">
        <f t="shared" si="22"/>
        <v>844</v>
      </c>
      <c r="CI48" s="14">
        <v>678</v>
      </c>
      <c r="CJ48" s="14">
        <v>166</v>
      </c>
      <c r="CK48" s="13">
        <f t="shared" si="23"/>
        <v>0</v>
      </c>
      <c r="CL48" s="14">
        <v>0</v>
      </c>
      <c r="CM48" s="14">
        <v>0</v>
      </c>
      <c r="CN48" s="13">
        <f t="shared" si="24"/>
        <v>443</v>
      </c>
      <c r="CO48" s="14">
        <v>415</v>
      </c>
      <c r="CP48" s="14">
        <v>28</v>
      </c>
      <c r="CQ48" s="16"/>
      <c r="CR48" s="13">
        <f t="shared" si="25"/>
        <v>519</v>
      </c>
      <c r="CS48" s="14">
        <v>353</v>
      </c>
      <c r="CT48" s="14">
        <v>166</v>
      </c>
      <c r="CU48" s="13">
        <f t="shared" si="26"/>
        <v>332</v>
      </c>
      <c r="CV48" s="13">
        <f t="shared" si="27"/>
        <v>221</v>
      </c>
      <c r="CW48" s="13">
        <f t="shared" si="27"/>
        <v>111</v>
      </c>
      <c r="CX48" s="13">
        <f t="shared" si="28"/>
        <v>0</v>
      </c>
      <c r="CY48" s="14">
        <v>0</v>
      </c>
      <c r="CZ48" s="14">
        <v>0</v>
      </c>
      <c r="DA48" s="13">
        <f t="shared" si="29"/>
        <v>332</v>
      </c>
      <c r="DB48" s="14">
        <v>221</v>
      </c>
      <c r="DC48" s="14">
        <v>111</v>
      </c>
      <c r="DD48" s="13">
        <f t="shared" si="30"/>
        <v>0</v>
      </c>
      <c r="DE48" s="14">
        <v>0</v>
      </c>
      <c r="DF48" s="14">
        <v>0</v>
      </c>
      <c r="DG48" s="17">
        <f t="shared" si="33"/>
        <v>19689</v>
      </c>
      <c r="DH48" s="17">
        <f t="shared" si="31"/>
        <v>15121</v>
      </c>
      <c r="DI48" s="17">
        <v>2395</v>
      </c>
      <c r="DJ48" s="17">
        <f t="shared" si="32"/>
        <v>4568</v>
      </c>
      <c r="DK48" s="18">
        <v>810</v>
      </c>
      <c r="DL48" s="18">
        <v>552</v>
      </c>
      <c r="DM48" s="37">
        <f>DG48-'[4]протокол от 15.01.2026 № 1'!DH48</f>
        <v>0</v>
      </c>
      <c r="DN48" s="37"/>
    </row>
    <row r="49" spans="1:118" ht="31.5" x14ac:dyDescent="0.2">
      <c r="A49" s="19" t="s">
        <v>116</v>
      </c>
      <c r="B49" s="13">
        <f t="shared" si="0"/>
        <v>11374</v>
      </c>
      <c r="C49" s="14">
        <v>487</v>
      </c>
      <c r="D49" s="14">
        <v>9822</v>
      </c>
      <c r="E49" s="14">
        <v>0</v>
      </c>
      <c r="F49" s="14">
        <v>0</v>
      </c>
      <c r="G49" s="14">
        <v>0</v>
      </c>
      <c r="H49" s="14">
        <v>877</v>
      </c>
      <c r="I49" s="14">
        <v>91</v>
      </c>
      <c r="J49" s="14">
        <v>97</v>
      </c>
      <c r="K49" s="14">
        <v>0</v>
      </c>
      <c r="L49" s="14">
        <v>0</v>
      </c>
      <c r="M49" s="14">
        <v>0</v>
      </c>
      <c r="N49" s="14">
        <v>0</v>
      </c>
      <c r="O49" s="13">
        <f t="shared" si="1"/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3">
        <f t="shared" si="2"/>
        <v>2035</v>
      </c>
      <c r="Y49" s="13">
        <f t="shared" si="3"/>
        <v>1938</v>
      </c>
      <c r="Z49" s="14">
        <v>1938</v>
      </c>
      <c r="AA49" s="14">
        <v>0</v>
      </c>
      <c r="AB49" s="13">
        <f t="shared" si="4"/>
        <v>97</v>
      </c>
      <c r="AC49" s="14">
        <v>97</v>
      </c>
      <c r="AD49" s="14">
        <v>0</v>
      </c>
      <c r="AE49" s="13">
        <f t="shared" si="5"/>
        <v>3010</v>
      </c>
      <c r="AF49" s="14">
        <v>3010</v>
      </c>
      <c r="AG49" s="14">
        <v>0</v>
      </c>
      <c r="AH49" s="14">
        <v>0</v>
      </c>
      <c r="AI49" s="13">
        <f t="shared" si="6"/>
        <v>19</v>
      </c>
      <c r="AJ49" s="14">
        <v>19</v>
      </c>
      <c r="AK49" s="14">
        <v>0</v>
      </c>
      <c r="AL49" s="13">
        <f t="shared" si="7"/>
        <v>77</v>
      </c>
      <c r="AM49" s="14">
        <v>77</v>
      </c>
      <c r="AN49" s="14">
        <v>0</v>
      </c>
      <c r="AO49" s="13">
        <f t="shared" si="8"/>
        <v>58</v>
      </c>
      <c r="AP49" s="14">
        <v>58</v>
      </c>
      <c r="AQ49" s="14">
        <v>0</v>
      </c>
      <c r="AR49" s="13">
        <f t="shared" si="9"/>
        <v>2534</v>
      </c>
      <c r="AS49" s="14">
        <v>292</v>
      </c>
      <c r="AT49" s="14">
        <v>0</v>
      </c>
      <c r="AU49" s="14">
        <v>0</v>
      </c>
      <c r="AV49" s="14">
        <v>23</v>
      </c>
      <c r="AW49" s="14">
        <v>23</v>
      </c>
      <c r="AX49" s="13">
        <f t="shared" si="10"/>
        <v>0</v>
      </c>
      <c r="AY49" s="14">
        <v>0</v>
      </c>
      <c r="AZ49" s="14">
        <v>0</v>
      </c>
      <c r="BA49" s="13">
        <f t="shared" si="11"/>
        <v>97</v>
      </c>
      <c r="BB49" s="14">
        <v>97</v>
      </c>
      <c r="BC49" s="14">
        <v>0</v>
      </c>
      <c r="BD49" s="13">
        <f t="shared" si="12"/>
        <v>292</v>
      </c>
      <c r="BE49" s="14">
        <v>292</v>
      </c>
      <c r="BF49" s="14">
        <v>0</v>
      </c>
      <c r="BG49" s="13">
        <f t="shared" si="13"/>
        <v>671</v>
      </c>
      <c r="BH49" s="14">
        <v>671</v>
      </c>
      <c r="BI49" s="14">
        <v>0</v>
      </c>
      <c r="BJ49" s="13">
        <f t="shared" si="14"/>
        <v>1136</v>
      </c>
      <c r="BK49" s="14">
        <v>1136</v>
      </c>
      <c r="BL49" s="14">
        <v>0</v>
      </c>
      <c r="BM49" s="13">
        <f t="shared" si="15"/>
        <v>146</v>
      </c>
      <c r="BN49" s="14">
        <v>146</v>
      </c>
      <c r="BO49" s="14">
        <v>0</v>
      </c>
      <c r="BP49" s="13">
        <f t="shared" si="16"/>
        <v>1123</v>
      </c>
      <c r="BQ49" s="13">
        <f t="shared" si="17"/>
        <v>0</v>
      </c>
      <c r="BR49" s="21">
        <v>0</v>
      </c>
      <c r="BS49" s="20">
        <v>0</v>
      </c>
      <c r="BT49" s="20">
        <v>0</v>
      </c>
      <c r="BU49" s="20">
        <v>0</v>
      </c>
      <c r="BV49" s="13">
        <f t="shared" si="18"/>
        <v>0</v>
      </c>
      <c r="BW49" s="20">
        <v>0</v>
      </c>
      <c r="BX49" s="20">
        <v>0</v>
      </c>
      <c r="BY49" s="13">
        <f t="shared" si="19"/>
        <v>0</v>
      </c>
      <c r="BZ49" s="20">
        <v>0</v>
      </c>
      <c r="CA49" s="20">
        <v>0</v>
      </c>
      <c r="CB49" s="13">
        <f t="shared" si="20"/>
        <v>1123</v>
      </c>
      <c r="CC49" s="20">
        <v>1123</v>
      </c>
      <c r="CD49" s="20">
        <v>0</v>
      </c>
      <c r="CE49" s="13">
        <f t="shared" si="21"/>
        <v>11690</v>
      </c>
      <c r="CF49" s="14">
        <v>11671</v>
      </c>
      <c r="CG49" s="14">
        <v>19</v>
      </c>
      <c r="CH49" s="13">
        <f t="shared" si="22"/>
        <v>1364</v>
      </c>
      <c r="CI49" s="14">
        <v>1364</v>
      </c>
      <c r="CJ49" s="14">
        <v>0</v>
      </c>
      <c r="CK49" s="13">
        <f t="shared" si="23"/>
        <v>0</v>
      </c>
      <c r="CL49" s="14">
        <v>0</v>
      </c>
      <c r="CM49" s="14">
        <v>0</v>
      </c>
      <c r="CN49" s="13">
        <f t="shared" si="24"/>
        <v>100</v>
      </c>
      <c r="CO49" s="14">
        <v>100</v>
      </c>
      <c r="CP49" s="14">
        <v>0</v>
      </c>
      <c r="CQ49" s="16"/>
      <c r="CR49" s="13">
        <f t="shared" si="25"/>
        <v>0</v>
      </c>
      <c r="CS49" s="14">
        <v>0</v>
      </c>
      <c r="CT49" s="14">
        <v>0</v>
      </c>
      <c r="CU49" s="13">
        <f t="shared" si="26"/>
        <v>0</v>
      </c>
      <c r="CV49" s="13">
        <f t="shared" si="27"/>
        <v>0</v>
      </c>
      <c r="CW49" s="13">
        <f t="shared" si="27"/>
        <v>0</v>
      </c>
      <c r="CX49" s="13">
        <f t="shared" si="28"/>
        <v>0</v>
      </c>
      <c r="CY49" s="14">
        <v>0</v>
      </c>
      <c r="CZ49" s="14">
        <v>0</v>
      </c>
      <c r="DA49" s="13">
        <f t="shared" si="29"/>
        <v>0</v>
      </c>
      <c r="DB49" s="14">
        <v>0</v>
      </c>
      <c r="DC49" s="14">
        <v>0</v>
      </c>
      <c r="DD49" s="13">
        <f t="shared" si="30"/>
        <v>0</v>
      </c>
      <c r="DE49" s="14">
        <v>0</v>
      </c>
      <c r="DF49" s="14">
        <v>0</v>
      </c>
      <c r="DG49" s="17">
        <f t="shared" si="33"/>
        <v>33530</v>
      </c>
      <c r="DH49" s="17">
        <f t="shared" si="31"/>
        <v>33511</v>
      </c>
      <c r="DI49" s="17">
        <v>5281</v>
      </c>
      <c r="DJ49" s="17">
        <f t="shared" si="32"/>
        <v>19</v>
      </c>
      <c r="DK49" s="18">
        <v>5000</v>
      </c>
      <c r="DL49" s="18">
        <v>1006</v>
      </c>
      <c r="DM49" s="37">
        <f>DG49-'[4]протокол от 15.01.2026 № 1'!DH49</f>
        <v>0</v>
      </c>
      <c r="DN49" s="37"/>
    </row>
    <row r="50" spans="1:118" ht="15.75" x14ac:dyDescent="0.2">
      <c r="A50" s="19" t="s">
        <v>117</v>
      </c>
      <c r="B50" s="13">
        <f t="shared" si="0"/>
        <v>42398</v>
      </c>
      <c r="C50" s="14">
        <v>0</v>
      </c>
      <c r="D50" s="14">
        <v>37610</v>
      </c>
      <c r="E50" s="14">
        <v>0</v>
      </c>
      <c r="F50" s="14">
        <v>0</v>
      </c>
      <c r="G50" s="14">
        <v>0</v>
      </c>
      <c r="H50" s="14">
        <v>584</v>
      </c>
      <c r="I50" s="14">
        <v>1140</v>
      </c>
      <c r="J50" s="14">
        <v>0</v>
      </c>
      <c r="K50" s="14">
        <v>0</v>
      </c>
      <c r="L50" s="14">
        <v>3064</v>
      </c>
      <c r="M50" s="14">
        <v>0</v>
      </c>
      <c r="N50" s="14">
        <v>0</v>
      </c>
      <c r="O50" s="13">
        <f t="shared" si="1"/>
        <v>29217</v>
      </c>
      <c r="P50" s="14">
        <v>0</v>
      </c>
      <c r="Q50" s="14">
        <v>28818</v>
      </c>
      <c r="R50" s="14">
        <v>0</v>
      </c>
      <c r="S50" s="14">
        <v>57</v>
      </c>
      <c r="T50" s="14">
        <v>0</v>
      </c>
      <c r="U50" s="14">
        <v>0</v>
      </c>
      <c r="V50" s="14">
        <v>0</v>
      </c>
      <c r="W50" s="14">
        <v>342</v>
      </c>
      <c r="X50" s="13">
        <f t="shared" si="2"/>
        <v>2902</v>
      </c>
      <c r="Y50" s="13">
        <f t="shared" si="3"/>
        <v>2902</v>
      </c>
      <c r="Z50" s="14">
        <v>2651</v>
      </c>
      <c r="AA50" s="14">
        <v>251</v>
      </c>
      <c r="AB50" s="13">
        <f t="shared" si="4"/>
        <v>0</v>
      </c>
      <c r="AC50" s="14">
        <v>0</v>
      </c>
      <c r="AD50" s="14">
        <v>0</v>
      </c>
      <c r="AE50" s="13">
        <f t="shared" si="5"/>
        <v>3078</v>
      </c>
      <c r="AF50" s="14">
        <v>1710</v>
      </c>
      <c r="AG50" s="14">
        <v>1368</v>
      </c>
      <c r="AH50" s="14">
        <v>0</v>
      </c>
      <c r="AI50" s="13">
        <f t="shared" si="6"/>
        <v>0</v>
      </c>
      <c r="AJ50" s="14">
        <v>0</v>
      </c>
      <c r="AK50" s="14">
        <v>0</v>
      </c>
      <c r="AL50" s="13">
        <f t="shared" si="7"/>
        <v>2022</v>
      </c>
      <c r="AM50" s="14">
        <v>1368</v>
      </c>
      <c r="AN50" s="14">
        <v>654</v>
      </c>
      <c r="AO50" s="13">
        <f t="shared" si="8"/>
        <v>650</v>
      </c>
      <c r="AP50" s="14">
        <v>650</v>
      </c>
      <c r="AQ50" s="14">
        <v>0</v>
      </c>
      <c r="AR50" s="13">
        <f t="shared" si="9"/>
        <v>5585</v>
      </c>
      <c r="AS50" s="14">
        <v>4103</v>
      </c>
      <c r="AT50" s="14">
        <v>456</v>
      </c>
      <c r="AU50" s="14">
        <v>0</v>
      </c>
      <c r="AV50" s="14">
        <v>0</v>
      </c>
      <c r="AW50" s="14">
        <v>0</v>
      </c>
      <c r="AX50" s="13">
        <f t="shared" si="10"/>
        <v>0</v>
      </c>
      <c r="AY50" s="14">
        <v>0</v>
      </c>
      <c r="AZ50" s="14">
        <v>0</v>
      </c>
      <c r="BA50" s="13">
        <f t="shared" si="11"/>
        <v>0</v>
      </c>
      <c r="BB50" s="14">
        <v>0</v>
      </c>
      <c r="BC50" s="14">
        <v>0</v>
      </c>
      <c r="BD50" s="13">
        <f t="shared" si="12"/>
        <v>570</v>
      </c>
      <c r="BE50" s="14">
        <v>228</v>
      </c>
      <c r="BF50" s="14">
        <v>342</v>
      </c>
      <c r="BG50" s="13">
        <f t="shared" si="13"/>
        <v>0</v>
      </c>
      <c r="BH50" s="14">
        <v>0</v>
      </c>
      <c r="BI50" s="14">
        <v>0</v>
      </c>
      <c r="BJ50" s="13">
        <f t="shared" si="14"/>
        <v>456</v>
      </c>
      <c r="BK50" s="14">
        <v>456</v>
      </c>
      <c r="BL50" s="14">
        <v>0</v>
      </c>
      <c r="BM50" s="13">
        <f t="shared" si="15"/>
        <v>2165</v>
      </c>
      <c r="BN50" s="14">
        <v>1937</v>
      </c>
      <c r="BO50" s="14">
        <v>228</v>
      </c>
      <c r="BP50" s="13">
        <f t="shared" si="16"/>
        <v>3610</v>
      </c>
      <c r="BQ50" s="13">
        <f t="shared" si="17"/>
        <v>0</v>
      </c>
      <c r="BR50" s="14">
        <v>0</v>
      </c>
      <c r="BS50" s="15">
        <v>0</v>
      </c>
      <c r="BT50" s="15">
        <v>350</v>
      </c>
      <c r="BU50" s="15">
        <v>1789</v>
      </c>
      <c r="BV50" s="13">
        <f t="shared" si="18"/>
        <v>0</v>
      </c>
      <c r="BW50" s="15">
        <v>0</v>
      </c>
      <c r="BX50" s="15">
        <v>0</v>
      </c>
      <c r="BY50" s="13">
        <f t="shared" si="19"/>
        <v>0</v>
      </c>
      <c r="BZ50" s="15">
        <v>0</v>
      </c>
      <c r="CA50" s="15">
        <v>0</v>
      </c>
      <c r="CB50" s="13">
        <f t="shared" si="20"/>
        <v>1471</v>
      </c>
      <c r="CC50" s="15">
        <v>1230</v>
      </c>
      <c r="CD50" s="15">
        <v>241</v>
      </c>
      <c r="CE50" s="13">
        <f t="shared" si="21"/>
        <v>14720</v>
      </c>
      <c r="CF50" s="14">
        <v>14246</v>
      </c>
      <c r="CG50" s="14">
        <v>474</v>
      </c>
      <c r="CH50" s="13">
        <f t="shared" si="22"/>
        <v>3875</v>
      </c>
      <c r="CI50" s="14">
        <v>2849</v>
      </c>
      <c r="CJ50" s="14">
        <v>1026</v>
      </c>
      <c r="CK50" s="13">
        <f t="shared" si="23"/>
        <v>0</v>
      </c>
      <c r="CL50" s="14">
        <v>0</v>
      </c>
      <c r="CM50" s="14">
        <v>0</v>
      </c>
      <c r="CN50" s="13">
        <f t="shared" si="24"/>
        <v>6804</v>
      </c>
      <c r="CO50" s="14">
        <v>5676</v>
      </c>
      <c r="CP50" s="14">
        <v>1128</v>
      </c>
      <c r="CQ50" s="16"/>
      <c r="CR50" s="13">
        <f t="shared" si="25"/>
        <v>0</v>
      </c>
      <c r="CS50" s="14">
        <v>0</v>
      </c>
      <c r="CT50" s="14">
        <v>0</v>
      </c>
      <c r="CU50" s="13">
        <f t="shared" si="26"/>
        <v>6864</v>
      </c>
      <c r="CV50" s="13">
        <f t="shared" si="27"/>
        <v>5493</v>
      </c>
      <c r="CW50" s="13">
        <f t="shared" si="27"/>
        <v>1371</v>
      </c>
      <c r="CX50" s="13">
        <f t="shared" si="28"/>
        <v>756</v>
      </c>
      <c r="CY50" s="14">
        <v>604</v>
      </c>
      <c r="CZ50" s="14">
        <v>152</v>
      </c>
      <c r="DA50" s="13">
        <f t="shared" si="29"/>
        <v>6108</v>
      </c>
      <c r="DB50" s="14">
        <v>4889</v>
      </c>
      <c r="DC50" s="14">
        <v>1219</v>
      </c>
      <c r="DD50" s="13">
        <f t="shared" si="30"/>
        <v>0</v>
      </c>
      <c r="DE50" s="14">
        <v>0</v>
      </c>
      <c r="DF50" s="14">
        <v>0</v>
      </c>
      <c r="DG50" s="17">
        <f t="shared" si="33"/>
        <v>123890</v>
      </c>
      <c r="DH50" s="17">
        <f t="shared" si="31"/>
        <v>86784</v>
      </c>
      <c r="DI50" s="17">
        <v>9098</v>
      </c>
      <c r="DJ50" s="17">
        <f t="shared" si="32"/>
        <v>37106</v>
      </c>
      <c r="DK50" s="18">
        <v>3143</v>
      </c>
      <c r="DL50" s="18">
        <v>2142</v>
      </c>
      <c r="DM50" s="37">
        <f>DG50-'[4]протокол от 15.01.2026 № 1'!DH50</f>
        <v>0</v>
      </c>
      <c r="DN50" s="37"/>
    </row>
    <row r="51" spans="1:118" s="4" customFormat="1" ht="15.75" x14ac:dyDescent="0.2">
      <c r="A51" s="19" t="s">
        <v>118</v>
      </c>
      <c r="B51" s="13">
        <f t="shared" si="0"/>
        <v>33306</v>
      </c>
      <c r="C51" s="14">
        <v>0</v>
      </c>
      <c r="D51" s="14">
        <v>29073</v>
      </c>
      <c r="E51" s="14">
        <v>0</v>
      </c>
      <c r="F51" s="14">
        <v>0</v>
      </c>
      <c r="G51" s="14">
        <v>0</v>
      </c>
      <c r="H51" s="14">
        <v>577</v>
      </c>
      <c r="I51" s="14">
        <v>202</v>
      </c>
      <c r="J51" s="14">
        <v>0</v>
      </c>
      <c r="K51" s="14">
        <v>0</v>
      </c>
      <c r="L51" s="14">
        <v>3444</v>
      </c>
      <c r="M51" s="14">
        <v>10</v>
      </c>
      <c r="N51" s="14">
        <v>0</v>
      </c>
      <c r="O51" s="13">
        <f t="shared" si="1"/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3">
        <f t="shared" si="2"/>
        <v>1216</v>
      </c>
      <c r="Y51" s="13">
        <f t="shared" si="3"/>
        <v>1216</v>
      </c>
      <c r="Z51" s="14">
        <v>1216</v>
      </c>
      <c r="AA51" s="14">
        <v>0</v>
      </c>
      <c r="AB51" s="13">
        <f t="shared" si="4"/>
        <v>0</v>
      </c>
      <c r="AC51" s="14">
        <v>0</v>
      </c>
      <c r="AD51" s="14">
        <v>0</v>
      </c>
      <c r="AE51" s="13">
        <f t="shared" si="5"/>
        <v>1520</v>
      </c>
      <c r="AF51" s="14">
        <v>1520</v>
      </c>
      <c r="AG51" s="14">
        <v>0</v>
      </c>
      <c r="AH51" s="14">
        <v>0</v>
      </c>
      <c r="AI51" s="13">
        <f t="shared" si="6"/>
        <v>0</v>
      </c>
      <c r="AJ51" s="14">
        <v>0</v>
      </c>
      <c r="AK51" s="14">
        <v>0</v>
      </c>
      <c r="AL51" s="13">
        <f t="shared" si="7"/>
        <v>1013</v>
      </c>
      <c r="AM51" s="14">
        <v>1013</v>
      </c>
      <c r="AN51" s="14">
        <v>0</v>
      </c>
      <c r="AO51" s="13">
        <f t="shared" si="8"/>
        <v>912</v>
      </c>
      <c r="AP51" s="14">
        <v>912</v>
      </c>
      <c r="AQ51" s="14">
        <v>0</v>
      </c>
      <c r="AR51" s="13">
        <f t="shared" si="9"/>
        <v>6787</v>
      </c>
      <c r="AS51" s="14">
        <v>2026</v>
      </c>
      <c r="AT51" s="14">
        <v>0</v>
      </c>
      <c r="AU51" s="14">
        <v>0</v>
      </c>
      <c r="AV51" s="14">
        <v>0</v>
      </c>
      <c r="AW51" s="14">
        <v>0</v>
      </c>
      <c r="AX51" s="13">
        <f t="shared" si="10"/>
        <v>0</v>
      </c>
      <c r="AY51" s="14">
        <v>0</v>
      </c>
      <c r="AZ51" s="14">
        <v>0</v>
      </c>
      <c r="BA51" s="13">
        <f t="shared" si="11"/>
        <v>0</v>
      </c>
      <c r="BB51" s="14">
        <v>0</v>
      </c>
      <c r="BC51" s="14">
        <v>0</v>
      </c>
      <c r="BD51" s="13">
        <f t="shared" si="12"/>
        <v>4052</v>
      </c>
      <c r="BE51" s="14">
        <v>4052</v>
      </c>
      <c r="BF51" s="14">
        <v>0</v>
      </c>
      <c r="BG51" s="13">
        <f t="shared" si="13"/>
        <v>0</v>
      </c>
      <c r="BH51" s="14">
        <v>0</v>
      </c>
      <c r="BI51" s="14">
        <v>0</v>
      </c>
      <c r="BJ51" s="13">
        <f t="shared" si="14"/>
        <v>709</v>
      </c>
      <c r="BK51" s="14">
        <v>709</v>
      </c>
      <c r="BL51" s="14">
        <v>0</v>
      </c>
      <c r="BM51" s="13">
        <f t="shared" si="15"/>
        <v>1865</v>
      </c>
      <c r="BN51" s="14">
        <v>1865</v>
      </c>
      <c r="BO51" s="14">
        <v>0</v>
      </c>
      <c r="BP51" s="13">
        <f t="shared" si="16"/>
        <v>0</v>
      </c>
      <c r="BQ51" s="13">
        <f t="shared" si="17"/>
        <v>0</v>
      </c>
      <c r="BR51" s="14">
        <v>0</v>
      </c>
      <c r="BS51" s="14">
        <v>0</v>
      </c>
      <c r="BT51" s="14">
        <v>0</v>
      </c>
      <c r="BU51" s="14">
        <v>0</v>
      </c>
      <c r="BV51" s="13">
        <f t="shared" si="18"/>
        <v>0</v>
      </c>
      <c r="BW51" s="14">
        <v>0</v>
      </c>
      <c r="BX51" s="14">
        <v>0</v>
      </c>
      <c r="BY51" s="13">
        <f t="shared" si="19"/>
        <v>0</v>
      </c>
      <c r="BZ51" s="14">
        <v>0</v>
      </c>
      <c r="CA51" s="14">
        <v>0</v>
      </c>
      <c r="CB51" s="13">
        <f t="shared" si="20"/>
        <v>0</v>
      </c>
      <c r="CC51" s="14">
        <v>0</v>
      </c>
      <c r="CD51" s="14">
        <v>0</v>
      </c>
      <c r="CE51" s="13">
        <f t="shared" si="21"/>
        <v>0</v>
      </c>
      <c r="CF51" s="14">
        <v>0</v>
      </c>
      <c r="CG51" s="14">
        <v>0</v>
      </c>
      <c r="CH51" s="13">
        <f t="shared" si="22"/>
        <v>1003</v>
      </c>
      <c r="CI51" s="14">
        <v>1003</v>
      </c>
      <c r="CJ51" s="14">
        <v>0</v>
      </c>
      <c r="CK51" s="13">
        <f t="shared" si="23"/>
        <v>0</v>
      </c>
      <c r="CL51" s="14">
        <v>0</v>
      </c>
      <c r="CM51" s="14">
        <v>0</v>
      </c>
      <c r="CN51" s="13">
        <f t="shared" si="24"/>
        <v>61</v>
      </c>
      <c r="CO51" s="14">
        <v>61</v>
      </c>
      <c r="CP51" s="14">
        <v>0</v>
      </c>
      <c r="CQ51" s="16"/>
      <c r="CR51" s="13">
        <f t="shared" si="25"/>
        <v>41</v>
      </c>
      <c r="CS51" s="14">
        <v>41</v>
      </c>
      <c r="CT51" s="14">
        <v>0</v>
      </c>
      <c r="CU51" s="13">
        <f t="shared" si="26"/>
        <v>5101</v>
      </c>
      <c r="CV51" s="13">
        <f t="shared" si="27"/>
        <v>5101</v>
      </c>
      <c r="CW51" s="13">
        <f t="shared" si="27"/>
        <v>0</v>
      </c>
      <c r="CX51" s="13">
        <f t="shared" si="28"/>
        <v>0</v>
      </c>
      <c r="CY51" s="14">
        <v>0</v>
      </c>
      <c r="CZ51" s="14">
        <v>0</v>
      </c>
      <c r="DA51" s="13">
        <f t="shared" si="29"/>
        <v>0</v>
      </c>
      <c r="DB51" s="14">
        <v>0</v>
      </c>
      <c r="DC51" s="14">
        <v>0</v>
      </c>
      <c r="DD51" s="13">
        <f t="shared" si="30"/>
        <v>5101</v>
      </c>
      <c r="DE51" s="14">
        <v>5101</v>
      </c>
      <c r="DF51" s="14">
        <v>0</v>
      </c>
      <c r="DG51" s="17">
        <f t="shared" si="33"/>
        <v>52825</v>
      </c>
      <c r="DH51" s="17">
        <f t="shared" si="31"/>
        <v>52825</v>
      </c>
      <c r="DI51" s="17">
        <v>8231</v>
      </c>
      <c r="DJ51" s="17">
        <f t="shared" si="32"/>
        <v>0</v>
      </c>
      <c r="DK51" s="18">
        <v>2314</v>
      </c>
      <c r="DL51" s="18">
        <v>1576</v>
      </c>
      <c r="DM51" s="37">
        <f>DG51-'[4]протокол от 15.01.2026 № 1'!DH51</f>
        <v>0</v>
      </c>
      <c r="DN51" s="37"/>
    </row>
    <row r="52" spans="1:118" ht="15.75" x14ac:dyDescent="0.2">
      <c r="A52" s="19" t="s">
        <v>119</v>
      </c>
      <c r="B52" s="13">
        <f t="shared" si="0"/>
        <v>24793</v>
      </c>
      <c r="C52" s="14">
        <v>1301</v>
      </c>
      <c r="D52" s="14">
        <v>20875</v>
      </c>
      <c r="E52" s="14">
        <v>0</v>
      </c>
      <c r="F52" s="14">
        <v>0</v>
      </c>
      <c r="G52" s="14">
        <v>0</v>
      </c>
      <c r="H52" s="14">
        <v>0</v>
      </c>
      <c r="I52" s="14">
        <v>690</v>
      </c>
      <c r="J52" s="14">
        <v>0</v>
      </c>
      <c r="K52" s="14">
        <v>0</v>
      </c>
      <c r="L52" s="14">
        <v>1927</v>
      </c>
      <c r="M52" s="14">
        <v>0</v>
      </c>
      <c r="N52" s="14">
        <v>0</v>
      </c>
      <c r="O52" s="13">
        <f t="shared" si="1"/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3">
        <f t="shared" si="2"/>
        <v>1675</v>
      </c>
      <c r="Y52" s="13">
        <f t="shared" si="3"/>
        <v>1675</v>
      </c>
      <c r="Z52" s="14">
        <v>1675</v>
      </c>
      <c r="AA52" s="14">
        <v>0</v>
      </c>
      <c r="AB52" s="13">
        <f t="shared" si="4"/>
        <v>0</v>
      </c>
      <c r="AC52" s="14">
        <v>0</v>
      </c>
      <c r="AD52" s="14">
        <v>0</v>
      </c>
      <c r="AE52" s="13">
        <f t="shared" si="5"/>
        <v>2228</v>
      </c>
      <c r="AF52" s="14">
        <v>2228</v>
      </c>
      <c r="AG52" s="14">
        <v>0</v>
      </c>
      <c r="AH52" s="14">
        <v>0</v>
      </c>
      <c r="AI52" s="13">
        <f t="shared" si="6"/>
        <v>0</v>
      </c>
      <c r="AJ52" s="14">
        <v>0</v>
      </c>
      <c r="AK52" s="14">
        <v>0</v>
      </c>
      <c r="AL52" s="13">
        <f t="shared" si="7"/>
        <v>3641</v>
      </c>
      <c r="AM52" s="14">
        <v>3641</v>
      </c>
      <c r="AN52" s="14">
        <v>0</v>
      </c>
      <c r="AO52" s="13">
        <f t="shared" si="8"/>
        <v>1576</v>
      </c>
      <c r="AP52" s="14">
        <v>1576</v>
      </c>
      <c r="AQ52" s="14">
        <v>0</v>
      </c>
      <c r="AR52" s="13">
        <f t="shared" si="9"/>
        <v>15805</v>
      </c>
      <c r="AS52" s="14">
        <v>10216</v>
      </c>
      <c r="AT52" s="14">
        <v>0</v>
      </c>
      <c r="AU52" s="14">
        <v>0</v>
      </c>
      <c r="AV52" s="14">
        <v>0</v>
      </c>
      <c r="AW52" s="14">
        <v>0</v>
      </c>
      <c r="AX52" s="13">
        <f t="shared" si="10"/>
        <v>214</v>
      </c>
      <c r="AY52" s="14">
        <v>214</v>
      </c>
      <c r="AZ52" s="14">
        <v>0</v>
      </c>
      <c r="BA52" s="13">
        <f t="shared" si="11"/>
        <v>0</v>
      </c>
      <c r="BB52" s="14">
        <v>0</v>
      </c>
      <c r="BC52" s="14">
        <v>0</v>
      </c>
      <c r="BD52" s="13">
        <f t="shared" si="12"/>
        <v>4415</v>
      </c>
      <c r="BE52" s="14">
        <v>4415</v>
      </c>
      <c r="BF52" s="14">
        <v>0</v>
      </c>
      <c r="BG52" s="13">
        <f t="shared" si="13"/>
        <v>0</v>
      </c>
      <c r="BH52" s="14">
        <v>0</v>
      </c>
      <c r="BI52" s="14">
        <v>0</v>
      </c>
      <c r="BJ52" s="13">
        <f t="shared" si="14"/>
        <v>960</v>
      </c>
      <c r="BK52" s="14">
        <v>960</v>
      </c>
      <c r="BL52" s="14">
        <v>0</v>
      </c>
      <c r="BM52" s="13">
        <f t="shared" si="15"/>
        <v>1418</v>
      </c>
      <c r="BN52" s="14">
        <v>1418</v>
      </c>
      <c r="BO52" s="14">
        <v>0</v>
      </c>
      <c r="BP52" s="13">
        <f t="shared" si="16"/>
        <v>837</v>
      </c>
      <c r="BQ52" s="13">
        <f t="shared" si="17"/>
        <v>0</v>
      </c>
      <c r="BR52" s="14">
        <v>0</v>
      </c>
      <c r="BS52" s="15">
        <v>0</v>
      </c>
      <c r="BT52" s="15">
        <v>0</v>
      </c>
      <c r="BU52" s="15">
        <v>837</v>
      </c>
      <c r="BV52" s="13">
        <f t="shared" si="18"/>
        <v>0</v>
      </c>
      <c r="BW52" s="15">
        <v>0</v>
      </c>
      <c r="BX52" s="15">
        <v>0</v>
      </c>
      <c r="BY52" s="13">
        <f t="shared" si="19"/>
        <v>0</v>
      </c>
      <c r="BZ52" s="15">
        <v>0</v>
      </c>
      <c r="CA52" s="15">
        <v>0</v>
      </c>
      <c r="CB52" s="13">
        <f t="shared" si="20"/>
        <v>0</v>
      </c>
      <c r="CC52" s="15">
        <v>0</v>
      </c>
      <c r="CD52" s="15">
        <v>0</v>
      </c>
      <c r="CE52" s="13">
        <f t="shared" si="21"/>
        <v>6241</v>
      </c>
      <c r="CF52" s="14">
        <v>6241</v>
      </c>
      <c r="CG52" s="14">
        <v>0</v>
      </c>
      <c r="CH52" s="13">
        <f t="shared" si="22"/>
        <v>3974</v>
      </c>
      <c r="CI52" s="14">
        <v>3974</v>
      </c>
      <c r="CJ52" s="14">
        <v>0</v>
      </c>
      <c r="CK52" s="13">
        <f t="shared" si="23"/>
        <v>0</v>
      </c>
      <c r="CL52" s="14">
        <v>0</v>
      </c>
      <c r="CM52" s="14">
        <v>0</v>
      </c>
      <c r="CN52" s="13">
        <f t="shared" si="24"/>
        <v>4109</v>
      </c>
      <c r="CO52" s="14">
        <v>4109</v>
      </c>
      <c r="CP52" s="14">
        <v>0</v>
      </c>
      <c r="CQ52" s="16"/>
      <c r="CR52" s="13">
        <f t="shared" si="25"/>
        <v>0</v>
      </c>
      <c r="CS52" s="14">
        <v>0</v>
      </c>
      <c r="CT52" s="14">
        <v>0</v>
      </c>
      <c r="CU52" s="13">
        <f t="shared" si="26"/>
        <v>0</v>
      </c>
      <c r="CV52" s="13">
        <f t="shared" si="27"/>
        <v>0</v>
      </c>
      <c r="CW52" s="13">
        <f t="shared" si="27"/>
        <v>0</v>
      </c>
      <c r="CX52" s="13">
        <f t="shared" si="28"/>
        <v>0</v>
      </c>
      <c r="CY52" s="14">
        <v>0</v>
      </c>
      <c r="CZ52" s="14">
        <v>0</v>
      </c>
      <c r="DA52" s="13">
        <f t="shared" si="29"/>
        <v>0</v>
      </c>
      <c r="DB52" s="14">
        <v>0</v>
      </c>
      <c r="DC52" s="14">
        <v>0</v>
      </c>
      <c r="DD52" s="13">
        <f t="shared" si="30"/>
        <v>0</v>
      </c>
      <c r="DE52" s="14">
        <v>0</v>
      </c>
      <c r="DF52" s="14">
        <v>0</v>
      </c>
      <c r="DG52" s="17">
        <f t="shared" si="33"/>
        <v>66297</v>
      </c>
      <c r="DH52" s="17">
        <f t="shared" si="31"/>
        <v>66297</v>
      </c>
      <c r="DI52" s="17">
        <v>4427</v>
      </c>
      <c r="DJ52" s="17">
        <f t="shared" si="32"/>
        <v>0</v>
      </c>
      <c r="DK52" s="18">
        <v>1240</v>
      </c>
      <c r="DL52" s="18">
        <v>845</v>
      </c>
      <c r="DM52" s="37">
        <f>DG52-'[4]протокол от 15.01.2026 № 1'!DH52</f>
        <v>0</v>
      </c>
      <c r="DN52" s="37"/>
    </row>
    <row r="53" spans="1:118" ht="15.75" x14ac:dyDescent="0.2">
      <c r="A53" s="19" t="s">
        <v>120</v>
      </c>
      <c r="B53" s="13">
        <f t="shared" si="0"/>
        <v>50970</v>
      </c>
      <c r="C53" s="14">
        <v>0</v>
      </c>
      <c r="D53" s="14">
        <v>47550</v>
      </c>
      <c r="E53" s="14">
        <v>0</v>
      </c>
      <c r="F53" s="14">
        <v>0</v>
      </c>
      <c r="G53" s="14">
        <v>0</v>
      </c>
      <c r="H53" s="14">
        <v>536</v>
      </c>
      <c r="I53" s="14">
        <v>2884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3">
        <f t="shared" si="1"/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3">
        <f t="shared" si="2"/>
        <v>5415</v>
      </c>
      <c r="Y53" s="13">
        <f t="shared" si="3"/>
        <v>3388</v>
      </c>
      <c r="Z53" s="14">
        <v>3388</v>
      </c>
      <c r="AA53" s="14">
        <v>0</v>
      </c>
      <c r="AB53" s="13">
        <f t="shared" si="4"/>
        <v>2027</v>
      </c>
      <c r="AC53" s="14">
        <v>2027</v>
      </c>
      <c r="AD53" s="14">
        <v>0</v>
      </c>
      <c r="AE53" s="13">
        <f t="shared" si="5"/>
        <v>3909</v>
      </c>
      <c r="AF53" s="14">
        <v>3909</v>
      </c>
      <c r="AG53" s="14">
        <v>0</v>
      </c>
      <c r="AH53" s="14">
        <v>0</v>
      </c>
      <c r="AI53" s="13">
        <f t="shared" si="6"/>
        <v>0</v>
      </c>
      <c r="AJ53" s="14">
        <v>0</v>
      </c>
      <c r="AK53" s="14">
        <v>0</v>
      </c>
      <c r="AL53" s="13">
        <f t="shared" si="7"/>
        <v>6469</v>
      </c>
      <c r="AM53" s="14">
        <v>6469</v>
      </c>
      <c r="AN53" s="14">
        <v>0</v>
      </c>
      <c r="AO53" s="13">
        <f t="shared" si="8"/>
        <v>1413</v>
      </c>
      <c r="AP53" s="14">
        <v>1413</v>
      </c>
      <c r="AQ53" s="14">
        <v>0</v>
      </c>
      <c r="AR53" s="13">
        <f t="shared" si="9"/>
        <v>10227</v>
      </c>
      <c r="AS53" s="14">
        <v>4360</v>
      </c>
      <c r="AT53" s="14">
        <v>0</v>
      </c>
      <c r="AU53" s="14">
        <v>0</v>
      </c>
      <c r="AV53" s="14">
        <v>753</v>
      </c>
      <c r="AW53" s="14">
        <v>0</v>
      </c>
      <c r="AX53" s="13">
        <f t="shared" si="10"/>
        <v>0</v>
      </c>
      <c r="AY53" s="14">
        <v>0</v>
      </c>
      <c r="AZ53" s="14">
        <v>0</v>
      </c>
      <c r="BA53" s="13">
        <f t="shared" si="11"/>
        <v>0</v>
      </c>
      <c r="BB53" s="14">
        <v>0</v>
      </c>
      <c r="BC53" s="14">
        <v>0</v>
      </c>
      <c r="BD53" s="13">
        <f t="shared" si="12"/>
        <v>2042</v>
      </c>
      <c r="BE53" s="14">
        <v>2042</v>
      </c>
      <c r="BF53" s="14">
        <v>0</v>
      </c>
      <c r="BG53" s="13">
        <f t="shared" si="13"/>
        <v>0</v>
      </c>
      <c r="BH53" s="14">
        <v>0</v>
      </c>
      <c r="BI53" s="14">
        <v>0</v>
      </c>
      <c r="BJ53" s="13">
        <f t="shared" si="14"/>
        <v>3072</v>
      </c>
      <c r="BK53" s="14">
        <v>3072</v>
      </c>
      <c r="BL53" s="14">
        <v>0</v>
      </c>
      <c r="BM53" s="13">
        <f t="shared" si="15"/>
        <v>3996</v>
      </c>
      <c r="BN53" s="14">
        <v>3996</v>
      </c>
      <c r="BO53" s="14">
        <v>0</v>
      </c>
      <c r="BP53" s="13">
        <f t="shared" si="16"/>
        <v>0</v>
      </c>
      <c r="BQ53" s="13">
        <f t="shared" si="17"/>
        <v>0</v>
      </c>
      <c r="BR53" s="14">
        <v>0</v>
      </c>
      <c r="BS53" s="14">
        <v>0</v>
      </c>
      <c r="BT53" s="14">
        <v>0</v>
      </c>
      <c r="BU53" s="14">
        <v>0</v>
      </c>
      <c r="BV53" s="13">
        <f t="shared" si="18"/>
        <v>0</v>
      </c>
      <c r="BW53" s="14">
        <v>0</v>
      </c>
      <c r="BX53" s="14">
        <v>0</v>
      </c>
      <c r="BY53" s="13">
        <f t="shared" si="19"/>
        <v>0</v>
      </c>
      <c r="BZ53" s="14">
        <v>0</v>
      </c>
      <c r="CA53" s="14">
        <v>0</v>
      </c>
      <c r="CB53" s="13">
        <f t="shared" si="20"/>
        <v>0</v>
      </c>
      <c r="CC53" s="14">
        <v>0</v>
      </c>
      <c r="CD53" s="14">
        <v>0</v>
      </c>
      <c r="CE53" s="13">
        <f t="shared" si="21"/>
        <v>0</v>
      </c>
      <c r="CF53" s="14">
        <v>0</v>
      </c>
      <c r="CG53" s="14">
        <v>0</v>
      </c>
      <c r="CH53" s="13">
        <f t="shared" si="22"/>
        <v>3685</v>
      </c>
      <c r="CI53" s="14">
        <v>3685</v>
      </c>
      <c r="CJ53" s="14">
        <v>0</v>
      </c>
      <c r="CK53" s="13">
        <f t="shared" si="23"/>
        <v>0</v>
      </c>
      <c r="CL53" s="14">
        <v>0</v>
      </c>
      <c r="CM53" s="14">
        <v>0</v>
      </c>
      <c r="CN53" s="13">
        <f t="shared" si="24"/>
        <v>4958</v>
      </c>
      <c r="CO53" s="14">
        <v>4958</v>
      </c>
      <c r="CP53" s="14">
        <v>0</v>
      </c>
      <c r="CQ53" s="16"/>
      <c r="CR53" s="13">
        <f t="shared" si="25"/>
        <v>0</v>
      </c>
      <c r="CS53" s="14">
        <v>0</v>
      </c>
      <c r="CT53" s="14">
        <v>0</v>
      </c>
      <c r="CU53" s="13">
        <f t="shared" si="26"/>
        <v>2026</v>
      </c>
      <c r="CV53" s="13">
        <f t="shared" si="27"/>
        <v>2026</v>
      </c>
      <c r="CW53" s="13">
        <f t="shared" si="27"/>
        <v>0</v>
      </c>
      <c r="CX53" s="13">
        <f t="shared" si="28"/>
        <v>0</v>
      </c>
      <c r="CY53" s="14">
        <v>0</v>
      </c>
      <c r="CZ53" s="14">
        <v>0</v>
      </c>
      <c r="DA53" s="13">
        <f t="shared" si="29"/>
        <v>0</v>
      </c>
      <c r="DB53" s="14">
        <f>2026-2026</f>
        <v>0</v>
      </c>
      <c r="DC53" s="14">
        <v>0</v>
      </c>
      <c r="DD53" s="13">
        <v>2026</v>
      </c>
      <c r="DE53" s="14">
        <v>2026</v>
      </c>
      <c r="DF53" s="14">
        <v>0</v>
      </c>
      <c r="DG53" s="17">
        <f t="shared" si="33"/>
        <v>93068</v>
      </c>
      <c r="DH53" s="17">
        <f t="shared" si="31"/>
        <v>93068</v>
      </c>
      <c r="DI53" s="17">
        <v>8124</v>
      </c>
      <c r="DJ53" s="17">
        <f t="shared" si="32"/>
        <v>0</v>
      </c>
      <c r="DK53" s="18">
        <v>2268</v>
      </c>
      <c r="DL53" s="18">
        <v>1546</v>
      </c>
      <c r="DM53" s="37">
        <f>DG53-'[4]протокол от 15.01.2026 № 1'!DH53</f>
        <v>0</v>
      </c>
      <c r="DN53" s="37"/>
    </row>
    <row r="54" spans="1:118" ht="15.75" x14ac:dyDescent="0.2">
      <c r="A54" s="19" t="s">
        <v>121</v>
      </c>
      <c r="B54" s="13">
        <f t="shared" si="0"/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3">
        <f t="shared" si="1"/>
        <v>71996</v>
      </c>
      <c r="P54" s="14">
        <v>0</v>
      </c>
      <c r="Q54" s="14">
        <v>68353</v>
      </c>
      <c r="R54" s="14">
        <v>374</v>
      </c>
      <c r="S54" s="14">
        <v>2302</v>
      </c>
      <c r="T54" s="14">
        <v>967</v>
      </c>
      <c r="U54" s="14">
        <v>0</v>
      </c>
      <c r="V54" s="14">
        <v>0</v>
      </c>
      <c r="W54" s="14">
        <v>0</v>
      </c>
      <c r="X54" s="13">
        <f t="shared" si="2"/>
        <v>644</v>
      </c>
      <c r="Y54" s="13">
        <f t="shared" si="3"/>
        <v>644</v>
      </c>
      <c r="Z54" s="14">
        <v>0</v>
      </c>
      <c r="AA54" s="14">
        <v>644</v>
      </c>
      <c r="AB54" s="13">
        <f t="shared" si="4"/>
        <v>0</v>
      </c>
      <c r="AC54" s="14">
        <v>0</v>
      </c>
      <c r="AD54" s="14">
        <v>0</v>
      </c>
      <c r="AE54" s="13">
        <f t="shared" si="5"/>
        <v>1843</v>
      </c>
      <c r="AF54" s="14">
        <v>0</v>
      </c>
      <c r="AG54" s="14">
        <v>1843</v>
      </c>
      <c r="AH54" s="14">
        <v>0</v>
      </c>
      <c r="AI54" s="13">
        <f t="shared" si="6"/>
        <v>0</v>
      </c>
      <c r="AJ54" s="14">
        <v>0</v>
      </c>
      <c r="AK54" s="14">
        <v>0</v>
      </c>
      <c r="AL54" s="13">
        <f t="shared" si="7"/>
        <v>1870</v>
      </c>
      <c r="AM54" s="14">
        <v>0</v>
      </c>
      <c r="AN54" s="14">
        <v>1870</v>
      </c>
      <c r="AO54" s="13">
        <f t="shared" si="8"/>
        <v>216</v>
      </c>
      <c r="AP54" s="14">
        <v>0</v>
      </c>
      <c r="AQ54" s="14">
        <v>216</v>
      </c>
      <c r="AR54" s="13">
        <f t="shared" si="9"/>
        <v>2496</v>
      </c>
      <c r="AS54" s="14">
        <v>0</v>
      </c>
      <c r="AT54" s="14">
        <v>1013</v>
      </c>
      <c r="AU54" s="14">
        <v>0</v>
      </c>
      <c r="AV54" s="14">
        <v>0</v>
      </c>
      <c r="AW54" s="14">
        <v>0</v>
      </c>
      <c r="AX54" s="13">
        <f t="shared" si="10"/>
        <v>0</v>
      </c>
      <c r="AY54" s="14">
        <v>0</v>
      </c>
      <c r="AZ54" s="14">
        <v>0</v>
      </c>
      <c r="BA54" s="13">
        <f t="shared" si="11"/>
        <v>0</v>
      </c>
      <c r="BB54" s="14">
        <v>0</v>
      </c>
      <c r="BC54" s="14">
        <v>0</v>
      </c>
      <c r="BD54" s="13">
        <f t="shared" si="12"/>
        <v>1483</v>
      </c>
      <c r="BE54" s="14">
        <v>0</v>
      </c>
      <c r="BF54" s="14">
        <v>1483</v>
      </c>
      <c r="BG54" s="13">
        <f t="shared" si="13"/>
        <v>0</v>
      </c>
      <c r="BH54" s="14">
        <v>0</v>
      </c>
      <c r="BI54" s="14">
        <v>0</v>
      </c>
      <c r="BJ54" s="13">
        <f t="shared" si="14"/>
        <v>0</v>
      </c>
      <c r="BK54" s="14">
        <v>0</v>
      </c>
      <c r="BL54" s="14">
        <v>0</v>
      </c>
      <c r="BM54" s="13">
        <f t="shared" si="15"/>
        <v>539</v>
      </c>
      <c r="BN54" s="14">
        <v>0</v>
      </c>
      <c r="BO54" s="14">
        <v>539</v>
      </c>
      <c r="BP54" s="13">
        <f t="shared" si="16"/>
        <v>0</v>
      </c>
      <c r="BQ54" s="13">
        <f t="shared" si="17"/>
        <v>0</v>
      </c>
      <c r="BR54" s="14">
        <v>0</v>
      </c>
      <c r="BS54" s="14">
        <v>0</v>
      </c>
      <c r="BT54" s="14">
        <v>0</v>
      </c>
      <c r="BU54" s="14">
        <v>0</v>
      </c>
      <c r="BV54" s="13">
        <f t="shared" si="18"/>
        <v>0</v>
      </c>
      <c r="BW54" s="14">
        <v>0</v>
      </c>
      <c r="BX54" s="14">
        <v>0</v>
      </c>
      <c r="BY54" s="13">
        <f t="shared" si="19"/>
        <v>0</v>
      </c>
      <c r="BZ54" s="14">
        <v>0</v>
      </c>
      <c r="CA54" s="14">
        <v>0</v>
      </c>
      <c r="CB54" s="13">
        <f t="shared" si="20"/>
        <v>0</v>
      </c>
      <c r="CC54" s="14">
        <v>0</v>
      </c>
      <c r="CD54" s="14">
        <v>0</v>
      </c>
      <c r="CE54" s="13">
        <f t="shared" si="21"/>
        <v>1403</v>
      </c>
      <c r="CF54" s="14">
        <v>0</v>
      </c>
      <c r="CG54" s="14">
        <v>1403</v>
      </c>
      <c r="CH54" s="13">
        <f t="shared" si="22"/>
        <v>1403</v>
      </c>
      <c r="CI54" s="14">
        <v>0</v>
      </c>
      <c r="CJ54" s="14">
        <v>1403</v>
      </c>
      <c r="CK54" s="13">
        <f t="shared" si="23"/>
        <v>0</v>
      </c>
      <c r="CL54" s="14">
        <v>0</v>
      </c>
      <c r="CM54" s="14">
        <v>0</v>
      </c>
      <c r="CN54" s="13">
        <f t="shared" si="24"/>
        <v>2587</v>
      </c>
      <c r="CO54" s="14">
        <v>0</v>
      </c>
      <c r="CP54" s="14">
        <v>2587</v>
      </c>
      <c r="CQ54" s="16"/>
      <c r="CR54" s="13">
        <f t="shared" si="25"/>
        <v>0</v>
      </c>
      <c r="CS54" s="14">
        <v>0</v>
      </c>
      <c r="CT54" s="14">
        <v>0</v>
      </c>
      <c r="CU54" s="13">
        <f t="shared" si="26"/>
        <v>2806</v>
      </c>
      <c r="CV54" s="13">
        <f t="shared" si="27"/>
        <v>0</v>
      </c>
      <c r="CW54" s="13">
        <f t="shared" si="27"/>
        <v>2806</v>
      </c>
      <c r="CX54" s="13">
        <f t="shared" si="28"/>
        <v>0</v>
      </c>
      <c r="CY54" s="14">
        <v>0</v>
      </c>
      <c r="CZ54" s="14">
        <v>0</v>
      </c>
      <c r="DA54" s="13">
        <f t="shared" si="29"/>
        <v>0</v>
      </c>
      <c r="DB54" s="14">
        <v>0</v>
      </c>
      <c r="DC54" s="14">
        <v>0</v>
      </c>
      <c r="DD54" s="13">
        <f t="shared" si="30"/>
        <v>2806</v>
      </c>
      <c r="DE54" s="14">
        <v>0</v>
      </c>
      <c r="DF54" s="14">
        <v>2806</v>
      </c>
      <c r="DG54" s="17">
        <f t="shared" si="33"/>
        <v>87803</v>
      </c>
      <c r="DH54" s="17">
        <f t="shared" si="31"/>
        <v>0</v>
      </c>
      <c r="DI54" s="17">
        <v>0</v>
      </c>
      <c r="DJ54" s="17">
        <f t="shared" si="32"/>
        <v>87803</v>
      </c>
      <c r="DK54" s="18">
        <v>5000</v>
      </c>
      <c r="DL54" s="18">
        <v>1279</v>
      </c>
      <c r="DM54" s="37">
        <f>DG54-'[4]протокол от 15.01.2026 № 1'!DH54</f>
        <v>0</v>
      </c>
      <c r="DN54" s="37"/>
    </row>
    <row r="55" spans="1:118" ht="40.5" customHeight="1" x14ac:dyDescent="0.2">
      <c r="A55" s="19" t="s">
        <v>122</v>
      </c>
      <c r="B55" s="13">
        <f t="shared" si="0"/>
        <v>0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3">
        <f t="shared" si="1"/>
        <v>0</v>
      </c>
      <c r="P55" s="24"/>
      <c r="Q55" s="24"/>
      <c r="R55" s="24"/>
      <c r="S55" s="24"/>
      <c r="T55" s="24"/>
      <c r="U55" s="24"/>
      <c r="V55" s="24"/>
      <c r="W55" s="24"/>
      <c r="X55" s="13">
        <f t="shared" si="2"/>
        <v>0</v>
      </c>
      <c r="Y55" s="13">
        <f t="shared" si="3"/>
        <v>0</v>
      </c>
      <c r="Z55" s="24"/>
      <c r="AA55" s="24"/>
      <c r="AB55" s="13">
        <f t="shared" si="4"/>
        <v>0</v>
      </c>
      <c r="AC55" s="24"/>
      <c r="AD55" s="24"/>
      <c r="AE55" s="13">
        <f t="shared" si="5"/>
        <v>0</v>
      </c>
      <c r="AF55" s="24"/>
      <c r="AG55" s="24"/>
      <c r="AH55" s="24"/>
      <c r="AI55" s="13">
        <f t="shared" si="6"/>
        <v>0</v>
      </c>
      <c r="AJ55" s="24"/>
      <c r="AK55" s="24"/>
      <c r="AL55" s="13">
        <f t="shared" si="7"/>
        <v>0</v>
      </c>
      <c r="AM55" s="24"/>
      <c r="AN55" s="24"/>
      <c r="AO55" s="13">
        <f t="shared" si="8"/>
        <v>0</v>
      </c>
      <c r="AP55" s="24"/>
      <c r="AQ55" s="24"/>
      <c r="AR55" s="13">
        <f t="shared" si="9"/>
        <v>0</v>
      </c>
      <c r="AS55" s="25"/>
      <c r="AT55" s="25"/>
      <c r="AU55" s="25"/>
      <c r="AV55" s="25"/>
      <c r="AW55" s="25"/>
      <c r="AX55" s="13">
        <f t="shared" si="10"/>
        <v>0</v>
      </c>
      <c r="AY55" s="25"/>
      <c r="AZ55" s="25"/>
      <c r="BA55" s="13">
        <f t="shared" si="11"/>
        <v>0</v>
      </c>
      <c r="BB55" s="25"/>
      <c r="BC55" s="25"/>
      <c r="BD55" s="13">
        <f t="shared" si="12"/>
        <v>0</v>
      </c>
      <c r="BE55" s="25"/>
      <c r="BF55" s="25"/>
      <c r="BG55" s="13">
        <f t="shared" si="13"/>
        <v>0</v>
      </c>
      <c r="BH55" s="25"/>
      <c r="BI55" s="25"/>
      <c r="BJ55" s="13">
        <f t="shared" si="14"/>
        <v>0</v>
      </c>
      <c r="BK55" s="25"/>
      <c r="BL55" s="25"/>
      <c r="BM55" s="13">
        <f t="shared" si="15"/>
        <v>0</v>
      </c>
      <c r="BN55" s="24"/>
      <c r="BO55" s="24"/>
      <c r="BP55" s="13">
        <f t="shared" si="16"/>
        <v>15847</v>
      </c>
      <c r="BQ55" s="13">
        <f t="shared" si="17"/>
        <v>4935</v>
      </c>
      <c r="BR55" s="14">
        <v>2810</v>
      </c>
      <c r="BS55" s="15">
        <v>2125</v>
      </c>
      <c r="BT55" s="15">
        <v>2962</v>
      </c>
      <c r="BU55" s="15">
        <v>3900</v>
      </c>
      <c r="BV55" s="13">
        <f t="shared" si="18"/>
        <v>300</v>
      </c>
      <c r="BW55" s="15">
        <v>100</v>
      </c>
      <c r="BX55" s="15">
        <v>200</v>
      </c>
      <c r="BY55" s="13">
        <f t="shared" si="19"/>
        <v>0</v>
      </c>
      <c r="BZ55" s="15">
        <v>0</v>
      </c>
      <c r="CA55" s="15">
        <v>0</v>
      </c>
      <c r="CB55" s="13">
        <f t="shared" si="20"/>
        <v>3750</v>
      </c>
      <c r="CC55" s="15">
        <v>1950</v>
      </c>
      <c r="CD55" s="15">
        <v>1800</v>
      </c>
      <c r="CE55" s="13">
        <f t="shared" si="21"/>
        <v>0</v>
      </c>
      <c r="CF55" s="24"/>
      <c r="CG55" s="24"/>
      <c r="CH55" s="13">
        <f t="shared" si="22"/>
        <v>0</v>
      </c>
      <c r="CI55" s="24"/>
      <c r="CJ55" s="24"/>
      <c r="CK55" s="13">
        <f t="shared" si="23"/>
        <v>0</v>
      </c>
      <c r="CL55" s="24"/>
      <c r="CM55" s="24"/>
      <c r="CN55" s="13">
        <f t="shared" si="24"/>
        <v>0</v>
      </c>
      <c r="CO55" s="24"/>
      <c r="CP55" s="24"/>
      <c r="CQ55" s="26"/>
      <c r="CR55" s="13">
        <f t="shared" si="25"/>
        <v>0</v>
      </c>
      <c r="CS55" s="24"/>
      <c r="CT55" s="24"/>
      <c r="CU55" s="13">
        <f t="shared" si="26"/>
        <v>0</v>
      </c>
      <c r="CV55" s="13">
        <f t="shared" si="27"/>
        <v>0</v>
      </c>
      <c r="CW55" s="13">
        <f t="shared" si="27"/>
        <v>0</v>
      </c>
      <c r="CX55" s="13">
        <f t="shared" si="28"/>
        <v>0</v>
      </c>
      <c r="CY55" s="25"/>
      <c r="CZ55" s="25"/>
      <c r="DA55" s="13">
        <f t="shared" si="29"/>
        <v>0</v>
      </c>
      <c r="DB55" s="25"/>
      <c r="DC55" s="25"/>
      <c r="DD55" s="13">
        <f t="shared" si="30"/>
        <v>0</v>
      </c>
      <c r="DE55" s="25"/>
      <c r="DF55" s="25"/>
      <c r="DG55" s="17">
        <f t="shared" si="33"/>
        <v>15847</v>
      </c>
      <c r="DH55" s="17">
        <f t="shared" si="31"/>
        <v>8760</v>
      </c>
      <c r="DI55" s="17">
        <v>0</v>
      </c>
      <c r="DJ55" s="17">
        <f t="shared" si="32"/>
        <v>7087</v>
      </c>
      <c r="DK55" s="18"/>
      <c r="DL55" s="18"/>
      <c r="DM55" s="37">
        <f>DG55-'[4]протокол от 15.01.2026 № 1'!DH55</f>
        <v>0</v>
      </c>
      <c r="DN55" s="37"/>
    </row>
    <row r="56" spans="1:118" ht="31.5" x14ac:dyDescent="0.2">
      <c r="A56" s="19" t="s">
        <v>159</v>
      </c>
      <c r="B56" s="13">
        <f t="shared" si="0"/>
        <v>18836</v>
      </c>
      <c r="C56" s="14">
        <v>348</v>
      </c>
      <c r="D56" s="14">
        <v>16797</v>
      </c>
      <c r="E56" s="14">
        <v>0</v>
      </c>
      <c r="F56" s="14">
        <v>0</v>
      </c>
      <c r="G56" s="14">
        <v>0</v>
      </c>
      <c r="H56" s="14">
        <v>419</v>
      </c>
      <c r="I56" s="14">
        <v>784</v>
      </c>
      <c r="J56" s="14">
        <v>0</v>
      </c>
      <c r="K56" s="14">
        <v>392</v>
      </c>
      <c r="L56" s="14">
        <v>0</v>
      </c>
      <c r="M56" s="14">
        <v>96</v>
      </c>
      <c r="N56" s="14">
        <v>0</v>
      </c>
      <c r="O56" s="13">
        <f t="shared" si="1"/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3">
        <f t="shared" si="2"/>
        <v>1958</v>
      </c>
      <c r="Y56" s="13">
        <f t="shared" si="3"/>
        <v>587</v>
      </c>
      <c r="Z56" s="14">
        <v>587</v>
      </c>
      <c r="AA56" s="14">
        <v>0</v>
      </c>
      <c r="AB56" s="13">
        <f t="shared" si="4"/>
        <v>1371</v>
      </c>
      <c r="AC56" s="14">
        <v>1371</v>
      </c>
      <c r="AD56" s="14">
        <v>0</v>
      </c>
      <c r="AE56" s="13">
        <f t="shared" si="5"/>
        <v>1400</v>
      </c>
      <c r="AF56" s="14">
        <v>1400</v>
      </c>
      <c r="AG56" s="14">
        <v>0</v>
      </c>
      <c r="AH56" s="14">
        <v>0</v>
      </c>
      <c r="AI56" s="13">
        <f t="shared" si="6"/>
        <v>0</v>
      </c>
      <c r="AJ56" s="14">
        <v>0</v>
      </c>
      <c r="AK56" s="14">
        <v>0</v>
      </c>
      <c r="AL56" s="13">
        <f t="shared" si="7"/>
        <v>1642</v>
      </c>
      <c r="AM56" s="14">
        <v>1642</v>
      </c>
      <c r="AN56" s="14">
        <v>0</v>
      </c>
      <c r="AO56" s="13">
        <f t="shared" si="8"/>
        <v>126</v>
      </c>
      <c r="AP56" s="14">
        <v>126</v>
      </c>
      <c r="AQ56" s="14">
        <v>0</v>
      </c>
      <c r="AR56" s="13">
        <f t="shared" si="9"/>
        <v>8569</v>
      </c>
      <c r="AS56" s="14">
        <v>1570</v>
      </c>
      <c r="AT56" s="14">
        <v>0</v>
      </c>
      <c r="AU56" s="14">
        <v>0</v>
      </c>
      <c r="AV56" s="14">
        <v>0</v>
      </c>
      <c r="AW56" s="14">
        <v>0</v>
      </c>
      <c r="AX56" s="13">
        <f t="shared" si="10"/>
        <v>0</v>
      </c>
      <c r="AY56" s="14">
        <v>0</v>
      </c>
      <c r="AZ56" s="14">
        <v>0</v>
      </c>
      <c r="BA56" s="13">
        <f t="shared" si="11"/>
        <v>0</v>
      </c>
      <c r="BB56" s="14">
        <v>0</v>
      </c>
      <c r="BC56" s="14">
        <v>0</v>
      </c>
      <c r="BD56" s="13">
        <f t="shared" si="12"/>
        <v>0</v>
      </c>
      <c r="BE56" s="14">
        <v>0</v>
      </c>
      <c r="BF56" s="14">
        <v>0</v>
      </c>
      <c r="BG56" s="13">
        <f t="shared" si="13"/>
        <v>0</v>
      </c>
      <c r="BH56" s="14">
        <v>0</v>
      </c>
      <c r="BI56" s="14">
        <v>0</v>
      </c>
      <c r="BJ56" s="13">
        <f t="shared" si="14"/>
        <v>6999</v>
      </c>
      <c r="BK56" s="14">
        <v>6999</v>
      </c>
      <c r="BL56" s="14">
        <v>0</v>
      </c>
      <c r="BM56" s="13">
        <f t="shared" si="15"/>
        <v>1120</v>
      </c>
      <c r="BN56" s="14">
        <v>1120</v>
      </c>
      <c r="BO56" s="14">
        <v>0</v>
      </c>
      <c r="BP56" s="13">
        <f t="shared" si="16"/>
        <v>484</v>
      </c>
      <c r="BQ56" s="13">
        <f t="shared" si="17"/>
        <v>0</v>
      </c>
      <c r="BR56" s="21">
        <v>0</v>
      </c>
      <c r="BS56" s="20">
        <v>0</v>
      </c>
      <c r="BT56" s="20">
        <v>0</v>
      </c>
      <c r="BU56" s="20">
        <v>229</v>
      </c>
      <c r="BV56" s="13">
        <f t="shared" si="18"/>
        <v>255</v>
      </c>
      <c r="BW56" s="20">
        <v>255</v>
      </c>
      <c r="BX56" s="20">
        <v>0</v>
      </c>
      <c r="BY56" s="13">
        <f t="shared" si="19"/>
        <v>0</v>
      </c>
      <c r="BZ56" s="20">
        <v>0</v>
      </c>
      <c r="CA56" s="20">
        <v>0</v>
      </c>
      <c r="CB56" s="13">
        <f t="shared" si="20"/>
        <v>0</v>
      </c>
      <c r="CC56" s="20">
        <v>0</v>
      </c>
      <c r="CD56" s="20">
        <v>0</v>
      </c>
      <c r="CE56" s="13">
        <f t="shared" si="21"/>
        <v>4899</v>
      </c>
      <c r="CF56" s="14">
        <v>4899</v>
      </c>
      <c r="CG56" s="14">
        <v>0</v>
      </c>
      <c r="CH56" s="13">
        <f t="shared" si="22"/>
        <v>699</v>
      </c>
      <c r="CI56" s="14">
        <v>699</v>
      </c>
      <c r="CJ56" s="14">
        <v>0</v>
      </c>
      <c r="CK56" s="13">
        <f t="shared" si="23"/>
        <v>0</v>
      </c>
      <c r="CL56" s="14">
        <v>0</v>
      </c>
      <c r="CM56" s="14">
        <v>0</v>
      </c>
      <c r="CN56" s="13">
        <f t="shared" si="24"/>
        <v>281</v>
      </c>
      <c r="CO56" s="14">
        <v>281</v>
      </c>
      <c r="CP56" s="14">
        <v>0</v>
      </c>
      <c r="CQ56" s="16"/>
      <c r="CR56" s="13">
        <f t="shared" si="25"/>
        <v>0</v>
      </c>
      <c r="CS56" s="14">
        <v>0</v>
      </c>
      <c r="CT56" s="14">
        <v>0</v>
      </c>
      <c r="CU56" s="13">
        <f t="shared" si="26"/>
        <v>0</v>
      </c>
      <c r="CV56" s="13">
        <f t="shared" si="27"/>
        <v>0</v>
      </c>
      <c r="CW56" s="13">
        <f t="shared" si="27"/>
        <v>0</v>
      </c>
      <c r="CX56" s="13">
        <f t="shared" si="28"/>
        <v>0</v>
      </c>
      <c r="CY56" s="14">
        <v>0</v>
      </c>
      <c r="CZ56" s="14">
        <v>0</v>
      </c>
      <c r="DA56" s="13">
        <f t="shared" si="29"/>
        <v>0</v>
      </c>
      <c r="DB56" s="14">
        <v>0</v>
      </c>
      <c r="DC56" s="14">
        <v>0</v>
      </c>
      <c r="DD56" s="13">
        <f t="shared" si="30"/>
        <v>0</v>
      </c>
      <c r="DE56" s="14">
        <v>0</v>
      </c>
      <c r="DF56" s="14">
        <v>0</v>
      </c>
      <c r="DG56" s="17">
        <f t="shared" si="33"/>
        <v>40014</v>
      </c>
      <c r="DH56" s="17">
        <f t="shared" si="31"/>
        <v>40014</v>
      </c>
      <c r="DI56" s="17">
        <v>7383</v>
      </c>
      <c r="DJ56" s="17">
        <f t="shared" si="32"/>
        <v>0</v>
      </c>
      <c r="DK56" s="18">
        <v>6000</v>
      </c>
      <c r="DL56" s="18">
        <v>1405</v>
      </c>
      <c r="DM56" s="37">
        <f>DG56-'[4]протокол от 15.01.2026 № 1'!DH56</f>
        <v>0</v>
      </c>
      <c r="DN56" s="37"/>
    </row>
    <row r="57" spans="1:118" ht="31.5" x14ac:dyDescent="0.2">
      <c r="A57" s="19" t="s">
        <v>123</v>
      </c>
      <c r="B57" s="13">
        <f t="shared" si="0"/>
        <v>17592</v>
      </c>
      <c r="C57" s="14">
        <v>258</v>
      </c>
      <c r="D57" s="14">
        <v>16752</v>
      </c>
      <c r="E57" s="14">
        <v>0</v>
      </c>
      <c r="F57" s="14">
        <v>0</v>
      </c>
      <c r="G57" s="14">
        <v>0</v>
      </c>
      <c r="H57" s="14">
        <v>203</v>
      </c>
      <c r="I57" s="14">
        <v>379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3">
        <f t="shared" si="1"/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3">
        <f t="shared" si="2"/>
        <v>1460</v>
      </c>
      <c r="Y57" s="13">
        <f t="shared" si="3"/>
        <v>1135</v>
      </c>
      <c r="Z57" s="14">
        <v>1135</v>
      </c>
      <c r="AA57" s="14">
        <v>0</v>
      </c>
      <c r="AB57" s="13">
        <f t="shared" si="4"/>
        <v>325</v>
      </c>
      <c r="AC57" s="14">
        <v>325</v>
      </c>
      <c r="AD57" s="14">
        <v>0</v>
      </c>
      <c r="AE57" s="13">
        <f t="shared" si="5"/>
        <v>258</v>
      </c>
      <c r="AF57" s="14">
        <v>258</v>
      </c>
      <c r="AG57" s="14">
        <v>0</v>
      </c>
      <c r="AH57" s="14">
        <v>0</v>
      </c>
      <c r="AI57" s="13">
        <f t="shared" si="6"/>
        <v>0</v>
      </c>
      <c r="AJ57" s="14">
        <v>0</v>
      </c>
      <c r="AK57" s="14">
        <v>0</v>
      </c>
      <c r="AL57" s="13">
        <f t="shared" si="7"/>
        <v>474</v>
      </c>
      <c r="AM57" s="14">
        <v>474</v>
      </c>
      <c r="AN57" s="14">
        <v>0</v>
      </c>
      <c r="AO57" s="13">
        <f t="shared" si="8"/>
        <v>507</v>
      </c>
      <c r="AP57" s="14">
        <v>507</v>
      </c>
      <c r="AQ57" s="14">
        <v>0</v>
      </c>
      <c r="AR57" s="13">
        <f t="shared" si="9"/>
        <v>7619</v>
      </c>
      <c r="AS57" s="14">
        <v>1560</v>
      </c>
      <c r="AT57" s="14">
        <v>0</v>
      </c>
      <c r="AU57" s="14">
        <v>0</v>
      </c>
      <c r="AV57" s="14">
        <v>0</v>
      </c>
      <c r="AW57" s="14">
        <v>0</v>
      </c>
      <c r="AX57" s="13">
        <f t="shared" si="10"/>
        <v>0</v>
      </c>
      <c r="AY57" s="14">
        <v>0</v>
      </c>
      <c r="AZ57" s="14">
        <v>0</v>
      </c>
      <c r="BA57" s="13">
        <f t="shared" si="11"/>
        <v>0</v>
      </c>
      <c r="BB57" s="14">
        <v>0</v>
      </c>
      <c r="BC57" s="14">
        <v>0</v>
      </c>
      <c r="BD57" s="13">
        <f t="shared" si="12"/>
        <v>4261</v>
      </c>
      <c r="BE57" s="14">
        <v>4158</v>
      </c>
      <c r="BF57" s="14">
        <v>103</v>
      </c>
      <c r="BG57" s="13">
        <f t="shared" si="13"/>
        <v>0</v>
      </c>
      <c r="BH57" s="14">
        <v>0</v>
      </c>
      <c r="BI57" s="14">
        <v>0</v>
      </c>
      <c r="BJ57" s="13">
        <f t="shared" si="14"/>
        <v>1798</v>
      </c>
      <c r="BK57" s="14">
        <v>1798</v>
      </c>
      <c r="BL57" s="14">
        <v>0</v>
      </c>
      <c r="BM57" s="13">
        <f t="shared" si="15"/>
        <v>439</v>
      </c>
      <c r="BN57" s="14">
        <v>439</v>
      </c>
      <c r="BO57" s="14">
        <v>0</v>
      </c>
      <c r="BP57" s="13">
        <f t="shared" si="16"/>
        <v>0</v>
      </c>
      <c r="BQ57" s="13">
        <f t="shared" si="17"/>
        <v>0</v>
      </c>
      <c r="BR57" s="14">
        <v>0</v>
      </c>
      <c r="BS57" s="14">
        <v>0</v>
      </c>
      <c r="BT57" s="14">
        <v>0</v>
      </c>
      <c r="BU57" s="14">
        <v>0</v>
      </c>
      <c r="BV57" s="13">
        <f t="shared" si="18"/>
        <v>0</v>
      </c>
      <c r="BW57" s="14">
        <v>0</v>
      </c>
      <c r="BX57" s="14">
        <v>0</v>
      </c>
      <c r="BY57" s="13">
        <f t="shared" si="19"/>
        <v>0</v>
      </c>
      <c r="BZ57" s="14">
        <v>0</v>
      </c>
      <c r="CA57" s="14">
        <v>0</v>
      </c>
      <c r="CB57" s="13">
        <f t="shared" si="20"/>
        <v>0</v>
      </c>
      <c r="CC57" s="14">
        <v>0</v>
      </c>
      <c r="CD57" s="14">
        <v>0</v>
      </c>
      <c r="CE57" s="13">
        <f t="shared" si="21"/>
        <v>3367</v>
      </c>
      <c r="CF57" s="14">
        <v>3367</v>
      </c>
      <c r="CG57" s="14">
        <v>0</v>
      </c>
      <c r="CH57" s="13">
        <f t="shared" si="22"/>
        <v>878</v>
      </c>
      <c r="CI57" s="14">
        <v>878</v>
      </c>
      <c r="CJ57" s="14">
        <v>0</v>
      </c>
      <c r="CK57" s="13">
        <f t="shared" si="23"/>
        <v>0</v>
      </c>
      <c r="CL57" s="14">
        <v>0</v>
      </c>
      <c r="CM57" s="14">
        <v>0</v>
      </c>
      <c r="CN57" s="13">
        <f t="shared" si="24"/>
        <v>1013</v>
      </c>
      <c r="CO57" s="14">
        <v>1013</v>
      </c>
      <c r="CP57" s="14">
        <v>0</v>
      </c>
      <c r="CQ57" s="16"/>
      <c r="CR57" s="13">
        <f t="shared" si="25"/>
        <v>0</v>
      </c>
      <c r="CS57" s="14">
        <v>0</v>
      </c>
      <c r="CT57" s="14">
        <v>0</v>
      </c>
      <c r="CU57" s="13">
        <f t="shared" si="26"/>
        <v>0</v>
      </c>
      <c r="CV57" s="13">
        <f t="shared" si="27"/>
        <v>0</v>
      </c>
      <c r="CW57" s="13">
        <f t="shared" si="27"/>
        <v>0</v>
      </c>
      <c r="CX57" s="13">
        <f t="shared" si="28"/>
        <v>0</v>
      </c>
      <c r="CY57" s="14">
        <v>0</v>
      </c>
      <c r="CZ57" s="14">
        <v>0</v>
      </c>
      <c r="DA57" s="13">
        <f t="shared" si="29"/>
        <v>0</v>
      </c>
      <c r="DB57" s="14">
        <v>0</v>
      </c>
      <c r="DC57" s="14">
        <v>0</v>
      </c>
      <c r="DD57" s="13">
        <f t="shared" si="30"/>
        <v>0</v>
      </c>
      <c r="DE57" s="14">
        <v>0</v>
      </c>
      <c r="DF57" s="14">
        <v>0</v>
      </c>
      <c r="DG57" s="17">
        <f t="shared" si="33"/>
        <v>33607</v>
      </c>
      <c r="DH57" s="17">
        <f t="shared" si="31"/>
        <v>33504</v>
      </c>
      <c r="DI57" s="17">
        <v>7125</v>
      </c>
      <c r="DJ57" s="17">
        <f t="shared" si="32"/>
        <v>103</v>
      </c>
      <c r="DK57" s="18">
        <v>5000</v>
      </c>
      <c r="DL57" s="18">
        <v>1354</v>
      </c>
      <c r="DM57" s="37">
        <f>DG57-'[4]протокол от 15.01.2026 № 1'!DH57</f>
        <v>0</v>
      </c>
      <c r="DN57" s="37"/>
    </row>
    <row r="58" spans="1:118" ht="15.75" x14ac:dyDescent="0.2">
      <c r="A58" s="19" t="s">
        <v>124</v>
      </c>
      <c r="B58" s="13">
        <f t="shared" si="0"/>
        <v>21063</v>
      </c>
      <c r="C58" s="14">
        <v>720</v>
      </c>
      <c r="D58" s="14">
        <v>18660</v>
      </c>
      <c r="E58" s="14">
        <v>0</v>
      </c>
      <c r="F58" s="14">
        <v>0</v>
      </c>
      <c r="G58" s="14">
        <v>0</v>
      </c>
      <c r="H58" s="14">
        <v>82</v>
      </c>
      <c r="I58" s="14">
        <v>1601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3">
        <f t="shared" si="1"/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3">
        <f t="shared" si="2"/>
        <v>771</v>
      </c>
      <c r="Y58" s="13">
        <f t="shared" si="3"/>
        <v>695</v>
      </c>
      <c r="Z58" s="14">
        <v>695</v>
      </c>
      <c r="AA58" s="14">
        <v>0</v>
      </c>
      <c r="AB58" s="13">
        <f t="shared" si="4"/>
        <v>76</v>
      </c>
      <c r="AC58" s="14">
        <v>76</v>
      </c>
      <c r="AD58" s="14">
        <v>0</v>
      </c>
      <c r="AE58" s="13">
        <f t="shared" si="5"/>
        <v>474</v>
      </c>
      <c r="AF58" s="14">
        <v>474</v>
      </c>
      <c r="AG58" s="14">
        <v>0</v>
      </c>
      <c r="AH58" s="14">
        <v>0</v>
      </c>
      <c r="AI58" s="13">
        <f t="shared" si="6"/>
        <v>0</v>
      </c>
      <c r="AJ58" s="14">
        <v>0</v>
      </c>
      <c r="AK58" s="14">
        <v>0</v>
      </c>
      <c r="AL58" s="13">
        <f t="shared" si="7"/>
        <v>2605</v>
      </c>
      <c r="AM58" s="14">
        <v>2605</v>
      </c>
      <c r="AN58" s="14">
        <v>0</v>
      </c>
      <c r="AO58" s="13">
        <f t="shared" si="8"/>
        <v>1101</v>
      </c>
      <c r="AP58" s="14">
        <v>1101</v>
      </c>
      <c r="AQ58" s="14">
        <v>0</v>
      </c>
      <c r="AR58" s="13">
        <f t="shared" si="9"/>
        <v>9660</v>
      </c>
      <c r="AS58" s="14">
        <v>0</v>
      </c>
      <c r="AT58" s="14">
        <v>0</v>
      </c>
      <c r="AU58" s="14">
        <v>0</v>
      </c>
      <c r="AV58" s="14">
        <v>120</v>
      </c>
      <c r="AW58" s="14">
        <v>0</v>
      </c>
      <c r="AX58" s="13">
        <f t="shared" si="10"/>
        <v>5254</v>
      </c>
      <c r="AY58" s="14">
        <v>5254</v>
      </c>
      <c r="AZ58" s="14">
        <v>0</v>
      </c>
      <c r="BA58" s="13">
        <f t="shared" si="11"/>
        <v>236</v>
      </c>
      <c r="BB58" s="14">
        <v>236</v>
      </c>
      <c r="BC58" s="14">
        <v>0</v>
      </c>
      <c r="BD58" s="13">
        <f t="shared" si="12"/>
        <v>877</v>
      </c>
      <c r="BE58" s="14">
        <v>877</v>
      </c>
      <c r="BF58" s="14">
        <v>0</v>
      </c>
      <c r="BG58" s="13">
        <f t="shared" si="13"/>
        <v>0</v>
      </c>
      <c r="BH58" s="14">
        <v>0</v>
      </c>
      <c r="BI58" s="14">
        <v>0</v>
      </c>
      <c r="BJ58" s="13">
        <f t="shared" si="14"/>
        <v>3173</v>
      </c>
      <c r="BK58" s="14">
        <v>3173</v>
      </c>
      <c r="BL58" s="14">
        <v>0</v>
      </c>
      <c r="BM58" s="13">
        <f t="shared" si="15"/>
        <v>1502</v>
      </c>
      <c r="BN58" s="14">
        <v>1502</v>
      </c>
      <c r="BO58" s="14">
        <v>0</v>
      </c>
      <c r="BP58" s="13">
        <f t="shared" si="16"/>
        <v>36</v>
      </c>
      <c r="BQ58" s="13">
        <f t="shared" si="17"/>
        <v>0</v>
      </c>
      <c r="BR58" s="14">
        <v>0</v>
      </c>
      <c r="BS58" s="15">
        <v>0</v>
      </c>
      <c r="BT58" s="15">
        <v>0</v>
      </c>
      <c r="BU58" s="15">
        <v>36</v>
      </c>
      <c r="BV58" s="13">
        <f t="shared" si="18"/>
        <v>0</v>
      </c>
      <c r="BW58" s="15">
        <v>0</v>
      </c>
      <c r="BX58" s="15">
        <v>0</v>
      </c>
      <c r="BY58" s="13">
        <f t="shared" si="19"/>
        <v>0</v>
      </c>
      <c r="BZ58" s="15">
        <v>0</v>
      </c>
      <c r="CA58" s="15">
        <v>0</v>
      </c>
      <c r="CB58" s="13">
        <f t="shared" si="20"/>
        <v>0</v>
      </c>
      <c r="CC58" s="15">
        <v>0</v>
      </c>
      <c r="CD58" s="15">
        <v>0</v>
      </c>
      <c r="CE58" s="13">
        <f t="shared" si="21"/>
        <v>6721</v>
      </c>
      <c r="CF58" s="14">
        <v>6694</v>
      </c>
      <c r="CG58" s="14">
        <v>27</v>
      </c>
      <c r="CH58" s="13">
        <f t="shared" si="22"/>
        <v>2484</v>
      </c>
      <c r="CI58" s="14">
        <v>2484</v>
      </c>
      <c r="CJ58" s="14">
        <v>0</v>
      </c>
      <c r="CK58" s="13">
        <f t="shared" si="23"/>
        <v>0</v>
      </c>
      <c r="CL58" s="14">
        <v>0</v>
      </c>
      <c r="CM58" s="14">
        <v>0</v>
      </c>
      <c r="CN58" s="13">
        <f t="shared" si="24"/>
        <v>527</v>
      </c>
      <c r="CO58" s="14">
        <v>527</v>
      </c>
      <c r="CP58" s="14">
        <v>0</v>
      </c>
      <c r="CQ58" s="16"/>
      <c r="CR58" s="13">
        <f t="shared" si="25"/>
        <v>0</v>
      </c>
      <c r="CS58" s="14">
        <v>0</v>
      </c>
      <c r="CT58" s="14">
        <v>0</v>
      </c>
      <c r="CU58" s="13">
        <f t="shared" si="26"/>
        <v>0</v>
      </c>
      <c r="CV58" s="13">
        <f t="shared" si="27"/>
        <v>0</v>
      </c>
      <c r="CW58" s="13">
        <f t="shared" si="27"/>
        <v>0</v>
      </c>
      <c r="CX58" s="13">
        <f t="shared" si="28"/>
        <v>0</v>
      </c>
      <c r="CY58" s="14">
        <v>0</v>
      </c>
      <c r="CZ58" s="14">
        <v>0</v>
      </c>
      <c r="DA58" s="13">
        <f t="shared" si="29"/>
        <v>0</v>
      </c>
      <c r="DB58" s="14">
        <v>0</v>
      </c>
      <c r="DC58" s="14">
        <v>0</v>
      </c>
      <c r="DD58" s="13">
        <f t="shared" si="30"/>
        <v>0</v>
      </c>
      <c r="DE58" s="14">
        <v>0</v>
      </c>
      <c r="DF58" s="14">
        <v>0</v>
      </c>
      <c r="DG58" s="17">
        <f t="shared" si="33"/>
        <v>46944</v>
      </c>
      <c r="DH58" s="17">
        <f t="shared" si="31"/>
        <v>46917</v>
      </c>
      <c r="DI58" s="17">
        <v>8149</v>
      </c>
      <c r="DJ58" s="17">
        <f t="shared" si="32"/>
        <v>27</v>
      </c>
      <c r="DK58" s="18">
        <v>5125</v>
      </c>
      <c r="DL58" s="18">
        <v>1554</v>
      </c>
      <c r="DM58" s="37">
        <f>DG58-'[4]протокол от 15.01.2026 № 1'!DH58</f>
        <v>0</v>
      </c>
      <c r="DN58" s="37"/>
    </row>
    <row r="59" spans="1:118" ht="31.5" x14ac:dyDescent="0.2">
      <c r="A59" s="19" t="s">
        <v>125</v>
      </c>
      <c r="B59" s="13">
        <f t="shared" si="0"/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3">
        <f t="shared" si="1"/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3">
        <f t="shared" si="2"/>
        <v>0</v>
      </c>
      <c r="Y59" s="13">
        <f t="shared" si="3"/>
        <v>0</v>
      </c>
      <c r="Z59" s="14">
        <v>0</v>
      </c>
      <c r="AA59" s="14">
        <v>0</v>
      </c>
      <c r="AB59" s="13">
        <f t="shared" si="4"/>
        <v>0</v>
      </c>
      <c r="AC59" s="14">
        <v>0</v>
      </c>
      <c r="AD59" s="14">
        <v>0</v>
      </c>
      <c r="AE59" s="13">
        <f t="shared" si="5"/>
        <v>0</v>
      </c>
      <c r="AF59" s="14">
        <v>0</v>
      </c>
      <c r="AG59" s="14">
        <v>0</v>
      </c>
      <c r="AH59" s="14">
        <v>0</v>
      </c>
      <c r="AI59" s="13">
        <f t="shared" si="6"/>
        <v>0</v>
      </c>
      <c r="AJ59" s="14">
        <v>0</v>
      </c>
      <c r="AK59" s="14">
        <v>0</v>
      </c>
      <c r="AL59" s="13">
        <f t="shared" si="7"/>
        <v>0</v>
      </c>
      <c r="AM59" s="14">
        <v>0</v>
      </c>
      <c r="AN59" s="14">
        <v>0</v>
      </c>
      <c r="AO59" s="13">
        <f t="shared" si="8"/>
        <v>0</v>
      </c>
      <c r="AP59" s="14">
        <v>0</v>
      </c>
      <c r="AQ59" s="14">
        <v>0</v>
      </c>
      <c r="AR59" s="13">
        <f t="shared" si="9"/>
        <v>6775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3">
        <f t="shared" si="10"/>
        <v>0</v>
      </c>
      <c r="AY59" s="14">
        <v>0</v>
      </c>
      <c r="AZ59" s="14">
        <v>0</v>
      </c>
      <c r="BA59" s="13">
        <f t="shared" si="11"/>
        <v>0</v>
      </c>
      <c r="BB59" s="14">
        <v>0</v>
      </c>
      <c r="BC59" s="14">
        <v>0</v>
      </c>
      <c r="BD59" s="13">
        <f t="shared" si="12"/>
        <v>6775</v>
      </c>
      <c r="BE59" s="14">
        <v>6641</v>
      </c>
      <c r="BF59" s="14">
        <v>134</v>
      </c>
      <c r="BG59" s="13">
        <f t="shared" si="13"/>
        <v>0</v>
      </c>
      <c r="BH59" s="14">
        <v>0</v>
      </c>
      <c r="BI59" s="14">
        <v>0</v>
      </c>
      <c r="BJ59" s="13">
        <f t="shared" si="14"/>
        <v>0</v>
      </c>
      <c r="BK59" s="14">
        <v>0</v>
      </c>
      <c r="BL59" s="14">
        <v>0</v>
      </c>
      <c r="BM59" s="13">
        <f t="shared" si="15"/>
        <v>0</v>
      </c>
      <c r="BN59" s="14">
        <v>0</v>
      </c>
      <c r="BO59" s="14">
        <v>0</v>
      </c>
      <c r="BP59" s="13">
        <f t="shared" si="16"/>
        <v>0</v>
      </c>
      <c r="BQ59" s="13">
        <f t="shared" si="17"/>
        <v>0</v>
      </c>
      <c r="BR59" s="14">
        <v>0</v>
      </c>
      <c r="BS59" s="14">
        <v>0</v>
      </c>
      <c r="BT59" s="14">
        <v>0</v>
      </c>
      <c r="BU59" s="14">
        <v>0</v>
      </c>
      <c r="BV59" s="13">
        <f t="shared" si="18"/>
        <v>0</v>
      </c>
      <c r="BW59" s="14">
        <v>0</v>
      </c>
      <c r="BX59" s="14">
        <v>0</v>
      </c>
      <c r="BY59" s="13">
        <f t="shared" si="19"/>
        <v>0</v>
      </c>
      <c r="BZ59" s="14">
        <v>0</v>
      </c>
      <c r="CA59" s="14">
        <v>0</v>
      </c>
      <c r="CB59" s="13">
        <f t="shared" si="20"/>
        <v>0</v>
      </c>
      <c r="CC59" s="14">
        <v>0</v>
      </c>
      <c r="CD59" s="14">
        <v>0</v>
      </c>
      <c r="CE59" s="13">
        <f t="shared" si="21"/>
        <v>0</v>
      </c>
      <c r="CF59" s="14">
        <v>0</v>
      </c>
      <c r="CG59" s="14">
        <v>0</v>
      </c>
      <c r="CH59" s="13">
        <f t="shared" si="22"/>
        <v>65</v>
      </c>
      <c r="CI59" s="14">
        <v>65</v>
      </c>
      <c r="CJ59" s="14">
        <v>0</v>
      </c>
      <c r="CK59" s="13">
        <f t="shared" si="23"/>
        <v>0</v>
      </c>
      <c r="CL59" s="14">
        <v>0</v>
      </c>
      <c r="CM59" s="14">
        <v>0</v>
      </c>
      <c r="CN59" s="13">
        <f t="shared" si="24"/>
        <v>352</v>
      </c>
      <c r="CO59" s="14">
        <v>342</v>
      </c>
      <c r="CP59" s="14">
        <v>10</v>
      </c>
      <c r="CQ59" s="16"/>
      <c r="CR59" s="13">
        <f t="shared" si="25"/>
        <v>0</v>
      </c>
      <c r="CS59" s="14">
        <v>0</v>
      </c>
      <c r="CT59" s="14">
        <v>0</v>
      </c>
      <c r="CU59" s="13">
        <f t="shared" si="26"/>
        <v>0</v>
      </c>
      <c r="CV59" s="13">
        <f t="shared" si="27"/>
        <v>0</v>
      </c>
      <c r="CW59" s="13">
        <f t="shared" si="27"/>
        <v>0</v>
      </c>
      <c r="CX59" s="13">
        <f t="shared" si="28"/>
        <v>0</v>
      </c>
      <c r="CY59" s="14">
        <v>0</v>
      </c>
      <c r="CZ59" s="14">
        <v>0</v>
      </c>
      <c r="DA59" s="13">
        <f t="shared" si="29"/>
        <v>0</v>
      </c>
      <c r="DB59" s="14">
        <v>0</v>
      </c>
      <c r="DC59" s="14">
        <v>0</v>
      </c>
      <c r="DD59" s="13">
        <f t="shared" si="30"/>
        <v>0</v>
      </c>
      <c r="DE59" s="14">
        <v>0</v>
      </c>
      <c r="DF59" s="14">
        <v>0</v>
      </c>
      <c r="DG59" s="17">
        <f t="shared" si="33"/>
        <v>7192</v>
      </c>
      <c r="DH59" s="17">
        <f t="shared" si="31"/>
        <v>7048</v>
      </c>
      <c r="DI59" s="17">
        <v>0</v>
      </c>
      <c r="DJ59" s="17">
        <f t="shared" si="32"/>
        <v>144</v>
      </c>
      <c r="DK59" s="18"/>
      <c r="DL59" s="18"/>
      <c r="DM59" s="37">
        <f>DG59-'[4]протокол от 15.01.2026 № 1'!DH59</f>
        <v>0</v>
      </c>
      <c r="DN59" s="37"/>
    </row>
    <row r="60" spans="1:118" ht="15.75" x14ac:dyDescent="0.2">
      <c r="A60" s="19" t="s">
        <v>126</v>
      </c>
      <c r="B60" s="13">
        <f t="shared" si="0"/>
        <v>20431</v>
      </c>
      <c r="C60" s="14">
        <v>0</v>
      </c>
      <c r="D60" s="14">
        <v>18887</v>
      </c>
      <c r="E60" s="14">
        <v>0</v>
      </c>
      <c r="F60" s="14">
        <v>0</v>
      </c>
      <c r="G60" s="14">
        <v>0</v>
      </c>
      <c r="H60" s="14">
        <v>460</v>
      </c>
      <c r="I60" s="14">
        <v>1084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3">
        <f t="shared" si="1"/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3">
        <f t="shared" si="2"/>
        <v>2843</v>
      </c>
      <c r="Y60" s="13">
        <f t="shared" si="3"/>
        <v>1661</v>
      </c>
      <c r="Z60" s="14">
        <v>1661</v>
      </c>
      <c r="AA60" s="14">
        <v>0</v>
      </c>
      <c r="AB60" s="13">
        <f t="shared" si="4"/>
        <v>1182</v>
      </c>
      <c r="AC60" s="14">
        <v>1182</v>
      </c>
      <c r="AD60" s="14">
        <v>0</v>
      </c>
      <c r="AE60" s="13">
        <f t="shared" si="5"/>
        <v>3097</v>
      </c>
      <c r="AF60" s="14">
        <v>3097</v>
      </c>
      <c r="AG60" s="14">
        <v>0</v>
      </c>
      <c r="AH60" s="14">
        <v>0</v>
      </c>
      <c r="AI60" s="13">
        <f t="shared" si="6"/>
        <v>0</v>
      </c>
      <c r="AJ60" s="14">
        <v>0</v>
      </c>
      <c r="AK60" s="14">
        <v>0</v>
      </c>
      <c r="AL60" s="13">
        <f t="shared" si="7"/>
        <v>1415</v>
      </c>
      <c r="AM60" s="14">
        <v>1415</v>
      </c>
      <c r="AN60" s="14">
        <v>0</v>
      </c>
      <c r="AO60" s="13">
        <f t="shared" si="8"/>
        <v>354</v>
      </c>
      <c r="AP60" s="14">
        <v>354</v>
      </c>
      <c r="AQ60" s="14">
        <v>0</v>
      </c>
      <c r="AR60" s="13">
        <f t="shared" si="9"/>
        <v>2939</v>
      </c>
      <c r="AS60" s="14">
        <v>1061</v>
      </c>
      <c r="AT60" s="14">
        <v>0</v>
      </c>
      <c r="AU60" s="14">
        <v>0</v>
      </c>
      <c r="AV60" s="14">
        <v>0</v>
      </c>
      <c r="AW60" s="14">
        <v>0</v>
      </c>
      <c r="AX60" s="13">
        <f t="shared" si="10"/>
        <v>0</v>
      </c>
      <c r="AY60" s="14">
        <v>0</v>
      </c>
      <c r="AZ60" s="14">
        <v>0</v>
      </c>
      <c r="BA60" s="13">
        <f t="shared" si="11"/>
        <v>0</v>
      </c>
      <c r="BB60" s="14">
        <v>0</v>
      </c>
      <c r="BC60" s="14">
        <v>0</v>
      </c>
      <c r="BD60" s="13">
        <f t="shared" si="12"/>
        <v>18</v>
      </c>
      <c r="BE60" s="14">
        <v>18</v>
      </c>
      <c r="BF60" s="14">
        <v>0</v>
      </c>
      <c r="BG60" s="13">
        <f t="shared" si="13"/>
        <v>0</v>
      </c>
      <c r="BH60" s="14">
        <v>0</v>
      </c>
      <c r="BI60" s="14">
        <v>0</v>
      </c>
      <c r="BJ60" s="13">
        <f t="shared" si="14"/>
        <v>1860</v>
      </c>
      <c r="BK60" s="14">
        <v>1860</v>
      </c>
      <c r="BL60" s="14">
        <v>0</v>
      </c>
      <c r="BM60" s="13">
        <f t="shared" si="15"/>
        <v>531</v>
      </c>
      <c r="BN60" s="14">
        <v>531</v>
      </c>
      <c r="BO60" s="14">
        <v>0</v>
      </c>
      <c r="BP60" s="13">
        <f t="shared" si="16"/>
        <v>0</v>
      </c>
      <c r="BQ60" s="13">
        <f t="shared" si="17"/>
        <v>0</v>
      </c>
      <c r="BR60" s="14">
        <v>0</v>
      </c>
      <c r="BS60" s="14">
        <v>0</v>
      </c>
      <c r="BT60" s="14">
        <v>0</v>
      </c>
      <c r="BU60" s="14">
        <v>0</v>
      </c>
      <c r="BV60" s="13">
        <f t="shared" si="18"/>
        <v>0</v>
      </c>
      <c r="BW60" s="14">
        <v>0</v>
      </c>
      <c r="BX60" s="14">
        <v>0</v>
      </c>
      <c r="BY60" s="13">
        <f t="shared" si="19"/>
        <v>0</v>
      </c>
      <c r="BZ60" s="14">
        <v>0</v>
      </c>
      <c r="CA60" s="14">
        <v>0</v>
      </c>
      <c r="CB60" s="13">
        <f t="shared" si="20"/>
        <v>0</v>
      </c>
      <c r="CC60" s="14">
        <v>0</v>
      </c>
      <c r="CD60" s="14">
        <v>0</v>
      </c>
      <c r="CE60" s="13">
        <f t="shared" si="21"/>
        <v>4549</v>
      </c>
      <c r="CF60" s="14">
        <v>4549</v>
      </c>
      <c r="CG60" s="14">
        <v>0</v>
      </c>
      <c r="CH60" s="13">
        <f t="shared" si="22"/>
        <v>1079</v>
      </c>
      <c r="CI60" s="14">
        <v>1079</v>
      </c>
      <c r="CJ60" s="14">
        <v>0</v>
      </c>
      <c r="CK60" s="13">
        <f t="shared" si="23"/>
        <v>0</v>
      </c>
      <c r="CL60" s="14">
        <v>0</v>
      </c>
      <c r="CM60" s="14">
        <v>0</v>
      </c>
      <c r="CN60" s="13">
        <f t="shared" si="24"/>
        <v>1266</v>
      </c>
      <c r="CO60" s="14">
        <v>1266</v>
      </c>
      <c r="CP60" s="14">
        <v>0</v>
      </c>
      <c r="CQ60" s="16"/>
      <c r="CR60" s="13">
        <f t="shared" si="25"/>
        <v>0</v>
      </c>
      <c r="CS60" s="14">
        <v>0</v>
      </c>
      <c r="CT60" s="14">
        <v>0</v>
      </c>
      <c r="CU60" s="13">
        <f t="shared" si="26"/>
        <v>0</v>
      </c>
      <c r="CV60" s="13">
        <f t="shared" si="27"/>
        <v>0</v>
      </c>
      <c r="CW60" s="13">
        <f t="shared" si="27"/>
        <v>0</v>
      </c>
      <c r="CX60" s="13">
        <f t="shared" si="28"/>
        <v>0</v>
      </c>
      <c r="CY60" s="14">
        <v>0</v>
      </c>
      <c r="CZ60" s="14">
        <v>0</v>
      </c>
      <c r="DA60" s="13">
        <f t="shared" si="29"/>
        <v>0</v>
      </c>
      <c r="DB60" s="14">
        <v>0</v>
      </c>
      <c r="DC60" s="14">
        <v>0</v>
      </c>
      <c r="DD60" s="13">
        <f t="shared" si="30"/>
        <v>0</v>
      </c>
      <c r="DE60" s="14">
        <v>0</v>
      </c>
      <c r="DF60" s="14">
        <v>0</v>
      </c>
      <c r="DG60" s="17">
        <f t="shared" si="33"/>
        <v>38504</v>
      </c>
      <c r="DH60" s="17">
        <f t="shared" si="31"/>
        <v>38504</v>
      </c>
      <c r="DI60" s="17">
        <v>4456</v>
      </c>
      <c r="DJ60" s="17">
        <f t="shared" si="32"/>
        <v>0</v>
      </c>
      <c r="DK60" s="18">
        <v>5000</v>
      </c>
      <c r="DL60" s="18">
        <v>849</v>
      </c>
      <c r="DM60" s="37">
        <f>DG60-'[4]протокол от 15.01.2026 № 1'!DH60</f>
        <v>0</v>
      </c>
      <c r="DN60" s="37"/>
    </row>
    <row r="61" spans="1:118" ht="15.75" x14ac:dyDescent="0.2">
      <c r="A61" s="19" t="s">
        <v>127</v>
      </c>
      <c r="B61" s="13">
        <f t="shared" si="0"/>
        <v>15362</v>
      </c>
      <c r="C61" s="14">
        <v>50</v>
      </c>
      <c r="D61" s="14">
        <v>15005</v>
      </c>
      <c r="E61" s="14">
        <v>0</v>
      </c>
      <c r="F61" s="14">
        <v>0</v>
      </c>
      <c r="G61" s="14">
        <v>0</v>
      </c>
      <c r="H61" s="14">
        <v>0</v>
      </c>
      <c r="I61" s="14">
        <v>307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3">
        <f t="shared" si="1"/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3">
        <f t="shared" si="2"/>
        <v>1917</v>
      </c>
      <c r="Y61" s="13">
        <f t="shared" si="3"/>
        <v>1150</v>
      </c>
      <c r="Z61" s="14">
        <v>1150</v>
      </c>
      <c r="AA61" s="14">
        <v>0</v>
      </c>
      <c r="AB61" s="13">
        <f t="shared" si="4"/>
        <v>767</v>
      </c>
      <c r="AC61" s="14">
        <v>767</v>
      </c>
      <c r="AD61" s="14">
        <v>0</v>
      </c>
      <c r="AE61" s="13">
        <f t="shared" si="5"/>
        <v>2300</v>
      </c>
      <c r="AF61" s="14">
        <v>2300</v>
      </c>
      <c r="AG61" s="14">
        <v>0</v>
      </c>
      <c r="AH61" s="14">
        <v>0</v>
      </c>
      <c r="AI61" s="13">
        <f t="shared" si="6"/>
        <v>0</v>
      </c>
      <c r="AJ61" s="14">
        <v>0</v>
      </c>
      <c r="AK61" s="14">
        <v>0</v>
      </c>
      <c r="AL61" s="13">
        <f t="shared" si="7"/>
        <v>1533</v>
      </c>
      <c r="AM61" s="14">
        <v>1533</v>
      </c>
      <c r="AN61" s="14">
        <v>0</v>
      </c>
      <c r="AO61" s="13">
        <f t="shared" si="8"/>
        <v>230</v>
      </c>
      <c r="AP61" s="14">
        <v>230</v>
      </c>
      <c r="AQ61" s="14">
        <v>0</v>
      </c>
      <c r="AR61" s="13">
        <f t="shared" si="9"/>
        <v>4053</v>
      </c>
      <c r="AS61" s="14">
        <v>1533</v>
      </c>
      <c r="AT61" s="14">
        <v>0</v>
      </c>
      <c r="AU61" s="14">
        <v>0</v>
      </c>
      <c r="AV61" s="14">
        <v>0</v>
      </c>
      <c r="AW61" s="14">
        <v>0</v>
      </c>
      <c r="AX61" s="13">
        <f t="shared" si="10"/>
        <v>0</v>
      </c>
      <c r="AY61" s="14">
        <v>0</v>
      </c>
      <c r="AZ61" s="14">
        <v>0</v>
      </c>
      <c r="BA61" s="13">
        <f t="shared" si="11"/>
        <v>0</v>
      </c>
      <c r="BB61" s="14">
        <v>0</v>
      </c>
      <c r="BC61" s="14">
        <v>0</v>
      </c>
      <c r="BD61" s="13">
        <f t="shared" si="12"/>
        <v>834</v>
      </c>
      <c r="BE61" s="14">
        <v>834</v>
      </c>
      <c r="BF61" s="14">
        <v>0</v>
      </c>
      <c r="BG61" s="13">
        <f t="shared" si="13"/>
        <v>0</v>
      </c>
      <c r="BH61" s="14">
        <v>0</v>
      </c>
      <c r="BI61" s="14">
        <v>0</v>
      </c>
      <c r="BJ61" s="13">
        <f t="shared" si="14"/>
        <v>1686</v>
      </c>
      <c r="BK61" s="14">
        <v>1686</v>
      </c>
      <c r="BL61" s="14">
        <v>0</v>
      </c>
      <c r="BM61" s="13">
        <f t="shared" si="15"/>
        <v>558</v>
      </c>
      <c r="BN61" s="14">
        <v>558</v>
      </c>
      <c r="BO61" s="14">
        <v>0</v>
      </c>
      <c r="BP61" s="13">
        <f t="shared" si="16"/>
        <v>0</v>
      </c>
      <c r="BQ61" s="13">
        <f t="shared" si="17"/>
        <v>0</v>
      </c>
      <c r="BR61" s="14">
        <v>0</v>
      </c>
      <c r="BS61" s="15">
        <v>0</v>
      </c>
      <c r="BT61" s="15">
        <v>0</v>
      </c>
      <c r="BU61" s="15">
        <v>0</v>
      </c>
      <c r="BV61" s="13">
        <f t="shared" si="18"/>
        <v>0</v>
      </c>
      <c r="BW61" s="15">
        <v>0</v>
      </c>
      <c r="BX61" s="15">
        <v>0</v>
      </c>
      <c r="BY61" s="13">
        <f t="shared" si="19"/>
        <v>0</v>
      </c>
      <c r="BZ61" s="15">
        <v>0</v>
      </c>
      <c r="CA61" s="15">
        <v>0</v>
      </c>
      <c r="CB61" s="13">
        <f t="shared" si="20"/>
        <v>0</v>
      </c>
      <c r="CC61" s="15">
        <v>0</v>
      </c>
      <c r="CD61" s="15">
        <v>0</v>
      </c>
      <c r="CE61" s="13">
        <f t="shared" si="21"/>
        <v>3833</v>
      </c>
      <c r="CF61" s="14">
        <v>3833</v>
      </c>
      <c r="CG61" s="14">
        <v>0</v>
      </c>
      <c r="CH61" s="13">
        <f t="shared" si="22"/>
        <v>767</v>
      </c>
      <c r="CI61" s="14">
        <v>767</v>
      </c>
      <c r="CJ61" s="14">
        <v>0</v>
      </c>
      <c r="CK61" s="13">
        <f t="shared" si="23"/>
        <v>0</v>
      </c>
      <c r="CL61" s="14">
        <v>0</v>
      </c>
      <c r="CM61" s="14">
        <v>0</v>
      </c>
      <c r="CN61" s="13">
        <f t="shared" si="24"/>
        <v>613</v>
      </c>
      <c r="CO61" s="14">
        <v>613</v>
      </c>
      <c r="CP61" s="14">
        <v>0</v>
      </c>
      <c r="CQ61" s="16"/>
      <c r="CR61" s="13">
        <f t="shared" si="25"/>
        <v>0</v>
      </c>
      <c r="CS61" s="14">
        <v>0</v>
      </c>
      <c r="CT61" s="14">
        <v>0</v>
      </c>
      <c r="CU61" s="13">
        <f t="shared" si="26"/>
        <v>0</v>
      </c>
      <c r="CV61" s="13">
        <f t="shared" si="27"/>
        <v>0</v>
      </c>
      <c r="CW61" s="13">
        <f t="shared" si="27"/>
        <v>0</v>
      </c>
      <c r="CX61" s="13">
        <f t="shared" si="28"/>
        <v>0</v>
      </c>
      <c r="CY61" s="14">
        <v>0</v>
      </c>
      <c r="CZ61" s="14">
        <v>0</v>
      </c>
      <c r="DA61" s="13">
        <f t="shared" si="29"/>
        <v>0</v>
      </c>
      <c r="DB61" s="14">
        <v>0</v>
      </c>
      <c r="DC61" s="14">
        <v>0</v>
      </c>
      <c r="DD61" s="13">
        <f t="shared" si="30"/>
        <v>0</v>
      </c>
      <c r="DE61" s="14">
        <v>0</v>
      </c>
      <c r="DF61" s="14">
        <v>0</v>
      </c>
      <c r="DG61" s="17">
        <f t="shared" si="33"/>
        <v>31166</v>
      </c>
      <c r="DH61" s="17">
        <f t="shared" si="31"/>
        <v>31166</v>
      </c>
      <c r="DI61" s="17">
        <v>6130</v>
      </c>
      <c r="DJ61" s="17">
        <f t="shared" si="32"/>
        <v>0</v>
      </c>
      <c r="DK61" s="18">
        <v>5000</v>
      </c>
      <c r="DL61" s="18">
        <v>1163</v>
      </c>
      <c r="DM61" s="37">
        <f>DG61-'[4]протокол от 15.01.2026 № 1'!DH61</f>
        <v>0</v>
      </c>
      <c r="DN61" s="37"/>
    </row>
    <row r="62" spans="1:118" ht="31.5" x14ac:dyDescent="0.2">
      <c r="A62" s="19" t="s">
        <v>128</v>
      </c>
      <c r="B62" s="13">
        <f t="shared" si="0"/>
        <v>15995</v>
      </c>
      <c r="C62" s="14">
        <v>13181</v>
      </c>
      <c r="D62" s="14">
        <v>0</v>
      </c>
      <c r="E62" s="14">
        <v>0</v>
      </c>
      <c r="F62" s="14">
        <v>0</v>
      </c>
      <c r="G62" s="14">
        <v>0</v>
      </c>
      <c r="H62" s="14">
        <v>244</v>
      </c>
      <c r="I62" s="14">
        <v>74</v>
      </c>
      <c r="J62" s="14">
        <v>0</v>
      </c>
      <c r="K62" s="14">
        <v>0</v>
      </c>
      <c r="L62" s="14">
        <v>2202</v>
      </c>
      <c r="M62" s="14">
        <v>294</v>
      </c>
      <c r="N62" s="14">
        <v>0</v>
      </c>
      <c r="O62" s="13">
        <f t="shared" si="1"/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3">
        <f t="shared" si="2"/>
        <v>2408</v>
      </c>
      <c r="Y62" s="13">
        <f t="shared" si="3"/>
        <v>1958</v>
      </c>
      <c r="Z62" s="14">
        <v>1958</v>
      </c>
      <c r="AA62" s="14">
        <v>0</v>
      </c>
      <c r="AB62" s="13">
        <f t="shared" si="4"/>
        <v>450</v>
      </c>
      <c r="AC62" s="14">
        <v>450</v>
      </c>
      <c r="AD62" s="14">
        <v>0</v>
      </c>
      <c r="AE62" s="13">
        <f t="shared" si="5"/>
        <v>5732</v>
      </c>
      <c r="AF62" s="14">
        <v>5732</v>
      </c>
      <c r="AG62" s="14">
        <v>0</v>
      </c>
      <c r="AH62" s="14">
        <v>0</v>
      </c>
      <c r="AI62" s="13">
        <f t="shared" si="6"/>
        <v>0</v>
      </c>
      <c r="AJ62" s="14">
        <v>0</v>
      </c>
      <c r="AK62" s="14">
        <v>0</v>
      </c>
      <c r="AL62" s="13">
        <f t="shared" si="7"/>
        <v>162</v>
      </c>
      <c r="AM62" s="14">
        <v>162</v>
      </c>
      <c r="AN62" s="14">
        <v>0</v>
      </c>
      <c r="AO62" s="13">
        <f t="shared" si="8"/>
        <v>342</v>
      </c>
      <c r="AP62" s="14">
        <v>342</v>
      </c>
      <c r="AQ62" s="14">
        <v>0</v>
      </c>
      <c r="AR62" s="13">
        <f t="shared" si="9"/>
        <v>1885</v>
      </c>
      <c r="AS62" s="14">
        <v>1639</v>
      </c>
      <c r="AT62" s="14">
        <v>0</v>
      </c>
      <c r="AU62" s="14">
        <v>0</v>
      </c>
      <c r="AV62" s="14">
        <v>0</v>
      </c>
      <c r="AW62" s="14">
        <v>0</v>
      </c>
      <c r="AX62" s="13">
        <f t="shared" si="10"/>
        <v>0</v>
      </c>
      <c r="AY62" s="14">
        <v>0</v>
      </c>
      <c r="AZ62" s="14">
        <v>0</v>
      </c>
      <c r="BA62" s="13">
        <f t="shared" si="11"/>
        <v>0</v>
      </c>
      <c r="BB62" s="14">
        <v>0</v>
      </c>
      <c r="BC62" s="14">
        <v>0</v>
      </c>
      <c r="BD62" s="13">
        <f t="shared" si="12"/>
        <v>99</v>
      </c>
      <c r="BE62" s="14">
        <v>99</v>
      </c>
      <c r="BF62" s="14">
        <v>0</v>
      </c>
      <c r="BG62" s="13">
        <f t="shared" si="13"/>
        <v>0</v>
      </c>
      <c r="BH62" s="14">
        <v>0</v>
      </c>
      <c r="BI62" s="14">
        <v>0</v>
      </c>
      <c r="BJ62" s="13">
        <f t="shared" si="14"/>
        <v>147</v>
      </c>
      <c r="BK62" s="14">
        <v>147</v>
      </c>
      <c r="BL62" s="14">
        <v>0</v>
      </c>
      <c r="BM62" s="13">
        <f t="shared" si="15"/>
        <v>99</v>
      </c>
      <c r="BN62" s="14">
        <v>99</v>
      </c>
      <c r="BO62" s="14">
        <v>0</v>
      </c>
      <c r="BP62" s="13">
        <f t="shared" si="16"/>
        <v>603</v>
      </c>
      <c r="BQ62" s="13">
        <f t="shared" si="17"/>
        <v>0</v>
      </c>
      <c r="BR62" s="14">
        <v>0</v>
      </c>
      <c r="BS62" s="15">
        <v>0</v>
      </c>
      <c r="BT62" s="15">
        <v>0</v>
      </c>
      <c r="BU62" s="15">
        <v>0</v>
      </c>
      <c r="BV62" s="13">
        <f t="shared" si="18"/>
        <v>0</v>
      </c>
      <c r="BW62" s="15">
        <v>0</v>
      </c>
      <c r="BX62" s="15">
        <v>0</v>
      </c>
      <c r="BY62" s="13">
        <f t="shared" si="19"/>
        <v>0</v>
      </c>
      <c r="BZ62" s="15">
        <v>0</v>
      </c>
      <c r="CA62" s="15">
        <v>0</v>
      </c>
      <c r="CB62" s="13">
        <f t="shared" si="20"/>
        <v>603</v>
      </c>
      <c r="CC62" s="15">
        <v>603</v>
      </c>
      <c r="CD62" s="15">
        <v>0</v>
      </c>
      <c r="CE62" s="13">
        <f t="shared" si="21"/>
        <v>4160</v>
      </c>
      <c r="CF62" s="14">
        <v>4160</v>
      </c>
      <c r="CG62" s="14">
        <v>0</v>
      </c>
      <c r="CH62" s="13">
        <f t="shared" si="22"/>
        <v>4126</v>
      </c>
      <c r="CI62" s="14">
        <v>4126</v>
      </c>
      <c r="CJ62" s="14">
        <v>0</v>
      </c>
      <c r="CK62" s="13">
        <f t="shared" si="23"/>
        <v>0</v>
      </c>
      <c r="CL62" s="14">
        <v>0</v>
      </c>
      <c r="CM62" s="14">
        <v>0</v>
      </c>
      <c r="CN62" s="13">
        <f t="shared" si="24"/>
        <v>1584</v>
      </c>
      <c r="CO62" s="14">
        <v>1584</v>
      </c>
      <c r="CP62" s="14">
        <v>0</v>
      </c>
      <c r="CQ62" s="16"/>
      <c r="CR62" s="13">
        <f t="shared" si="25"/>
        <v>0</v>
      </c>
      <c r="CS62" s="14">
        <v>0</v>
      </c>
      <c r="CT62" s="14">
        <v>0</v>
      </c>
      <c r="CU62" s="13">
        <f t="shared" si="26"/>
        <v>0</v>
      </c>
      <c r="CV62" s="13">
        <f t="shared" si="27"/>
        <v>0</v>
      </c>
      <c r="CW62" s="13">
        <f t="shared" si="27"/>
        <v>0</v>
      </c>
      <c r="CX62" s="13">
        <f t="shared" si="28"/>
        <v>0</v>
      </c>
      <c r="CY62" s="14">
        <v>0</v>
      </c>
      <c r="CZ62" s="14">
        <v>0</v>
      </c>
      <c r="DA62" s="13">
        <f t="shared" si="29"/>
        <v>0</v>
      </c>
      <c r="DB62" s="14">
        <v>0</v>
      </c>
      <c r="DC62" s="14">
        <v>0</v>
      </c>
      <c r="DD62" s="13">
        <f t="shared" si="30"/>
        <v>0</v>
      </c>
      <c r="DE62" s="14">
        <v>0</v>
      </c>
      <c r="DF62" s="14">
        <v>0</v>
      </c>
      <c r="DG62" s="17">
        <f t="shared" si="33"/>
        <v>37096</v>
      </c>
      <c r="DH62" s="17">
        <f t="shared" si="31"/>
        <v>37096</v>
      </c>
      <c r="DI62" s="17">
        <v>6704</v>
      </c>
      <c r="DJ62" s="17">
        <f t="shared" si="32"/>
        <v>0</v>
      </c>
      <c r="DK62" s="18">
        <v>1874</v>
      </c>
      <c r="DL62" s="18">
        <v>1277</v>
      </c>
      <c r="DM62" s="37">
        <f>DG62-'[4]протокол от 15.01.2026 № 1'!DH62</f>
        <v>0</v>
      </c>
      <c r="DN62" s="37"/>
    </row>
    <row r="63" spans="1:118" ht="15.75" x14ac:dyDescent="0.2">
      <c r="A63" s="19" t="s">
        <v>129</v>
      </c>
      <c r="B63" s="13">
        <f t="shared" si="0"/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3">
        <f t="shared" si="1"/>
        <v>13772</v>
      </c>
      <c r="P63" s="14">
        <v>0</v>
      </c>
      <c r="Q63" s="14">
        <v>12643</v>
      </c>
      <c r="R63" s="14">
        <v>0</v>
      </c>
      <c r="S63" s="14">
        <v>586</v>
      </c>
      <c r="T63" s="14">
        <v>543</v>
      </c>
      <c r="U63" s="14">
        <v>0</v>
      </c>
      <c r="V63" s="14">
        <v>0</v>
      </c>
      <c r="W63" s="14">
        <v>0</v>
      </c>
      <c r="X63" s="13">
        <f t="shared" si="2"/>
        <v>435</v>
      </c>
      <c r="Y63" s="13">
        <f t="shared" si="3"/>
        <v>435</v>
      </c>
      <c r="Z63" s="14">
        <v>0</v>
      </c>
      <c r="AA63" s="14">
        <v>435</v>
      </c>
      <c r="AB63" s="13">
        <f t="shared" si="4"/>
        <v>0</v>
      </c>
      <c r="AC63" s="14">
        <v>0</v>
      </c>
      <c r="AD63" s="14">
        <v>0</v>
      </c>
      <c r="AE63" s="13">
        <f t="shared" si="5"/>
        <v>226</v>
      </c>
      <c r="AF63" s="14">
        <v>0</v>
      </c>
      <c r="AG63" s="14">
        <v>226</v>
      </c>
      <c r="AH63" s="14">
        <v>0</v>
      </c>
      <c r="AI63" s="13">
        <f t="shared" si="6"/>
        <v>188</v>
      </c>
      <c r="AJ63" s="14">
        <v>0</v>
      </c>
      <c r="AK63" s="14">
        <v>188</v>
      </c>
      <c r="AL63" s="13">
        <f t="shared" si="7"/>
        <v>349</v>
      </c>
      <c r="AM63" s="14">
        <v>0</v>
      </c>
      <c r="AN63" s="14">
        <v>349</v>
      </c>
      <c r="AO63" s="13">
        <f t="shared" si="8"/>
        <v>355</v>
      </c>
      <c r="AP63" s="14">
        <v>0</v>
      </c>
      <c r="AQ63" s="14">
        <v>355</v>
      </c>
      <c r="AR63" s="13">
        <f t="shared" si="9"/>
        <v>985</v>
      </c>
      <c r="AS63" s="14">
        <v>0</v>
      </c>
      <c r="AT63" s="14">
        <v>535</v>
      </c>
      <c r="AU63" s="14">
        <v>0</v>
      </c>
      <c r="AV63" s="14">
        <v>0</v>
      </c>
      <c r="AW63" s="14">
        <v>0</v>
      </c>
      <c r="AX63" s="13">
        <f t="shared" si="10"/>
        <v>0</v>
      </c>
      <c r="AY63" s="14">
        <v>0</v>
      </c>
      <c r="AZ63" s="14">
        <v>0</v>
      </c>
      <c r="BA63" s="13">
        <f t="shared" si="11"/>
        <v>0</v>
      </c>
      <c r="BB63" s="14">
        <v>0</v>
      </c>
      <c r="BC63" s="14">
        <v>0</v>
      </c>
      <c r="BD63" s="13">
        <f t="shared" si="12"/>
        <v>450</v>
      </c>
      <c r="BE63" s="14">
        <v>0</v>
      </c>
      <c r="BF63" s="14">
        <v>450</v>
      </c>
      <c r="BG63" s="13">
        <f t="shared" si="13"/>
        <v>0</v>
      </c>
      <c r="BH63" s="14">
        <v>0</v>
      </c>
      <c r="BI63" s="14">
        <v>0</v>
      </c>
      <c r="BJ63" s="13">
        <f t="shared" si="14"/>
        <v>0</v>
      </c>
      <c r="BK63" s="14">
        <v>0</v>
      </c>
      <c r="BL63" s="14">
        <v>0</v>
      </c>
      <c r="BM63" s="13">
        <f t="shared" si="15"/>
        <v>111</v>
      </c>
      <c r="BN63" s="14">
        <v>0</v>
      </c>
      <c r="BO63" s="14">
        <v>111</v>
      </c>
      <c r="BP63" s="13">
        <f t="shared" si="16"/>
        <v>0</v>
      </c>
      <c r="BQ63" s="13">
        <f t="shared" si="17"/>
        <v>0</v>
      </c>
      <c r="BR63" s="14">
        <v>0</v>
      </c>
      <c r="BS63" s="15">
        <v>0</v>
      </c>
      <c r="BT63" s="15">
        <v>0</v>
      </c>
      <c r="BU63" s="15">
        <v>0</v>
      </c>
      <c r="BV63" s="13">
        <f t="shared" si="18"/>
        <v>0</v>
      </c>
      <c r="BW63" s="15">
        <v>0</v>
      </c>
      <c r="BX63" s="15">
        <v>0</v>
      </c>
      <c r="BY63" s="13">
        <f t="shared" si="19"/>
        <v>0</v>
      </c>
      <c r="BZ63" s="15">
        <v>0</v>
      </c>
      <c r="CA63" s="15">
        <v>0</v>
      </c>
      <c r="CB63" s="13">
        <f t="shared" si="20"/>
        <v>0</v>
      </c>
      <c r="CC63" s="15">
        <v>0</v>
      </c>
      <c r="CD63" s="15">
        <v>0</v>
      </c>
      <c r="CE63" s="13">
        <f t="shared" si="21"/>
        <v>525</v>
      </c>
      <c r="CF63" s="14">
        <v>0</v>
      </c>
      <c r="CG63" s="14">
        <v>525</v>
      </c>
      <c r="CH63" s="13">
        <f t="shared" si="22"/>
        <v>1283</v>
      </c>
      <c r="CI63" s="14">
        <v>0</v>
      </c>
      <c r="CJ63" s="14">
        <v>1283</v>
      </c>
      <c r="CK63" s="13">
        <f t="shared" si="23"/>
        <v>0</v>
      </c>
      <c r="CL63" s="14">
        <v>0</v>
      </c>
      <c r="CM63" s="14">
        <v>0</v>
      </c>
      <c r="CN63" s="13">
        <f t="shared" si="24"/>
        <v>512</v>
      </c>
      <c r="CO63" s="14">
        <v>0</v>
      </c>
      <c r="CP63" s="14">
        <v>512</v>
      </c>
      <c r="CQ63" s="16"/>
      <c r="CR63" s="13">
        <f t="shared" si="25"/>
        <v>0</v>
      </c>
      <c r="CS63" s="14">
        <v>0</v>
      </c>
      <c r="CT63" s="14">
        <v>0</v>
      </c>
      <c r="CU63" s="13">
        <f t="shared" si="26"/>
        <v>0</v>
      </c>
      <c r="CV63" s="13">
        <f t="shared" si="27"/>
        <v>0</v>
      </c>
      <c r="CW63" s="13">
        <f t="shared" si="27"/>
        <v>0</v>
      </c>
      <c r="CX63" s="13">
        <f t="shared" si="28"/>
        <v>0</v>
      </c>
      <c r="CY63" s="14">
        <v>0</v>
      </c>
      <c r="CZ63" s="14">
        <v>0</v>
      </c>
      <c r="DA63" s="13">
        <f t="shared" si="29"/>
        <v>0</v>
      </c>
      <c r="DB63" s="14">
        <v>0</v>
      </c>
      <c r="DC63" s="14">
        <v>0</v>
      </c>
      <c r="DD63" s="13">
        <f t="shared" si="30"/>
        <v>0</v>
      </c>
      <c r="DE63" s="14">
        <v>0</v>
      </c>
      <c r="DF63" s="14">
        <v>0</v>
      </c>
      <c r="DG63" s="17">
        <f t="shared" si="33"/>
        <v>18741</v>
      </c>
      <c r="DH63" s="17">
        <f t="shared" si="31"/>
        <v>0</v>
      </c>
      <c r="DI63" s="17">
        <v>0</v>
      </c>
      <c r="DJ63" s="17">
        <f t="shared" si="32"/>
        <v>18741</v>
      </c>
      <c r="DK63" s="18">
        <v>921</v>
      </c>
      <c r="DL63" s="18">
        <v>627</v>
      </c>
      <c r="DM63" s="37">
        <f>DG63-'[4]протокол от 15.01.2026 № 1'!DH63</f>
        <v>0</v>
      </c>
      <c r="DN63" s="37"/>
    </row>
    <row r="64" spans="1:118" ht="31.5" x14ac:dyDescent="0.2">
      <c r="A64" s="19" t="s">
        <v>130</v>
      </c>
      <c r="B64" s="13">
        <f t="shared" si="0"/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3">
        <f t="shared" si="1"/>
        <v>49073</v>
      </c>
      <c r="P64" s="14">
        <v>2004</v>
      </c>
      <c r="Q64" s="14">
        <v>45524</v>
      </c>
      <c r="R64" s="14">
        <v>515</v>
      </c>
      <c r="S64" s="14">
        <v>515</v>
      </c>
      <c r="T64" s="14">
        <v>515</v>
      </c>
      <c r="U64" s="14">
        <v>0</v>
      </c>
      <c r="V64" s="14">
        <v>0</v>
      </c>
      <c r="W64" s="14">
        <v>0</v>
      </c>
      <c r="X64" s="13">
        <f t="shared" si="2"/>
        <v>904</v>
      </c>
      <c r="Y64" s="13">
        <f t="shared" si="3"/>
        <v>904</v>
      </c>
      <c r="Z64" s="14">
        <v>0</v>
      </c>
      <c r="AA64" s="14">
        <v>904</v>
      </c>
      <c r="AB64" s="13">
        <f t="shared" si="4"/>
        <v>0</v>
      </c>
      <c r="AC64" s="14">
        <v>0</v>
      </c>
      <c r="AD64" s="14">
        <v>0</v>
      </c>
      <c r="AE64" s="13">
        <f t="shared" si="5"/>
        <v>1550</v>
      </c>
      <c r="AF64" s="14">
        <v>0</v>
      </c>
      <c r="AG64" s="14">
        <v>1550</v>
      </c>
      <c r="AH64" s="14">
        <v>0</v>
      </c>
      <c r="AI64" s="13">
        <f t="shared" si="6"/>
        <v>9</v>
      </c>
      <c r="AJ64" s="14">
        <v>0</v>
      </c>
      <c r="AK64" s="14">
        <v>9</v>
      </c>
      <c r="AL64" s="13">
        <f t="shared" si="7"/>
        <v>1292</v>
      </c>
      <c r="AM64" s="14">
        <v>0</v>
      </c>
      <c r="AN64" s="14">
        <v>1292</v>
      </c>
      <c r="AO64" s="13">
        <f t="shared" si="8"/>
        <v>183</v>
      </c>
      <c r="AP64" s="14">
        <v>0</v>
      </c>
      <c r="AQ64" s="14">
        <v>183</v>
      </c>
      <c r="AR64" s="13">
        <f t="shared" si="9"/>
        <v>2584</v>
      </c>
      <c r="AS64" s="14">
        <v>0</v>
      </c>
      <c r="AT64" s="14">
        <v>1292</v>
      </c>
      <c r="AU64" s="14">
        <v>0</v>
      </c>
      <c r="AV64" s="14">
        <v>0</v>
      </c>
      <c r="AW64" s="14">
        <v>0</v>
      </c>
      <c r="AX64" s="13">
        <f t="shared" si="10"/>
        <v>0</v>
      </c>
      <c r="AY64" s="14">
        <v>0</v>
      </c>
      <c r="AZ64" s="14">
        <v>0</v>
      </c>
      <c r="BA64" s="13">
        <f t="shared" si="11"/>
        <v>0</v>
      </c>
      <c r="BB64" s="14">
        <v>0</v>
      </c>
      <c r="BC64" s="14">
        <v>0</v>
      </c>
      <c r="BD64" s="13">
        <f t="shared" si="12"/>
        <v>1292</v>
      </c>
      <c r="BE64" s="14">
        <v>0</v>
      </c>
      <c r="BF64" s="14">
        <v>1292</v>
      </c>
      <c r="BG64" s="13">
        <f t="shared" si="13"/>
        <v>0</v>
      </c>
      <c r="BH64" s="14">
        <v>0</v>
      </c>
      <c r="BI64" s="14">
        <v>0</v>
      </c>
      <c r="BJ64" s="13">
        <f t="shared" si="14"/>
        <v>0</v>
      </c>
      <c r="BK64" s="14">
        <v>0</v>
      </c>
      <c r="BL64" s="14">
        <v>0</v>
      </c>
      <c r="BM64" s="13">
        <f t="shared" si="15"/>
        <v>431</v>
      </c>
      <c r="BN64" s="14">
        <v>0</v>
      </c>
      <c r="BO64" s="14">
        <v>431</v>
      </c>
      <c r="BP64" s="13">
        <f t="shared" si="16"/>
        <v>0</v>
      </c>
      <c r="BQ64" s="13">
        <f t="shared" si="17"/>
        <v>0</v>
      </c>
      <c r="BR64" s="14">
        <v>0</v>
      </c>
      <c r="BS64" s="15">
        <v>0</v>
      </c>
      <c r="BT64" s="15">
        <v>0</v>
      </c>
      <c r="BU64" s="15">
        <v>0</v>
      </c>
      <c r="BV64" s="13">
        <f t="shared" si="18"/>
        <v>0</v>
      </c>
      <c r="BW64" s="15">
        <v>0</v>
      </c>
      <c r="BX64" s="15">
        <v>0</v>
      </c>
      <c r="BY64" s="13">
        <f t="shared" si="19"/>
        <v>0</v>
      </c>
      <c r="BZ64" s="15">
        <v>0</v>
      </c>
      <c r="CA64" s="15">
        <v>0</v>
      </c>
      <c r="CB64" s="13">
        <f t="shared" si="20"/>
        <v>0</v>
      </c>
      <c r="CC64" s="15">
        <v>0</v>
      </c>
      <c r="CD64" s="15">
        <v>0</v>
      </c>
      <c r="CE64" s="13">
        <f t="shared" si="21"/>
        <v>1389</v>
      </c>
      <c r="CF64" s="14">
        <v>0</v>
      </c>
      <c r="CG64" s="14">
        <v>1389</v>
      </c>
      <c r="CH64" s="13">
        <f t="shared" si="22"/>
        <v>2580</v>
      </c>
      <c r="CI64" s="14">
        <v>0</v>
      </c>
      <c r="CJ64" s="14">
        <v>2580</v>
      </c>
      <c r="CK64" s="13">
        <f t="shared" si="23"/>
        <v>0</v>
      </c>
      <c r="CL64" s="14">
        <v>0</v>
      </c>
      <c r="CM64" s="14">
        <v>0</v>
      </c>
      <c r="CN64" s="13">
        <f t="shared" si="24"/>
        <v>1292</v>
      </c>
      <c r="CO64" s="14">
        <v>0</v>
      </c>
      <c r="CP64" s="14">
        <v>1292</v>
      </c>
      <c r="CQ64" s="16"/>
      <c r="CR64" s="13">
        <f t="shared" si="25"/>
        <v>0</v>
      </c>
      <c r="CS64" s="14">
        <v>0</v>
      </c>
      <c r="CT64" s="14">
        <v>0</v>
      </c>
      <c r="CU64" s="13">
        <f t="shared" si="26"/>
        <v>0</v>
      </c>
      <c r="CV64" s="13">
        <f t="shared" si="27"/>
        <v>0</v>
      </c>
      <c r="CW64" s="13">
        <f t="shared" si="27"/>
        <v>0</v>
      </c>
      <c r="CX64" s="13">
        <f t="shared" si="28"/>
        <v>0</v>
      </c>
      <c r="CY64" s="14">
        <v>0</v>
      </c>
      <c r="CZ64" s="14">
        <v>0</v>
      </c>
      <c r="DA64" s="13">
        <f t="shared" si="29"/>
        <v>0</v>
      </c>
      <c r="DB64" s="14">
        <v>0</v>
      </c>
      <c r="DC64" s="14">
        <v>0</v>
      </c>
      <c r="DD64" s="13">
        <f t="shared" si="30"/>
        <v>0</v>
      </c>
      <c r="DE64" s="14">
        <v>0</v>
      </c>
      <c r="DF64" s="14">
        <v>0</v>
      </c>
      <c r="DG64" s="17">
        <f t="shared" si="33"/>
        <v>61287</v>
      </c>
      <c r="DH64" s="17">
        <f t="shared" si="31"/>
        <v>0</v>
      </c>
      <c r="DI64" s="17">
        <v>0</v>
      </c>
      <c r="DJ64" s="17">
        <f t="shared" si="32"/>
        <v>61287</v>
      </c>
      <c r="DK64" s="18">
        <v>5000</v>
      </c>
      <c r="DL64" s="18">
        <v>1317</v>
      </c>
      <c r="DM64" s="37">
        <f>DG64-'[4]протокол от 15.01.2026 № 1'!DH64</f>
        <v>0</v>
      </c>
      <c r="DN64" s="37"/>
    </row>
    <row r="65" spans="1:118" ht="15.75" x14ac:dyDescent="0.2">
      <c r="A65" s="19" t="s">
        <v>131</v>
      </c>
      <c r="B65" s="13">
        <f t="shared" si="0"/>
        <v>61989</v>
      </c>
      <c r="C65" s="14">
        <v>11191</v>
      </c>
      <c r="D65" s="14">
        <v>41355</v>
      </c>
      <c r="E65" s="14">
        <v>0</v>
      </c>
      <c r="F65" s="14">
        <v>0</v>
      </c>
      <c r="G65" s="14">
        <v>0</v>
      </c>
      <c r="H65" s="14">
        <v>3397</v>
      </c>
      <c r="I65" s="14">
        <v>3988</v>
      </c>
      <c r="J65" s="14">
        <v>14</v>
      </c>
      <c r="K65" s="14">
        <v>1255</v>
      </c>
      <c r="L65" s="14">
        <f>14-14</f>
        <v>0</v>
      </c>
      <c r="M65" s="14">
        <v>789</v>
      </c>
      <c r="N65" s="14">
        <v>0</v>
      </c>
      <c r="O65" s="13">
        <f t="shared" si="1"/>
        <v>22577</v>
      </c>
      <c r="P65" s="14">
        <v>2642</v>
      </c>
      <c r="Q65" s="14">
        <v>17724</v>
      </c>
      <c r="R65" s="14">
        <v>738</v>
      </c>
      <c r="S65" s="14">
        <v>1326</v>
      </c>
      <c r="T65" s="14">
        <v>147</v>
      </c>
      <c r="U65" s="14">
        <v>0</v>
      </c>
      <c r="V65" s="14">
        <v>0</v>
      </c>
      <c r="W65" s="14">
        <v>0</v>
      </c>
      <c r="X65" s="13">
        <f t="shared" si="2"/>
        <v>6203</v>
      </c>
      <c r="Y65" s="13">
        <f t="shared" si="3"/>
        <v>4845</v>
      </c>
      <c r="Z65" s="14">
        <v>3530</v>
      </c>
      <c r="AA65" s="14">
        <v>1315</v>
      </c>
      <c r="AB65" s="13">
        <f t="shared" si="4"/>
        <v>1358</v>
      </c>
      <c r="AC65" s="14">
        <v>1279</v>
      </c>
      <c r="AD65" s="14">
        <v>79</v>
      </c>
      <c r="AE65" s="13">
        <f t="shared" si="5"/>
        <v>6694</v>
      </c>
      <c r="AF65" s="14">
        <v>6339</v>
      </c>
      <c r="AG65" s="14">
        <v>355</v>
      </c>
      <c r="AH65" s="14">
        <v>0</v>
      </c>
      <c r="AI65" s="13">
        <f t="shared" si="6"/>
        <v>0</v>
      </c>
      <c r="AJ65" s="14">
        <v>0</v>
      </c>
      <c r="AK65" s="14">
        <v>0</v>
      </c>
      <c r="AL65" s="13">
        <f t="shared" si="7"/>
        <v>5280</v>
      </c>
      <c r="AM65" s="14">
        <v>4919</v>
      </c>
      <c r="AN65" s="14">
        <v>361</v>
      </c>
      <c r="AO65" s="13">
        <f t="shared" si="8"/>
        <v>638</v>
      </c>
      <c r="AP65" s="14">
        <v>236</v>
      </c>
      <c r="AQ65" s="14">
        <v>402</v>
      </c>
      <c r="AR65" s="13">
        <f t="shared" si="9"/>
        <v>12010</v>
      </c>
      <c r="AS65" s="14">
        <v>4637</v>
      </c>
      <c r="AT65" s="14">
        <v>325</v>
      </c>
      <c r="AU65" s="14">
        <v>0</v>
      </c>
      <c r="AV65" s="14">
        <v>208</v>
      </c>
      <c r="AW65" s="14">
        <v>0</v>
      </c>
      <c r="AX65" s="13">
        <f t="shared" si="10"/>
        <v>0</v>
      </c>
      <c r="AY65" s="14">
        <v>0</v>
      </c>
      <c r="AZ65" s="14">
        <v>0</v>
      </c>
      <c r="BA65" s="13">
        <f t="shared" si="11"/>
        <v>44</v>
      </c>
      <c r="BB65" s="14">
        <v>44</v>
      </c>
      <c r="BC65" s="14">
        <v>0</v>
      </c>
      <c r="BD65" s="13">
        <f t="shared" si="12"/>
        <v>5290</v>
      </c>
      <c r="BE65" s="14">
        <v>3193</v>
      </c>
      <c r="BF65" s="14">
        <v>2097</v>
      </c>
      <c r="BG65" s="13">
        <f t="shared" si="13"/>
        <v>0</v>
      </c>
      <c r="BH65" s="14">
        <v>0</v>
      </c>
      <c r="BI65" s="14">
        <v>0</v>
      </c>
      <c r="BJ65" s="13">
        <f t="shared" si="14"/>
        <v>1506</v>
      </c>
      <c r="BK65" s="14">
        <v>1506</v>
      </c>
      <c r="BL65" s="14">
        <v>0</v>
      </c>
      <c r="BM65" s="13">
        <f t="shared" si="15"/>
        <v>2578</v>
      </c>
      <c r="BN65" s="14">
        <v>2351</v>
      </c>
      <c r="BO65" s="14">
        <v>227</v>
      </c>
      <c r="BP65" s="13">
        <f t="shared" si="16"/>
        <v>1278</v>
      </c>
      <c r="BQ65" s="13">
        <f t="shared" si="17"/>
        <v>0</v>
      </c>
      <c r="BR65" s="14">
        <v>0</v>
      </c>
      <c r="BS65" s="15">
        <v>0</v>
      </c>
      <c r="BT65" s="15">
        <v>426</v>
      </c>
      <c r="BU65" s="15">
        <v>0</v>
      </c>
      <c r="BV65" s="13">
        <f t="shared" si="18"/>
        <v>0</v>
      </c>
      <c r="BW65" s="15">
        <v>0</v>
      </c>
      <c r="BX65" s="15">
        <v>0</v>
      </c>
      <c r="BY65" s="13">
        <f t="shared" si="19"/>
        <v>0</v>
      </c>
      <c r="BZ65" s="15">
        <v>0</v>
      </c>
      <c r="CA65" s="15">
        <v>0</v>
      </c>
      <c r="CB65" s="13">
        <f t="shared" si="20"/>
        <v>852</v>
      </c>
      <c r="CC65" s="15">
        <v>0</v>
      </c>
      <c r="CD65" s="15">
        <v>852</v>
      </c>
      <c r="CE65" s="13">
        <f t="shared" si="21"/>
        <v>12885</v>
      </c>
      <c r="CF65" s="14">
        <v>11302</v>
      </c>
      <c r="CG65" s="14">
        <v>1583</v>
      </c>
      <c r="CH65" s="13">
        <f t="shared" si="22"/>
        <v>3270</v>
      </c>
      <c r="CI65" s="14">
        <v>2520</v>
      </c>
      <c r="CJ65" s="14">
        <v>750</v>
      </c>
      <c r="CK65" s="13">
        <f t="shared" si="23"/>
        <v>0</v>
      </c>
      <c r="CL65" s="14">
        <v>0</v>
      </c>
      <c r="CM65" s="14">
        <v>0</v>
      </c>
      <c r="CN65" s="13">
        <f t="shared" si="24"/>
        <v>5964</v>
      </c>
      <c r="CO65" s="14">
        <v>4488</v>
      </c>
      <c r="CP65" s="14">
        <v>1476</v>
      </c>
      <c r="CQ65" s="16"/>
      <c r="CR65" s="13">
        <f t="shared" si="25"/>
        <v>0</v>
      </c>
      <c r="CS65" s="14">
        <v>0</v>
      </c>
      <c r="CT65" s="14">
        <v>0</v>
      </c>
      <c r="CU65" s="13">
        <f t="shared" si="26"/>
        <v>0</v>
      </c>
      <c r="CV65" s="13">
        <f t="shared" si="27"/>
        <v>0</v>
      </c>
      <c r="CW65" s="13">
        <f t="shared" si="27"/>
        <v>0</v>
      </c>
      <c r="CX65" s="13">
        <f t="shared" si="28"/>
        <v>0</v>
      </c>
      <c r="CY65" s="14">
        <v>0</v>
      </c>
      <c r="CZ65" s="14">
        <v>0</v>
      </c>
      <c r="DA65" s="13">
        <f t="shared" si="29"/>
        <v>0</v>
      </c>
      <c r="DB65" s="14">
        <v>0</v>
      </c>
      <c r="DC65" s="14">
        <v>0</v>
      </c>
      <c r="DD65" s="13">
        <f t="shared" si="30"/>
        <v>0</v>
      </c>
      <c r="DE65" s="14">
        <v>0</v>
      </c>
      <c r="DF65" s="14">
        <v>0</v>
      </c>
      <c r="DG65" s="17">
        <f t="shared" si="33"/>
        <v>141366</v>
      </c>
      <c r="DH65" s="17">
        <f t="shared" si="31"/>
        <v>108541</v>
      </c>
      <c r="DI65" s="17">
        <v>16569</v>
      </c>
      <c r="DJ65" s="17">
        <f t="shared" si="32"/>
        <v>32825</v>
      </c>
      <c r="DK65" s="18">
        <v>4948</v>
      </c>
      <c r="DL65" s="18">
        <v>3372</v>
      </c>
      <c r="DM65" s="37">
        <f>DG65-'[4]протокол от 15.01.2026 № 1'!DH65</f>
        <v>0</v>
      </c>
      <c r="DN65" s="37"/>
    </row>
    <row r="66" spans="1:118" ht="15.75" x14ac:dyDescent="0.2">
      <c r="A66" s="19" t="s">
        <v>132</v>
      </c>
      <c r="B66" s="13">
        <f t="shared" si="0"/>
        <v>36029</v>
      </c>
      <c r="C66" s="14">
        <v>3916</v>
      </c>
      <c r="D66" s="14">
        <v>27366</v>
      </c>
      <c r="E66" s="14">
        <v>0</v>
      </c>
      <c r="F66" s="14">
        <v>0</v>
      </c>
      <c r="G66" s="14">
        <v>0</v>
      </c>
      <c r="H66" s="14">
        <v>1327</v>
      </c>
      <c r="I66" s="14">
        <v>3068</v>
      </c>
      <c r="J66" s="14">
        <v>0</v>
      </c>
      <c r="K66" s="14">
        <v>0</v>
      </c>
      <c r="L66" s="14">
        <v>0</v>
      </c>
      <c r="M66" s="14">
        <v>352</v>
      </c>
      <c r="N66" s="14">
        <v>0</v>
      </c>
      <c r="O66" s="13">
        <f t="shared" si="1"/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3">
        <f t="shared" si="2"/>
        <v>4343</v>
      </c>
      <c r="Y66" s="13">
        <f t="shared" si="3"/>
        <v>2530</v>
      </c>
      <c r="Z66" s="14">
        <v>2530</v>
      </c>
      <c r="AA66" s="14">
        <v>0</v>
      </c>
      <c r="AB66" s="13">
        <f t="shared" si="4"/>
        <v>1813</v>
      </c>
      <c r="AC66" s="14">
        <v>1813</v>
      </c>
      <c r="AD66" s="14">
        <v>0</v>
      </c>
      <c r="AE66" s="13">
        <f t="shared" si="5"/>
        <v>2568</v>
      </c>
      <c r="AF66" s="14">
        <v>2568</v>
      </c>
      <c r="AG66" s="14">
        <v>0</v>
      </c>
      <c r="AH66" s="14">
        <v>0</v>
      </c>
      <c r="AI66" s="13">
        <f t="shared" si="6"/>
        <v>40</v>
      </c>
      <c r="AJ66" s="14">
        <v>40</v>
      </c>
      <c r="AK66" s="14">
        <v>0</v>
      </c>
      <c r="AL66" s="13">
        <f t="shared" si="7"/>
        <v>3378</v>
      </c>
      <c r="AM66" s="14">
        <v>3378</v>
      </c>
      <c r="AN66" s="14">
        <v>0</v>
      </c>
      <c r="AO66" s="13">
        <f t="shared" si="8"/>
        <v>201</v>
      </c>
      <c r="AP66" s="14">
        <v>201</v>
      </c>
      <c r="AQ66" s="14">
        <v>0</v>
      </c>
      <c r="AR66" s="13">
        <f t="shared" si="9"/>
        <v>16119</v>
      </c>
      <c r="AS66" s="14">
        <v>4399</v>
      </c>
      <c r="AT66" s="14">
        <v>0</v>
      </c>
      <c r="AU66" s="14">
        <v>0</v>
      </c>
      <c r="AV66" s="14">
        <v>0</v>
      </c>
      <c r="AW66" s="14">
        <v>0</v>
      </c>
      <c r="AX66" s="13">
        <f t="shared" si="10"/>
        <v>4356</v>
      </c>
      <c r="AY66" s="14">
        <v>4356</v>
      </c>
      <c r="AZ66" s="14">
        <v>0</v>
      </c>
      <c r="BA66" s="13">
        <f t="shared" si="11"/>
        <v>0</v>
      </c>
      <c r="BB66" s="14">
        <v>0</v>
      </c>
      <c r="BC66" s="14">
        <v>0</v>
      </c>
      <c r="BD66" s="13">
        <f t="shared" si="12"/>
        <v>3653</v>
      </c>
      <c r="BE66" s="14">
        <v>3640</v>
      </c>
      <c r="BF66" s="14">
        <v>13</v>
      </c>
      <c r="BG66" s="13">
        <f t="shared" si="13"/>
        <v>0</v>
      </c>
      <c r="BH66" s="14">
        <v>0</v>
      </c>
      <c r="BI66" s="14">
        <v>0</v>
      </c>
      <c r="BJ66" s="13">
        <f t="shared" si="14"/>
        <v>3711</v>
      </c>
      <c r="BK66" s="14">
        <v>3711</v>
      </c>
      <c r="BL66" s="14">
        <v>0</v>
      </c>
      <c r="BM66" s="13">
        <f t="shared" si="15"/>
        <v>4425</v>
      </c>
      <c r="BN66" s="14">
        <v>4425</v>
      </c>
      <c r="BO66" s="14">
        <v>0</v>
      </c>
      <c r="BP66" s="13">
        <f t="shared" si="16"/>
        <v>0</v>
      </c>
      <c r="BQ66" s="13">
        <f t="shared" si="17"/>
        <v>0</v>
      </c>
      <c r="BR66" s="14">
        <v>0</v>
      </c>
      <c r="BS66" s="15">
        <v>0</v>
      </c>
      <c r="BT66" s="15">
        <v>0</v>
      </c>
      <c r="BU66" s="15">
        <v>0</v>
      </c>
      <c r="BV66" s="13">
        <f t="shared" si="18"/>
        <v>0</v>
      </c>
      <c r="BW66" s="15">
        <v>0</v>
      </c>
      <c r="BX66" s="15">
        <v>0</v>
      </c>
      <c r="BY66" s="13">
        <f t="shared" si="19"/>
        <v>0</v>
      </c>
      <c r="BZ66" s="15">
        <v>0</v>
      </c>
      <c r="CA66" s="15">
        <v>0</v>
      </c>
      <c r="CB66" s="13">
        <f t="shared" si="20"/>
        <v>0</v>
      </c>
      <c r="CC66" s="15">
        <v>0</v>
      </c>
      <c r="CD66" s="15">
        <v>0</v>
      </c>
      <c r="CE66" s="13">
        <f t="shared" si="21"/>
        <v>11924</v>
      </c>
      <c r="CF66" s="14">
        <v>11881</v>
      </c>
      <c r="CG66" s="14">
        <v>43</v>
      </c>
      <c r="CH66" s="13">
        <f t="shared" si="22"/>
        <v>4224</v>
      </c>
      <c r="CI66" s="14">
        <v>4224</v>
      </c>
      <c r="CJ66" s="14">
        <v>0</v>
      </c>
      <c r="CK66" s="13">
        <f t="shared" si="23"/>
        <v>0</v>
      </c>
      <c r="CL66" s="14">
        <v>0</v>
      </c>
      <c r="CM66" s="14">
        <v>0</v>
      </c>
      <c r="CN66" s="13">
        <f t="shared" si="24"/>
        <v>3396</v>
      </c>
      <c r="CO66" s="14">
        <v>3396</v>
      </c>
      <c r="CP66" s="14">
        <v>0</v>
      </c>
      <c r="CQ66" s="16"/>
      <c r="CR66" s="13">
        <f t="shared" si="25"/>
        <v>0</v>
      </c>
      <c r="CS66" s="14">
        <v>0</v>
      </c>
      <c r="CT66" s="14">
        <v>0</v>
      </c>
      <c r="CU66" s="13">
        <f t="shared" si="26"/>
        <v>0</v>
      </c>
      <c r="CV66" s="13">
        <f t="shared" si="27"/>
        <v>0</v>
      </c>
      <c r="CW66" s="13">
        <f t="shared" si="27"/>
        <v>0</v>
      </c>
      <c r="CX66" s="13">
        <f t="shared" si="28"/>
        <v>0</v>
      </c>
      <c r="CY66" s="14">
        <v>0</v>
      </c>
      <c r="CZ66" s="14">
        <v>0</v>
      </c>
      <c r="DA66" s="13">
        <f t="shared" si="29"/>
        <v>0</v>
      </c>
      <c r="DB66" s="14">
        <v>0</v>
      </c>
      <c r="DC66" s="14">
        <v>0</v>
      </c>
      <c r="DD66" s="13">
        <f t="shared" si="30"/>
        <v>0</v>
      </c>
      <c r="DE66" s="14">
        <v>0</v>
      </c>
      <c r="DF66" s="14">
        <v>0</v>
      </c>
      <c r="DG66" s="17">
        <f t="shared" si="33"/>
        <v>86647</v>
      </c>
      <c r="DH66" s="17">
        <f t="shared" si="31"/>
        <v>86591</v>
      </c>
      <c r="DI66" s="17">
        <v>16746</v>
      </c>
      <c r="DJ66" s="17">
        <f t="shared" si="32"/>
        <v>56</v>
      </c>
      <c r="DK66" s="18">
        <v>4689</v>
      </c>
      <c r="DL66" s="18">
        <v>3195</v>
      </c>
      <c r="DM66" s="37">
        <f>DG66-'[4]протокол от 15.01.2026 № 1'!DH66</f>
        <v>0</v>
      </c>
      <c r="DN66" s="37"/>
    </row>
    <row r="67" spans="1:118" ht="15.75" x14ac:dyDescent="0.2">
      <c r="A67" s="19" t="s">
        <v>133</v>
      </c>
      <c r="B67" s="13">
        <f t="shared" si="0"/>
        <v>40164</v>
      </c>
      <c r="C67" s="14">
        <v>0</v>
      </c>
      <c r="D67" s="14">
        <v>37433</v>
      </c>
      <c r="E67" s="14">
        <v>0</v>
      </c>
      <c r="F67" s="14">
        <v>0</v>
      </c>
      <c r="G67" s="14">
        <v>0</v>
      </c>
      <c r="H67" s="14">
        <v>535</v>
      </c>
      <c r="I67" s="14">
        <v>14</v>
      </c>
      <c r="J67" s="14">
        <v>0</v>
      </c>
      <c r="K67" s="14">
        <v>0</v>
      </c>
      <c r="L67" s="14">
        <v>2139</v>
      </c>
      <c r="M67" s="14">
        <v>43</v>
      </c>
      <c r="N67" s="14">
        <v>0</v>
      </c>
      <c r="O67" s="13">
        <f t="shared" si="1"/>
        <v>15208</v>
      </c>
      <c r="P67" s="14">
        <v>0</v>
      </c>
      <c r="Q67" s="14">
        <v>14331</v>
      </c>
      <c r="R67" s="14">
        <v>0</v>
      </c>
      <c r="S67" s="14">
        <v>770</v>
      </c>
      <c r="T67" s="14">
        <v>107</v>
      </c>
      <c r="U67" s="14">
        <v>0</v>
      </c>
      <c r="V67" s="14">
        <v>0</v>
      </c>
      <c r="W67" s="14">
        <v>0</v>
      </c>
      <c r="X67" s="13">
        <f t="shared" si="2"/>
        <v>2471</v>
      </c>
      <c r="Y67" s="13">
        <f t="shared" si="3"/>
        <v>1508</v>
      </c>
      <c r="Z67" s="14">
        <v>1497</v>
      </c>
      <c r="AA67" s="14">
        <v>11</v>
      </c>
      <c r="AB67" s="13">
        <f t="shared" si="4"/>
        <v>963</v>
      </c>
      <c r="AC67" s="14">
        <v>963</v>
      </c>
      <c r="AD67" s="14">
        <v>0</v>
      </c>
      <c r="AE67" s="13">
        <f t="shared" si="5"/>
        <v>1808</v>
      </c>
      <c r="AF67" s="14">
        <v>1551</v>
      </c>
      <c r="AG67" s="14">
        <v>257</v>
      </c>
      <c r="AH67" s="14">
        <v>0</v>
      </c>
      <c r="AI67" s="13">
        <f t="shared" si="6"/>
        <v>0</v>
      </c>
      <c r="AJ67" s="14">
        <v>0</v>
      </c>
      <c r="AK67" s="14">
        <v>0</v>
      </c>
      <c r="AL67" s="13">
        <f t="shared" si="7"/>
        <v>1422</v>
      </c>
      <c r="AM67" s="14">
        <v>1369</v>
      </c>
      <c r="AN67" s="14">
        <v>53</v>
      </c>
      <c r="AO67" s="13">
        <f t="shared" si="8"/>
        <v>374</v>
      </c>
      <c r="AP67" s="14">
        <v>321</v>
      </c>
      <c r="AQ67" s="14">
        <v>53</v>
      </c>
      <c r="AR67" s="13">
        <f t="shared" si="9"/>
        <v>2103</v>
      </c>
      <c r="AS67" s="14">
        <v>1604</v>
      </c>
      <c r="AT67" s="14">
        <v>139</v>
      </c>
      <c r="AU67" s="14">
        <v>0</v>
      </c>
      <c r="AV67" s="14">
        <v>0</v>
      </c>
      <c r="AW67" s="14">
        <v>0</v>
      </c>
      <c r="AX67" s="13">
        <f t="shared" si="10"/>
        <v>0</v>
      </c>
      <c r="AY67" s="14">
        <v>0</v>
      </c>
      <c r="AZ67" s="14">
        <v>0</v>
      </c>
      <c r="BA67" s="13">
        <f t="shared" si="11"/>
        <v>0</v>
      </c>
      <c r="BB67" s="14">
        <v>0</v>
      </c>
      <c r="BC67" s="14">
        <v>0</v>
      </c>
      <c r="BD67" s="13">
        <f t="shared" si="12"/>
        <v>28</v>
      </c>
      <c r="BE67" s="14">
        <v>0</v>
      </c>
      <c r="BF67" s="14">
        <v>28</v>
      </c>
      <c r="BG67" s="13">
        <f t="shared" si="13"/>
        <v>0</v>
      </c>
      <c r="BH67" s="14">
        <v>0</v>
      </c>
      <c r="BI67" s="14">
        <v>0</v>
      </c>
      <c r="BJ67" s="13">
        <f t="shared" si="14"/>
        <v>332</v>
      </c>
      <c r="BK67" s="14">
        <v>332</v>
      </c>
      <c r="BL67" s="14">
        <v>0</v>
      </c>
      <c r="BM67" s="13">
        <f t="shared" si="15"/>
        <v>1294</v>
      </c>
      <c r="BN67" s="14">
        <v>1283</v>
      </c>
      <c r="BO67" s="14">
        <v>11</v>
      </c>
      <c r="BP67" s="13">
        <f t="shared" si="16"/>
        <v>0</v>
      </c>
      <c r="BQ67" s="13">
        <f t="shared" si="17"/>
        <v>0</v>
      </c>
      <c r="BR67" s="14">
        <v>0</v>
      </c>
      <c r="BS67" s="14">
        <v>0</v>
      </c>
      <c r="BT67" s="14">
        <v>0</v>
      </c>
      <c r="BU67" s="14">
        <v>0</v>
      </c>
      <c r="BV67" s="13">
        <f t="shared" si="18"/>
        <v>0</v>
      </c>
      <c r="BW67" s="14">
        <v>0</v>
      </c>
      <c r="BX67" s="14">
        <v>0</v>
      </c>
      <c r="BY67" s="13">
        <f t="shared" si="19"/>
        <v>0</v>
      </c>
      <c r="BZ67" s="14">
        <v>0</v>
      </c>
      <c r="CA67" s="14">
        <v>0</v>
      </c>
      <c r="CB67" s="13">
        <f t="shared" si="20"/>
        <v>0</v>
      </c>
      <c r="CC67" s="14">
        <v>0</v>
      </c>
      <c r="CD67" s="14">
        <v>0</v>
      </c>
      <c r="CE67" s="13">
        <f t="shared" si="21"/>
        <v>4614</v>
      </c>
      <c r="CF67" s="14">
        <v>4064</v>
      </c>
      <c r="CG67" s="14">
        <v>550</v>
      </c>
      <c r="CH67" s="13">
        <f t="shared" si="22"/>
        <v>6246</v>
      </c>
      <c r="CI67" s="14">
        <v>5189</v>
      </c>
      <c r="CJ67" s="14">
        <v>1057</v>
      </c>
      <c r="CK67" s="13">
        <f t="shared" si="23"/>
        <v>0</v>
      </c>
      <c r="CL67" s="14">
        <v>0</v>
      </c>
      <c r="CM67" s="14">
        <v>0</v>
      </c>
      <c r="CN67" s="13">
        <f t="shared" si="24"/>
        <v>3310</v>
      </c>
      <c r="CO67" s="14">
        <v>2460</v>
      </c>
      <c r="CP67" s="14">
        <v>850</v>
      </c>
      <c r="CQ67" s="16"/>
      <c r="CR67" s="13">
        <f t="shared" si="25"/>
        <v>0</v>
      </c>
      <c r="CS67" s="14">
        <v>0</v>
      </c>
      <c r="CT67" s="14">
        <v>0</v>
      </c>
      <c r="CU67" s="13">
        <f t="shared" si="26"/>
        <v>0</v>
      </c>
      <c r="CV67" s="13">
        <f t="shared" si="27"/>
        <v>0</v>
      </c>
      <c r="CW67" s="13">
        <f t="shared" si="27"/>
        <v>0</v>
      </c>
      <c r="CX67" s="13">
        <f t="shared" si="28"/>
        <v>0</v>
      </c>
      <c r="CY67" s="14">
        <v>0</v>
      </c>
      <c r="CZ67" s="14">
        <v>0</v>
      </c>
      <c r="DA67" s="13">
        <f t="shared" si="29"/>
        <v>0</v>
      </c>
      <c r="DB67" s="14">
        <v>0</v>
      </c>
      <c r="DC67" s="14">
        <v>0</v>
      </c>
      <c r="DD67" s="13">
        <f t="shared" si="30"/>
        <v>0</v>
      </c>
      <c r="DE67" s="14">
        <v>0</v>
      </c>
      <c r="DF67" s="14">
        <v>0</v>
      </c>
      <c r="DG67" s="17">
        <f t="shared" si="33"/>
        <v>79014</v>
      </c>
      <c r="DH67" s="17">
        <f t="shared" si="31"/>
        <v>60797</v>
      </c>
      <c r="DI67" s="17">
        <v>8136</v>
      </c>
      <c r="DJ67" s="17">
        <f t="shared" si="32"/>
        <v>18217</v>
      </c>
      <c r="DK67" s="18">
        <v>2771</v>
      </c>
      <c r="DL67" s="18">
        <v>1888</v>
      </c>
      <c r="DM67" s="37">
        <f>DG67-'[4]протокол от 15.01.2026 № 1'!DH67</f>
        <v>0</v>
      </c>
      <c r="DN67" s="37"/>
    </row>
    <row r="68" spans="1:118" ht="15.75" x14ac:dyDescent="0.2">
      <c r="A68" s="19" t="s">
        <v>134</v>
      </c>
      <c r="B68" s="13">
        <f t="shared" si="0"/>
        <v>17848</v>
      </c>
      <c r="C68" s="14">
        <v>6148</v>
      </c>
      <c r="D68" s="14">
        <v>10446</v>
      </c>
      <c r="E68" s="14">
        <v>0</v>
      </c>
      <c r="F68" s="14">
        <v>0</v>
      </c>
      <c r="G68" s="14">
        <v>0</v>
      </c>
      <c r="H68" s="14">
        <v>192</v>
      </c>
      <c r="I68" s="14">
        <v>203</v>
      </c>
      <c r="J68" s="14">
        <v>0</v>
      </c>
      <c r="K68" s="14">
        <v>0</v>
      </c>
      <c r="L68" s="14">
        <v>859</v>
      </c>
      <c r="M68" s="14">
        <v>0</v>
      </c>
      <c r="N68" s="14">
        <v>0</v>
      </c>
      <c r="O68" s="13">
        <f t="shared" si="1"/>
        <v>10541</v>
      </c>
      <c r="P68" s="14">
        <v>3377</v>
      </c>
      <c r="Q68" s="14">
        <v>6877</v>
      </c>
      <c r="R68" s="14">
        <v>0</v>
      </c>
      <c r="S68" s="14">
        <v>108</v>
      </c>
      <c r="T68" s="14">
        <v>179</v>
      </c>
      <c r="U68" s="14">
        <v>0</v>
      </c>
      <c r="V68" s="14">
        <v>0</v>
      </c>
      <c r="W68" s="14">
        <v>0</v>
      </c>
      <c r="X68" s="13">
        <f t="shared" si="2"/>
        <v>1108</v>
      </c>
      <c r="Y68" s="13">
        <f t="shared" si="3"/>
        <v>989</v>
      </c>
      <c r="Z68" s="14">
        <v>953</v>
      </c>
      <c r="AA68" s="14">
        <v>36</v>
      </c>
      <c r="AB68" s="13">
        <f t="shared" si="4"/>
        <v>119</v>
      </c>
      <c r="AC68" s="14">
        <v>119</v>
      </c>
      <c r="AD68" s="14">
        <v>0</v>
      </c>
      <c r="AE68" s="13">
        <f t="shared" si="5"/>
        <v>516</v>
      </c>
      <c r="AF68" s="14">
        <v>225</v>
      </c>
      <c r="AG68" s="14">
        <v>291</v>
      </c>
      <c r="AH68" s="14">
        <v>0</v>
      </c>
      <c r="AI68" s="13">
        <f t="shared" si="6"/>
        <v>0</v>
      </c>
      <c r="AJ68" s="14">
        <v>0</v>
      </c>
      <c r="AK68" s="14">
        <v>0</v>
      </c>
      <c r="AL68" s="13">
        <f t="shared" si="7"/>
        <v>1304</v>
      </c>
      <c r="AM68" s="14">
        <v>638</v>
      </c>
      <c r="AN68" s="14">
        <v>666</v>
      </c>
      <c r="AO68" s="13">
        <f t="shared" si="8"/>
        <v>236</v>
      </c>
      <c r="AP68" s="14">
        <v>213</v>
      </c>
      <c r="AQ68" s="14">
        <v>23</v>
      </c>
      <c r="AR68" s="13">
        <f t="shared" si="9"/>
        <v>1264</v>
      </c>
      <c r="AS68" s="14">
        <v>564</v>
      </c>
      <c r="AT68" s="14">
        <v>258</v>
      </c>
      <c r="AU68" s="14">
        <v>0</v>
      </c>
      <c r="AV68" s="14">
        <v>84</v>
      </c>
      <c r="AW68" s="14">
        <v>0</v>
      </c>
      <c r="AX68" s="13">
        <f t="shared" si="10"/>
        <v>0</v>
      </c>
      <c r="AY68" s="14">
        <v>0</v>
      </c>
      <c r="AZ68" s="14">
        <v>0</v>
      </c>
      <c r="BA68" s="13">
        <f t="shared" si="11"/>
        <v>60</v>
      </c>
      <c r="BB68" s="14">
        <v>60</v>
      </c>
      <c r="BC68" s="14">
        <v>0</v>
      </c>
      <c r="BD68" s="13">
        <f t="shared" si="12"/>
        <v>238</v>
      </c>
      <c r="BE68" s="14">
        <v>119</v>
      </c>
      <c r="BF68" s="14">
        <v>119</v>
      </c>
      <c r="BG68" s="13">
        <f t="shared" si="13"/>
        <v>0</v>
      </c>
      <c r="BH68" s="14">
        <v>0</v>
      </c>
      <c r="BI68" s="14">
        <v>0</v>
      </c>
      <c r="BJ68" s="13">
        <f t="shared" si="14"/>
        <v>60</v>
      </c>
      <c r="BK68" s="14">
        <v>60</v>
      </c>
      <c r="BL68" s="14">
        <v>0</v>
      </c>
      <c r="BM68" s="13">
        <f t="shared" si="15"/>
        <v>501</v>
      </c>
      <c r="BN68" s="14">
        <v>492</v>
      </c>
      <c r="BO68" s="14">
        <v>9</v>
      </c>
      <c r="BP68" s="13">
        <f t="shared" si="16"/>
        <v>0</v>
      </c>
      <c r="BQ68" s="13">
        <f t="shared" si="17"/>
        <v>0</v>
      </c>
      <c r="BR68" s="14">
        <v>0</v>
      </c>
      <c r="BS68" s="14">
        <v>0</v>
      </c>
      <c r="BT68" s="14">
        <v>0</v>
      </c>
      <c r="BU68" s="14">
        <v>0</v>
      </c>
      <c r="BV68" s="13">
        <f t="shared" si="18"/>
        <v>0</v>
      </c>
      <c r="BW68" s="14">
        <v>0</v>
      </c>
      <c r="BX68" s="14">
        <v>0</v>
      </c>
      <c r="BY68" s="13">
        <f t="shared" si="19"/>
        <v>0</v>
      </c>
      <c r="BZ68" s="14">
        <v>0</v>
      </c>
      <c r="CA68" s="14">
        <v>0</v>
      </c>
      <c r="CB68" s="13">
        <f t="shared" si="20"/>
        <v>0</v>
      </c>
      <c r="CC68" s="14">
        <v>0</v>
      </c>
      <c r="CD68" s="14">
        <v>0</v>
      </c>
      <c r="CE68" s="13">
        <f t="shared" si="21"/>
        <v>7642</v>
      </c>
      <c r="CF68" s="14">
        <v>7162</v>
      </c>
      <c r="CG68" s="14">
        <v>480</v>
      </c>
      <c r="CH68" s="13">
        <f t="shared" si="22"/>
        <v>2818</v>
      </c>
      <c r="CI68" s="14">
        <v>2135</v>
      </c>
      <c r="CJ68" s="14">
        <v>683</v>
      </c>
      <c r="CK68" s="13">
        <f t="shared" si="23"/>
        <v>0</v>
      </c>
      <c r="CL68" s="14">
        <v>0</v>
      </c>
      <c r="CM68" s="14">
        <v>0</v>
      </c>
      <c r="CN68" s="13">
        <f t="shared" si="24"/>
        <v>690</v>
      </c>
      <c r="CO68" s="14">
        <v>353</v>
      </c>
      <c r="CP68" s="14">
        <v>337</v>
      </c>
      <c r="CQ68" s="16"/>
      <c r="CR68" s="13">
        <f t="shared" si="25"/>
        <v>0</v>
      </c>
      <c r="CS68" s="14">
        <v>0</v>
      </c>
      <c r="CT68" s="14">
        <v>0</v>
      </c>
      <c r="CU68" s="13">
        <f t="shared" si="26"/>
        <v>0</v>
      </c>
      <c r="CV68" s="13">
        <f t="shared" si="27"/>
        <v>0</v>
      </c>
      <c r="CW68" s="13">
        <f t="shared" si="27"/>
        <v>0</v>
      </c>
      <c r="CX68" s="13">
        <f t="shared" si="28"/>
        <v>0</v>
      </c>
      <c r="CY68" s="14">
        <v>0</v>
      </c>
      <c r="CZ68" s="14">
        <v>0</v>
      </c>
      <c r="DA68" s="13">
        <f t="shared" si="29"/>
        <v>0</v>
      </c>
      <c r="DB68" s="14">
        <v>0</v>
      </c>
      <c r="DC68" s="14">
        <v>0</v>
      </c>
      <c r="DD68" s="13">
        <f t="shared" si="30"/>
        <v>0</v>
      </c>
      <c r="DE68" s="14">
        <v>0</v>
      </c>
      <c r="DF68" s="14">
        <v>0</v>
      </c>
      <c r="DG68" s="17">
        <f t="shared" si="33"/>
        <v>44468</v>
      </c>
      <c r="DH68" s="17">
        <f t="shared" si="31"/>
        <v>31025</v>
      </c>
      <c r="DI68" s="17">
        <v>8279</v>
      </c>
      <c r="DJ68" s="17">
        <f t="shared" si="32"/>
        <v>13443</v>
      </c>
      <c r="DK68" s="18">
        <v>2564</v>
      </c>
      <c r="DL68" s="18">
        <v>1747</v>
      </c>
      <c r="DM68" s="37">
        <f>DG68-'[4]протокол от 15.01.2026 № 1'!DH68</f>
        <v>0</v>
      </c>
      <c r="DN68" s="37"/>
    </row>
    <row r="69" spans="1:118" ht="15.75" x14ac:dyDescent="0.2">
      <c r="A69" s="19" t="s">
        <v>135</v>
      </c>
      <c r="B69" s="13">
        <f t="shared" si="0"/>
        <v>24938</v>
      </c>
      <c r="C69" s="14">
        <v>0</v>
      </c>
      <c r="D69" s="14">
        <v>22894</v>
      </c>
      <c r="E69" s="14">
        <v>0</v>
      </c>
      <c r="F69" s="14">
        <v>0</v>
      </c>
      <c r="G69" s="14">
        <v>0</v>
      </c>
      <c r="H69" s="14">
        <v>226</v>
      </c>
      <c r="I69" s="14">
        <v>956</v>
      </c>
      <c r="J69" s="14">
        <v>0</v>
      </c>
      <c r="K69" s="14">
        <v>0</v>
      </c>
      <c r="L69" s="14">
        <v>862</v>
      </c>
      <c r="M69" s="14">
        <v>0</v>
      </c>
      <c r="N69" s="14">
        <v>0</v>
      </c>
      <c r="O69" s="13">
        <f t="shared" si="1"/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3">
        <f t="shared" si="2"/>
        <v>1290</v>
      </c>
      <c r="Y69" s="13">
        <f t="shared" si="3"/>
        <v>1290</v>
      </c>
      <c r="Z69" s="14">
        <v>1290</v>
      </c>
      <c r="AA69" s="14">
        <v>0</v>
      </c>
      <c r="AB69" s="13">
        <f t="shared" si="4"/>
        <v>0</v>
      </c>
      <c r="AC69" s="14">
        <v>0</v>
      </c>
      <c r="AD69" s="14">
        <v>0</v>
      </c>
      <c r="AE69" s="13">
        <f t="shared" si="5"/>
        <v>1434</v>
      </c>
      <c r="AF69" s="14">
        <v>1434</v>
      </c>
      <c r="AG69" s="14">
        <v>0</v>
      </c>
      <c r="AH69" s="14">
        <v>0</v>
      </c>
      <c r="AI69" s="13">
        <f t="shared" si="6"/>
        <v>0</v>
      </c>
      <c r="AJ69" s="14">
        <v>0</v>
      </c>
      <c r="AK69" s="14">
        <v>0</v>
      </c>
      <c r="AL69" s="13">
        <f t="shared" si="7"/>
        <v>2586</v>
      </c>
      <c r="AM69" s="14">
        <v>2586</v>
      </c>
      <c r="AN69" s="14">
        <v>0</v>
      </c>
      <c r="AO69" s="13">
        <f t="shared" si="8"/>
        <v>202</v>
      </c>
      <c r="AP69" s="14">
        <v>202</v>
      </c>
      <c r="AQ69" s="14">
        <v>0</v>
      </c>
      <c r="AR69" s="13">
        <f t="shared" si="9"/>
        <v>5322</v>
      </c>
      <c r="AS69" s="14">
        <v>2087</v>
      </c>
      <c r="AT69" s="14">
        <v>0</v>
      </c>
      <c r="AU69" s="14">
        <v>0</v>
      </c>
      <c r="AV69" s="14">
        <v>88</v>
      </c>
      <c r="AW69" s="14">
        <v>0</v>
      </c>
      <c r="AX69" s="13">
        <f t="shared" si="10"/>
        <v>0</v>
      </c>
      <c r="AY69" s="14">
        <v>0</v>
      </c>
      <c r="AZ69" s="14">
        <v>0</v>
      </c>
      <c r="BA69" s="13">
        <f t="shared" si="11"/>
        <v>0</v>
      </c>
      <c r="BB69" s="14">
        <v>0</v>
      </c>
      <c r="BC69" s="14">
        <v>0</v>
      </c>
      <c r="BD69" s="13">
        <f t="shared" si="12"/>
        <v>1713</v>
      </c>
      <c r="BE69" s="14">
        <v>1713</v>
      </c>
      <c r="BF69" s="14">
        <v>0</v>
      </c>
      <c r="BG69" s="13">
        <f t="shared" si="13"/>
        <v>0</v>
      </c>
      <c r="BH69" s="14">
        <v>0</v>
      </c>
      <c r="BI69" s="14">
        <v>0</v>
      </c>
      <c r="BJ69" s="13">
        <f t="shared" si="14"/>
        <v>1434</v>
      </c>
      <c r="BK69" s="14">
        <v>1434</v>
      </c>
      <c r="BL69" s="14">
        <v>0</v>
      </c>
      <c r="BM69" s="13">
        <f t="shared" si="15"/>
        <v>1434</v>
      </c>
      <c r="BN69" s="14">
        <v>1434</v>
      </c>
      <c r="BO69" s="14">
        <v>0</v>
      </c>
      <c r="BP69" s="13">
        <f t="shared" si="16"/>
        <v>0</v>
      </c>
      <c r="BQ69" s="13">
        <f t="shared" si="17"/>
        <v>0</v>
      </c>
      <c r="BR69" s="14">
        <v>0</v>
      </c>
      <c r="BS69" s="14">
        <v>0</v>
      </c>
      <c r="BT69" s="14">
        <v>0</v>
      </c>
      <c r="BU69" s="14">
        <v>0</v>
      </c>
      <c r="BV69" s="13">
        <f t="shared" si="18"/>
        <v>0</v>
      </c>
      <c r="BW69" s="14">
        <v>0</v>
      </c>
      <c r="BX69" s="14">
        <v>0</v>
      </c>
      <c r="BY69" s="13">
        <f t="shared" si="19"/>
        <v>0</v>
      </c>
      <c r="BZ69" s="14">
        <v>0</v>
      </c>
      <c r="CA69" s="14">
        <v>0</v>
      </c>
      <c r="CB69" s="13">
        <f t="shared" si="20"/>
        <v>0</v>
      </c>
      <c r="CC69" s="14">
        <v>0</v>
      </c>
      <c r="CD69" s="14">
        <v>0</v>
      </c>
      <c r="CE69" s="13">
        <f t="shared" si="21"/>
        <v>1724</v>
      </c>
      <c r="CF69" s="14">
        <v>1724</v>
      </c>
      <c r="CG69" s="14">
        <v>0</v>
      </c>
      <c r="CH69" s="13">
        <f t="shared" si="22"/>
        <v>1724</v>
      </c>
      <c r="CI69" s="14">
        <v>1724</v>
      </c>
      <c r="CJ69" s="14">
        <v>0</v>
      </c>
      <c r="CK69" s="13">
        <f t="shared" si="23"/>
        <v>0</v>
      </c>
      <c r="CL69" s="14">
        <v>0</v>
      </c>
      <c r="CM69" s="14">
        <v>0</v>
      </c>
      <c r="CN69" s="13">
        <f t="shared" si="24"/>
        <v>227</v>
      </c>
      <c r="CO69" s="14">
        <v>227</v>
      </c>
      <c r="CP69" s="14">
        <v>0</v>
      </c>
      <c r="CQ69" s="16"/>
      <c r="CR69" s="13">
        <f t="shared" si="25"/>
        <v>0</v>
      </c>
      <c r="CS69" s="14">
        <v>0</v>
      </c>
      <c r="CT69" s="14">
        <v>0</v>
      </c>
      <c r="CU69" s="13">
        <f t="shared" si="26"/>
        <v>0</v>
      </c>
      <c r="CV69" s="13">
        <f t="shared" si="27"/>
        <v>0</v>
      </c>
      <c r="CW69" s="13">
        <f t="shared" si="27"/>
        <v>0</v>
      </c>
      <c r="CX69" s="13">
        <f t="shared" si="28"/>
        <v>0</v>
      </c>
      <c r="CY69" s="14">
        <v>0</v>
      </c>
      <c r="CZ69" s="14">
        <v>0</v>
      </c>
      <c r="DA69" s="13">
        <f t="shared" si="29"/>
        <v>0</v>
      </c>
      <c r="DB69" s="14">
        <v>0</v>
      </c>
      <c r="DC69" s="14">
        <v>0</v>
      </c>
      <c r="DD69" s="13">
        <f t="shared" si="30"/>
        <v>0</v>
      </c>
      <c r="DE69" s="14">
        <v>0</v>
      </c>
      <c r="DF69" s="14">
        <v>0</v>
      </c>
      <c r="DG69" s="17">
        <f t="shared" si="33"/>
        <v>40881</v>
      </c>
      <c r="DH69" s="17">
        <f t="shared" si="31"/>
        <v>40881</v>
      </c>
      <c r="DI69" s="17">
        <v>7323</v>
      </c>
      <c r="DJ69" s="17">
        <f t="shared" si="32"/>
        <v>0</v>
      </c>
      <c r="DK69" s="18">
        <v>2062</v>
      </c>
      <c r="DL69" s="18">
        <v>1405</v>
      </c>
      <c r="DM69" s="37">
        <f>DG69-'[4]протокол от 15.01.2026 № 1'!DH69</f>
        <v>0</v>
      </c>
      <c r="DN69" s="37"/>
    </row>
    <row r="70" spans="1:118" ht="31.5" x14ac:dyDescent="0.2">
      <c r="A70" s="19" t="s">
        <v>136</v>
      </c>
      <c r="B70" s="13">
        <f t="shared" si="0"/>
        <v>76169</v>
      </c>
      <c r="C70" s="14">
        <v>12280</v>
      </c>
      <c r="D70" s="14">
        <v>62425</v>
      </c>
      <c r="E70" s="14">
        <v>0</v>
      </c>
      <c r="F70" s="14">
        <v>0</v>
      </c>
      <c r="G70" s="14">
        <v>0</v>
      </c>
      <c r="H70" s="14">
        <v>921</v>
      </c>
      <c r="I70" s="14">
        <v>543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3">
        <f t="shared" si="1"/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3">
        <f t="shared" si="2"/>
        <v>4246</v>
      </c>
      <c r="Y70" s="13">
        <f t="shared" si="3"/>
        <v>2111</v>
      </c>
      <c r="Z70" s="14">
        <v>2111</v>
      </c>
      <c r="AA70" s="14">
        <v>0</v>
      </c>
      <c r="AB70" s="13">
        <f t="shared" si="4"/>
        <v>2135</v>
      </c>
      <c r="AC70" s="14">
        <v>2135</v>
      </c>
      <c r="AD70" s="14">
        <v>0</v>
      </c>
      <c r="AE70" s="13">
        <f t="shared" si="5"/>
        <v>2696</v>
      </c>
      <c r="AF70" s="14">
        <v>2696</v>
      </c>
      <c r="AG70" s="14">
        <v>0</v>
      </c>
      <c r="AH70" s="14">
        <v>0</v>
      </c>
      <c r="AI70" s="13">
        <f t="shared" si="6"/>
        <v>0</v>
      </c>
      <c r="AJ70" s="14">
        <v>0</v>
      </c>
      <c r="AK70" s="14">
        <v>0</v>
      </c>
      <c r="AL70" s="13">
        <f t="shared" si="7"/>
        <v>2024</v>
      </c>
      <c r="AM70" s="14">
        <v>2024</v>
      </c>
      <c r="AN70" s="14">
        <v>0</v>
      </c>
      <c r="AO70" s="13">
        <f t="shared" si="8"/>
        <v>649</v>
      </c>
      <c r="AP70" s="14">
        <v>649</v>
      </c>
      <c r="AQ70" s="14">
        <v>0</v>
      </c>
      <c r="AR70" s="13">
        <f t="shared" si="9"/>
        <v>5518</v>
      </c>
      <c r="AS70" s="14">
        <v>3726</v>
      </c>
      <c r="AT70" s="14">
        <v>0</v>
      </c>
      <c r="AU70" s="14">
        <v>0</v>
      </c>
      <c r="AV70" s="14">
        <v>0</v>
      </c>
      <c r="AW70" s="14">
        <v>0</v>
      </c>
      <c r="AX70" s="13">
        <f t="shared" si="10"/>
        <v>0</v>
      </c>
      <c r="AY70" s="14">
        <v>0</v>
      </c>
      <c r="AZ70" s="14">
        <v>0</v>
      </c>
      <c r="BA70" s="13">
        <f t="shared" si="11"/>
        <v>236</v>
      </c>
      <c r="BB70" s="14">
        <v>236</v>
      </c>
      <c r="BC70" s="14">
        <v>0</v>
      </c>
      <c r="BD70" s="13">
        <f t="shared" si="12"/>
        <v>1439</v>
      </c>
      <c r="BE70" s="14">
        <v>1439</v>
      </c>
      <c r="BF70" s="14">
        <v>0</v>
      </c>
      <c r="BG70" s="13">
        <f t="shared" si="13"/>
        <v>0</v>
      </c>
      <c r="BH70" s="14">
        <v>0</v>
      </c>
      <c r="BI70" s="14">
        <v>0</v>
      </c>
      <c r="BJ70" s="13">
        <f t="shared" si="14"/>
        <v>117</v>
      </c>
      <c r="BK70" s="14">
        <v>117</v>
      </c>
      <c r="BL70" s="14">
        <v>0</v>
      </c>
      <c r="BM70" s="13">
        <f t="shared" si="15"/>
        <v>5067</v>
      </c>
      <c r="BN70" s="14">
        <v>5067</v>
      </c>
      <c r="BO70" s="14">
        <v>0</v>
      </c>
      <c r="BP70" s="13">
        <f t="shared" si="16"/>
        <v>0</v>
      </c>
      <c r="BQ70" s="13">
        <f t="shared" si="17"/>
        <v>0</v>
      </c>
      <c r="BR70" s="14">
        <v>0</v>
      </c>
      <c r="BS70" s="14">
        <v>0</v>
      </c>
      <c r="BT70" s="14">
        <v>0</v>
      </c>
      <c r="BU70" s="14">
        <v>0</v>
      </c>
      <c r="BV70" s="13">
        <f t="shared" si="18"/>
        <v>0</v>
      </c>
      <c r="BW70" s="14">
        <v>0</v>
      </c>
      <c r="BX70" s="14">
        <v>0</v>
      </c>
      <c r="BY70" s="13">
        <f t="shared" si="19"/>
        <v>0</v>
      </c>
      <c r="BZ70" s="14">
        <v>0</v>
      </c>
      <c r="CA70" s="14">
        <v>0</v>
      </c>
      <c r="CB70" s="13">
        <f t="shared" si="20"/>
        <v>0</v>
      </c>
      <c r="CC70" s="14">
        <v>0</v>
      </c>
      <c r="CD70" s="14">
        <v>0</v>
      </c>
      <c r="CE70" s="13">
        <f t="shared" si="21"/>
        <v>12834</v>
      </c>
      <c r="CF70" s="14">
        <v>12834</v>
      </c>
      <c r="CG70" s="14">
        <v>0</v>
      </c>
      <c r="CH70" s="13">
        <f t="shared" si="22"/>
        <v>1390</v>
      </c>
      <c r="CI70" s="14">
        <v>1390</v>
      </c>
      <c r="CJ70" s="14">
        <v>0</v>
      </c>
      <c r="CK70" s="13">
        <f t="shared" si="23"/>
        <v>0</v>
      </c>
      <c r="CL70" s="14">
        <v>0</v>
      </c>
      <c r="CM70" s="14">
        <v>0</v>
      </c>
      <c r="CN70" s="13">
        <f t="shared" si="24"/>
        <v>2863</v>
      </c>
      <c r="CO70" s="14">
        <v>2863</v>
      </c>
      <c r="CP70" s="14">
        <v>0</v>
      </c>
      <c r="CQ70" s="16"/>
      <c r="CR70" s="13">
        <f t="shared" si="25"/>
        <v>0</v>
      </c>
      <c r="CS70" s="14">
        <v>0</v>
      </c>
      <c r="CT70" s="14">
        <v>0</v>
      </c>
      <c r="CU70" s="13">
        <f t="shared" si="26"/>
        <v>0</v>
      </c>
      <c r="CV70" s="13">
        <f t="shared" si="27"/>
        <v>0</v>
      </c>
      <c r="CW70" s="13">
        <f t="shared" si="27"/>
        <v>0</v>
      </c>
      <c r="CX70" s="13">
        <f t="shared" si="28"/>
        <v>0</v>
      </c>
      <c r="CY70" s="14">
        <v>0</v>
      </c>
      <c r="CZ70" s="14">
        <v>0</v>
      </c>
      <c r="DA70" s="13">
        <f t="shared" si="29"/>
        <v>0</v>
      </c>
      <c r="DB70" s="14">
        <v>0</v>
      </c>
      <c r="DC70" s="14">
        <v>0</v>
      </c>
      <c r="DD70" s="13">
        <f t="shared" si="30"/>
        <v>0</v>
      </c>
      <c r="DE70" s="14">
        <v>0</v>
      </c>
      <c r="DF70" s="14">
        <v>0</v>
      </c>
      <c r="DG70" s="17">
        <f t="shared" si="33"/>
        <v>113456</v>
      </c>
      <c r="DH70" s="17">
        <f t="shared" si="31"/>
        <v>113456</v>
      </c>
      <c r="DI70" s="17">
        <v>19476</v>
      </c>
      <c r="DJ70" s="17">
        <f t="shared" si="32"/>
        <v>0</v>
      </c>
      <c r="DK70" s="18">
        <v>5444</v>
      </c>
      <c r="DL70" s="18">
        <v>3741</v>
      </c>
      <c r="DM70" s="37">
        <f>DG70-'[4]протокол от 15.01.2026 № 1'!DH70</f>
        <v>0</v>
      </c>
      <c r="DN70" s="37"/>
    </row>
    <row r="71" spans="1:118" ht="31.5" x14ac:dyDescent="0.2">
      <c r="A71" s="19" t="s">
        <v>137</v>
      </c>
      <c r="B71" s="13">
        <f t="shared" ref="B71:B97" si="34">C71+D71+E71+F71+G71+H71+I71+J71+K71+L71+M71+N71</f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3">
        <f t="shared" ref="O71:O97" si="35">P71+Q71+R71+S71+T71+U71+V71+W71</f>
        <v>88879</v>
      </c>
      <c r="P71" s="14">
        <v>6331</v>
      </c>
      <c r="Q71" s="14">
        <v>78952</v>
      </c>
      <c r="R71" s="14">
        <v>507</v>
      </c>
      <c r="S71" s="14">
        <v>1418</v>
      </c>
      <c r="T71" s="14">
        <v>1671</v>
      </c>
      <c r="U71" s="14">
        <v>0</v>
      </c>
      <c r="V71" s="14">
        <v>0</v>
      </c>
      <c r="W71" s="14">
        <v>0</v>
      </c>
      <c r="X71" s="13">
        <f t="shared" ref="X71:X97" si="36">Y71+AB71</f>
        <v>1823</v>
      </c>
      <c r="Y71" s="13">
        <f t="shared" ref="Y71:Y97" si="37">Z71+AA71</f>
        <v>1722</v>
      </c>
      <c r="Z71" s="14">
        <v>0</v>
      </c>
      <c r="AA71" s="14">
        <v>1722</v>
      </c>
      <c r="AB71" s="13">
        <f t="shared" ref="AB71:AB97" si="38">AC71+AD71</f>
        <v>101</v>
      </c>
      <c r="AC71" s="14">
        <v>0</v>
      </c>
      <c r="AD71" s="14">
        <v>101</v>
      </c>
      <c r="AE71" s="13">
        <f t="shared" ref="AE71:AE97" si="39">AF71+AG71</f>
        <v>1216</v>
      </c>
      <c r="AF71" s="14">
        <v>0</v>
      </c>
      <c r="AG71" s="14">
        <v>1216</v>
      </c>
      <c r="AH71" s="14">
        <v>0</v>
      </c>
      <c r="AI71" s="13">
        <f t="shared" ref="AI71:AI97" si="40">AJ71+AK71</f>
        <v>101</v>
      </c>
      <c r="AJ71" s="14">
        <v>0</v>
      </c>
      <c r="AK71" s="14">
        <v>101</v>
      </c>
      <c r="AL71" s="13">
        <f t="shared" ref="AL71:AL97" si="41">AM71+AN71</f>
        <v>1520</v>
      </c>
      <c r="AM71" s="14">
        <v>0</v>
      </c>
      <c r="AN71" s="14">
        <v>1520</v>
      </c>
      <c r="AO71" s="13">
        <f t="shared" ref="AO71:AO97" si="42">AP71+AQ71</f>
        <v>101</v>
      </c>
      <c r="AP71" s="14">
        <v>0</v>
      </c>
      <c r="AQ71" s="14">
        <v>101</v>
      </c>
      <c r="AR71" s="13">
        <f t="shared" ref="AR71:AR97" si="43">AT71+AU71+AV71+AW71+AX71+BA71+BD71+BG71+BJ71+AS71</f>
        <v>2634</v>
      </c>
      <c r="AS71" s="14">
        <v>0</v>
      </c>
      <c r="AT71" s="14">
        <v>1013</v>
      </c>
      <c r="AU71" s="14">
        <v>0</v>
      </c>
      <c r="AV71" s="14">
        <v>0</v>
      </c>
      <c r="AW71" s="14">
        <v>0</v>
      </c>
      <c r="AX71" s="13">
        <f t="shared" ref="AX71:AX97" si="44">AY71+AZ71</f>
        <v>0</v>
      </c>
      <c r="AY71" s="14">
        <v>0</v>
      </c>
      <c r="AZ71" s="14">
        <v>0</v>
      </c>
      <c r="BA71" s="13">
        <f t="shared" ref="BA71:BA97" si="45">BB71+BC71</f>
        <v>0</v>
      </c>
      <c r="BB71" s="14">
        <v>0</v>
      </c>
      <c r="BC71" s="14">
        <v>0</v>
      </c>
      <c r="BD71" s="13">
        <f t="shared" ref="BD71:BD97" si="46">BE71+BF71</f>
        <v>1621</v>
      </c>
      <c r="BE71" s="14">
        <v>0</v>
      </c>
      <c r="BF71" s="14">
        <v>1621</v>
      </c>
      <c r="BG71" s="13">
        <f t="shared" ref="BG71:BG97" si="47">BH71+BI71</f>
        <v>0</v>
      </c>
      <c r="BH71" s="14">
        <v>0</v>
      </c>
      <c r="BI71" s="14">
        <v>0</v>
      </c>
      <c r="BJ71" s="13">
        <f t="shared" ref="BJ71:BJ97" si="48">BK71+BL71</f>
        <v>0</v>
      </c>
      <c r="BK71" s="14">
        <v>0</v>
      </c>
      <c r="BL71" s="14">
        <v>0</v>
      </c>
      <c r="BM71" s="13">
        <f t="shared" ref="BM71:BM97" si="49">BN71+BO71</f>
        <v>101</v>
      </c>
      <c r="BN71" s="14">
        <v>0</v>
      </c>
      <c r="BO71" s="14">
        <v>101</v>
      </c>
      <c r="BP71" s="13">
        <f t="shared" ref="BP71:BP97" si="50">BT71+BU71+BV71+BY71+CB71+BQ71</f>
        <v>200</v>
      </c>
      <c r="BQ71" s="13">
        <f t="shared" ref="BQ71:BQ97" si="51">BR71+BS71</f>
        <v>0</v>
      </c>
      <c r="BR71" s="14">
        <v>0</v>
      </c>
      <c r="BS71" s="15">
        <v>0</v>
      </c>
      <c r="BT71" s="15">
        <v>200</v>
      </c>
      <c r="BU71" s="15">
        <v>0</v>
      </c>
      <c r="BV71" s="13">
        <f t="shared" ref="BV71:BV97" si="52">BW71+BX71</f>
        <v>0</v>
      </c>
      <c r="BW71" s="15">
        <v>0</v>
      </c>
      <c r="BX71" s="15">
        <v>0</v>
      </c>
      <c r="BY71" s="13">
        <f t="shared" ref="BY71:BY97" si="53">BZ71+CA71</f>
        <v>0</v>
      </c>
      <c r="BZ71" s="15">
        <v>0</v>
      </c>
      <c r="CA71" s="15">
        <v>0</v>
      </c>
      <c r="CB71" s="13">
        <f t="shared" ref="CB71:CB97" si="54">CC71+CD71</f>
        <v>0</v>
      </c>
      <c r="CC71" s="15">
        <v>0</v>
      </c>
      <c r="CD71" s="15">
        <v>0</v>
      </c>
      <c r="CE71" s="13">
        <f t="shared" ref="CE71:CE97" si="55">CF71+CG71</f>
        <v>709</v>
      </c>
      <c r="CF71" s="14">
        <v>0</v>
      </c>
      <c r="CG71" s="14">
        <v>709</v>
      </c>
      <c r="CH71" s="13">
        <f t="shared" ref="CH71:CH97" si="56">CJ71+CI71</f>
        <v>2229</v>
      </c>
      <c r="CI71" s="14">
        <v>0</v>
      </c>
      <c r="CJ71" s="14">
        <v>2229</v>
      </c>
      <c r="CK71" s="13">
        <f t="shared" ref="CK71:CK97" si="57">CM71+CL71</f>
        <v>0</v>
      </c>
      <c r="CL71" s="14">
        <v>0</v>
      </c>
      <c r="CM71" s="14">
        <v>0</v>
      </c>
      <c r="CN71" s="13">
        <f t="shared" ref="CN71:CN97" si="58">CP71+CO71</f>
        <v>2647</v>
      </c>
      <c r="CO71" s="14">
        <v>0</v>
      </c>
      <c r="CP71" s="14">
        <v>2647</v>
      </c>
      <c r="CQ71" s="16">
        <v>1800</v>
      </c>
      <c r="CR71" s="13">
        <f t="shared" ref="CR71:CR97" si="59">CT71+CS71</f>
        <v>0</v>
      </c>
      <c r="CS71" s="14">
        <v>0</v>
      </c>
      <c r="CT71" s="14">
        <v>0</v>
      </c>
      <c r="CU71" s="13">
        <f t="shared" ref="CU71:CU97" si="60">CW71+CV71</f>
        <v>0</v>
      </c>
      <c r="CV71" s="13">
        <f t="shared" ref="CV71:CW97" si="61">CY71+DB71+DE71</f>
        <v>0</v>
      </c>
      <c r="CW71" s="13">
        <f t="shared" si="61"/>
        <v>0</v>
      </c>
      <c r="CX71" s="13">
        <f t="shared" ref="CX71:CX97" si="62">CZ71+CY71</f>
        <v>0</v>
      </c>
      <c r="CY71" s="14">
        <v>0</v>
      </c>
      <c r="CZ71" s="14">
        <v>0</v>
      </c>
      <c r="DA71" s="13">
        <f t="shared" ref="DA71:DA97" si="63">DC71+DB71</f>
        <v>0</v>
      </c>
      <c r="DB71" s="14">
        <v>0</v>
      </c>
      <c r="DC71" s="14">
        <v>0</v>
      </c>
      <c r="DD71" s="13">
        <f t="shared" ref="DD71:DD97" si="64">DF71+DE71</f>
        <v>0</v>
      </c>
      <c r="DE71" s="14">
        <v>0</v>
      </c>
      <c r="DF71" s="14">
        <v>0</v>
      </c>
      <c r="DG71" s="17">
        <f t="shared" si="33"/>
        <v>102160</v>
      </c>
      <c r="DH71" s="17">
        <f t="shared" ref="DH71:DH98" si="65">B71+Z71+AC71+AF71+AH71+AJ71+AM71+AP71+AS71+AU71+AV71+AW71+BB71+BE71+BK71+BN71+BR71+CC71+CF71+CI71+CL71+CO71+CS71+CV71+BU71+BW71+BZ71+AY71+BH71</f>
        <v>0</v>
      </c>
      <c r="DI71" s="17">
        <v>0</v>
      </c>
      <c r="DJ71" s="17">
        <f t="shared" ref="DJ71:DJ98" si="66">O71+AA71+AD71+AG71+AK71+AN71+AQ71+AT71+BC71+BF71+BL71+BO71+BT71+CG71+CJ71+CM71+CP71+CT71+CW71+CA71+CD71+AZ71+BI71+BX71+BS71</f>
        <v>102160</v>
      </c>
      <c r="DK71" s="18">
        <v>1942</v>
      </c>
      <c r="DL71" s="18">
        <v>1323</v>
      </c>
      <c r="DM71" s="37">
        <f>DG71-'[4]протокол от 15.01.2026 № 1'!DH71</f>
        <v>0</v>
      </c>
      <c r="DN71" s="37"/>
    </row>
    <row r="72" spans="1:118" ht="15.75" x14ac:dyDescent="0.2">
      <c r="A72" s="19" t="s">
        <v>138</v>
      </c>
      <c r="B72" s="13">
        <f t="shared" si="34"/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3">
        <f t="shared" si="35"/>
        <v>33694</v>
      </c>
      <c r="P72" s="14">
        <v>0</v>
      </c>
      <c r="Q72" s="14">
        <v>33224</v>
      </c>
      <c r="R72" s="14">
        <v>0</v>
      </c>
      <c r="S72" s="14">
        <v>449</v>
      </c>
      <c r="T72" s="14">
        <v>21</v>
      </c>
      <c r="U72" s="14">
        <v>0</v>
      </c>
      <c r="V72" s="14">
        <v>0</v>
      </c>
      <c r="W72" s="14">
        <v>0</v>
      </c>
      <c r="X72" s="13">
        <f t="shared" si="36"/>
        <v>516</v>
      </c>
      <c r="Y72" s="13">
        <f t="shared" si="37"/>
        <v>516</v>
      </c>
      <c r="Z72" s="14">
        <v>0</v>
      </c>
      <c r="AA72" s="14">
        <v>516</v>
      </c>
      <c r="AB72" s="13">
        <f t="shared" si="38"/>
        <v>0</v>
      </c>
      <c r="AC72" s="14">
        <v>0</v>
      </c>
      <c r="AD72" s="14">
        <v>0</v>
      </c>
      <c r="AE72" s="13">
        <f t="shared" si="39"/>
        <v>44</v>
      </c>
      <c r="AF72" s="14">
        <v>0</v>
      </c>
      <c r="AG72" s="14">
        <v>44</v>
      </c>
      <c r="AH72" s="14">
        <v>0</v>
      </c>
      <c r="AI72" s="13">
        <f t="shared" si="40"/>
        <v>0</v>
      </c>
      <c r="AJ72" s="14">
        <v>0</v>
      </c>
      <c r="AK72" s="14">
        <v>0</v>
      </c>
      <c r="AL72" s="13">
        <f t="shared" si="41"/>
        <v>782</v>
      </c>
      <c r="AM72" s="14">
        <v>0</v>
      </c>
      <c r="AN72" s="14">
        <v>782</v>
      </c>
      <c r="AO72" s="13">
        <f t="shared" si="42"/>
        <v>151</v>
      </c>
      <c r="AP72" s="14">
        <v>0</v>
      </c>
      <c r="AQ72" s="14">
        <v>151</v>
      </c>
      <c r="AR72" s="13">
        <f t="shared" si="43"/>
        <v>2164</v>
      </c>
      <c r="AS72" s="14">
        <v>0</v>
      </c>
      <c r="AT72" s="14">
        <v>1862</v>
      </c>
      <c r="AU72" s="14">
        <v>0</v>
      </c>
      <c r="AV72" s="14">
        <v>0</v>
      </c>
      <c r="AW72" s="14">
        <v>0</v>
      </c>
      <c r="AX72" s="13">
        <f t="shared" si="44"/>
        <v>0</v>
      </c>
      <c r="AY72" s="14">
        <v>0</v>
      </c>
      <c r="AZ72" s="14">
        <v>0</v>
      </c>
      <c r="BA72" s="13">
        <f t="shared" si="45"/>
        <v>0</v>
      </c>
      <c r="BB72" s="14">
        <v>0</v>
      </c>
      <c r="BC72" s="14">
        <v>0</v>
      </c>
      <c r="BD72" s="13">
        <f t="shared" si="46"/>
        <v>302</v>
      </c>
      <c r="BE72" s="14">
        <v>0</v>
      </c>
      <c r="BF72" s="14">
        <v>302</v>
      </c>
      <c r="BG72" s="13">
        <f t="shared" si="47"/>
        <v>0</v>
      </c>
      <c r="BH72" s="14">
        <v>0</v>
      </c>
      <c r="BI72" s="14">
        <v>0</v>
      </c>
      <c r="BJ72" s="13">
        <f t="shared" si="48"/>
        <v>0</v>
      </c>
      <c r="BK72" s="14">
        <v>0</v>
      </c>
      <c r="BL72" s="14">
        <v>0</v>
      </c>
      <c r="BM72" s="13">
        <f t="shared" si="49"/>
        <v>107</v>
      </c>
      <c r="BN72" s="14">
        <v>0</v>
      </c>
      <c r="BO72" s="14">
        <v>107</v>
      </c>
      <c r="BP72" s="13">
        <f t="shared" si="50"/>
        <v>0</v>
      </c>
      <c r="BQ72" s="13">
        <f t="shared" si="51"/>
        <v>0</v>
      </c>
      <c r="BR72" s="14">
        <v>0</v>
      </c>
      <c r="BS72" s="14">
        <v>0</v>
      </c>
      <c r="BT72" s="14">
        <v>0</v>
      </c>
      <c r="BU72" s="14">
        <v>0</v>
      </c>
      <c r="BV72" s="13">
        <f t="shared" si="52"/>
        <v>0</v>
      </c>
      <c r="BW72" s="14">
        <v>0</v>
      </c>
      <c r="BX72" s="14">
        <v>0</v>
      </c>
      <c r="BY72" s="13">
        <f t="shared" si="53"/>
        <v>0</v>
      </c>
      <c r="BZ72" s="14">
        <v>0</v>
      </c>
      <c r="CA72" s="14">
        <v>0</v>
      </c>
      <c r="CB72" s="13">
        <f t="shared" si="54"/>
        <v>0</v>
      </c>
      <c r="CC72" s="14">
        <v>0</v>
      </c>
      <c r="CD72" s="14">
        <v>0</v>
      </c>
      <c r="CE72" s="13">
        <f t="shared" si="55"/>
        <v>1618</v>
      </c>
      <c r="CF72" s="14">
        <v>0</v>
      </c>
      <c r="CG72" s="14">
        <v>1618</v>
      </c>
      <c r="CH72" s="13">
        <f t="shared" si="56"/>
        <v>1726</v>
      </c>
      <c r="CI72" s="14">
        <v>0</v>
      </c>
      <c r="CJ72" s="14">
        <v>1726</v>
      </c>
      <c r="CK72" s="13">
        <f t="shared" si="57"/>
        <v>0</v>
      </c>
      <c r="CL72" s="14">
        <v>0</v>
      </c>
      <c r="CM72" s="14">
        <v>0</v>
      </c>
      <c r="CN72" s="13">
        <f t="shared" si="58"/>
        <v>1886</v>
      </c>
      <c r="CO72" s="14">
        <v>0</v>
      </c>
      <c r="CP72" s="14">
        <v>1886</v>
      </c>
      <c r="CQ72" s="16"/>
      <c r="CR72" s="13">
        <f t="shared" si="59"/>
        <v>0</v>
      </c>
      <c r="CS72" s="14">
        <v>0</v>
      </c>
      <c r="CT72" s="14">
        <v>0</v>
      </c>
      <c r="CU72" s="13">
        <f t="shared" si="60"/>
        <v>0</v>
      </c>
      <c r="CV72" s="13">
        <f t="shared" si="61"/>
        <v>0</v>
      </c>
      <c r="CW72" s="13">
        <f t="shared" si="61"/>
        <v>0</v>
      </c>
      <c r="CX72" s="13">
        <f t="shared" si="62"/>
        <v>0</v>
      </c>
      <c r="CY72" s="14">
        <v>0</v>
      </c>
      <c r="CZ72" s="14">
        <v>0</v>
      </c>
      <c r="DA72" s="13">
        <f t="shared" si="63"/>
        <v>0</v>
      </c>
      <c r="DB72" s="14">
        <v>0</v>
      </c>
      <c r="DC72" s="14">
        <v>0</v>
      </c>
      <c r="DD72" s="13">
        <f t="shared" si="64"/>
        <v>0</v>
      </c>
      <c r="DE72" s="14">
        <v>0</v>
      </c>
      <c r="DF72" s="14">
        <v>0</v>
      </c>
      <c r="DG72" s="17">
        <f t="shared" ref="DG72:DG98" si="67">DH72+DJ72</f>
        <v>42688</v>
      </c>
      <c r="DH72" s="17">
        <f t="shared" si="65"/>
        <v>0</v>
      </c>
      <c r="DI72" s="17">
        <v>0</v>
      </c>
      <c r="DJ72" s="17">
        <f t="shared" si="66"/>
        <v>42688</v>
      </c>
      <c r="DK72" s="18">
        <v>1565</v>
      </c>
      <c r="DL72" s="18">
        <v>1066</v>
      </c>
      <c r="DM72" s="37">
        <f>DG72-'[4]протокол от 15.01.2026 № 1'!DH72</f>
        <v>0</v>
      </c>
      <c r="DN72" s="37"/>
    </row>
    <row r="73" spans="1:118" ht="31.5" x14ac:dyDescent="0.2">
      <c r="A73" s="19" t="s">
        <v>139</v>
      </c>
      <c r="B73" s="13">
        <f t="shared" si="34"/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3">
        <f t="shared" si="35"/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3">
        <f t="shared" si="36"/>
        <v>0</v>
      </c>
      <c r="Y73" s="13">
        <f t="shared" si="37"/>
        <v>0</v>
      </c>
      <c r="Z73" s="14">
        <v>0</v>
      </c>
      <c r="AA73" s="14">
        <v>0</v>
      </c>
      <c r="AB73" s="13">
        <f t="shared" si="38"/>
        <v>0</v>
      </c>
      <c r="AC73" s="14">
        <v>0</v>
      </c>
      <c r="AD73" s="14">
        <v>0</v>
      </c>
      <c r="AE73" s="13">
        <f t="shared" si="39"/>
        <v>0</v>
      </c>
      <c r="AF73" s="14">
        <v>0</v>
      </c>
      <c r="AG73" s="14">
        <v>0</v>
      </c>
      <c r="AH73" s="14">
        <v>0</v>
      </c>
      <c r="AI73" s="13">
        <f t="shared" si="40"/>
        <v>0</v>
      </c>
      <c r="AJ73" s="14">
        <v>0</v>
      </c>
      <c r="AK73" s="14">
        <v>0</v>
      </c>
      <c r="AL73" s="13">
        <f t="shared" si="41"/>
        <v>0</v>
      </c>
      <c r="AM73" s="14">
        <v>0</v>
      </c>
      <c r="AN73" s="14">
        <v>0</v>
      </c>
      <c r="AO73" s="13">
        <f t="shared" si="42"/>
        <v>0</v>
      </c>
      <c r="AP73" s="14">
        <v>0</v>
      </c>
      <c r="AQ73" s="14">
        <v>0</v>
      </c>
      <c r="AR73" s="13">
        <f t="shared" si="43"/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3">
        <f t="shared" si="44"/>
        <v>0</v>
      </c>
      <c r="AY73" s="14">
        <v>0</v>
      </c>
      <c r="AZ73" s="14">
        <v>0</v>
      </c>
      <c r="BA73" s="13">
        <f t="shared" si="45"/>
        <v>0</v>
      </c>
      <c r="BB73" s="14">
        <v>0</v>
      </c>
      <c r="BC73" s="14">
        <v>0</v>
      </c>
      <c r="BD73" s="13">
        <f t="shared" si="46"/>
        <v>0</v>
      </c>
      <c r="BE73" s="14">
        <v>0</v>
      </c>
      <c r="BF73" s="14">
        <v>0</v>
      </c>
      <c r="BG73" s="13">
        <f t="shared" si="47"/>
        <v>0</v>
      </c>
      <c r="BH73" s="14">
        <v>0</v>
      </c>
      <c r="BI73" s="14">
        <v>0</v>
      </c>
      <c r="BJ73" s="13">
        <f t="shared" si="48"/>
        <v>0</v>
      </c>
      <c r="BK73" s="14">
        <v>0</v>
      </c>
      <c r="BL73" s="14">
        <v>0</v>
      </c>
      <c r="BM73" s="13">
        <f t="shared" si="49"/>
        <v>0</v>
      </c>
      <c r="BN73" s="14">
        <v>0</v>
      </c>
      <c r="BO73" s="14">
        <v>0</v>
      </c>
      <c r="BP73" s="13">
        <f t="shared" si="50"/>
        <v>31397</v>
      </c>
      <c r="BQ73" s="13">
        <f t="shared" si="51"/>
        <v>7949</v>
      </c>
      <c r="BR73" s="14">
        <v>3372</v>
      </c>
      <c r="BS73" s="14">
        <v>4577</v>
      </c>
      <c r="BT73" s="14">
        <v>5167</v>
      </c>
      <c r="BU73" s="14">
        <v>13581</v>
      </c>
      <c r="BV73" s="13">
        <f t="shared" si="52"/>
        <v>100</v>
      </c>
      <c r="BW73" s="14">
        <v>100</v>
      </c>
      <c r="BX73" s="14">
        <v>0</v>
      </c>
      <c r="BY73" s="13">
        <f t="shared" si="53"/>
        <v>0</v>
      </c>
      <c r="BZ73" s="14">
        <v>0</v>
      </c>
      <c r="CA73" s="14">
        <v>0</v>
      </c>
      <c r="CB73" s="13">
        <f t="shared" si="54"/>
        <v>4600</v>
      </c>
      <c r="CC73" s="14">
        <v>3170</v>
      </c>
      <c r="CD73" s="14">
        <v>1430</v>
      </c>
      <c r="CE73" s="13">
        <f t="shared" si="55"/>
        <v>0</v>
      </c>
      <c r="CF73" s="14">
        <v>0</v>
      </c>
      <c r="CG73" s="14">
        <v>0</v>
      </c>
      <c r="CH73" s="13">
        <f t="shared" si="56"/>
        <v>0</v>
      </c>
      <c r="CI73" s="14">
        <v>0</v>
      </c>
      <c r="CJ73" s="14">
        <v>0</v>
      </c>
      <c r="CK73" s="13">
        <f t="shared" si="57"/>
        <v>0</v>
      </c>
      <c r="CL73" s="14">
        <v>0</v>
      </c>
      <c r="CM73" s="14">
        <v>0</v>
      </c>
      <c r="CN73" s="13">
        <f t="shared" si="58"/>
        <v>0</v>
      </c>
      <c r="CO73" s="14">
        <v>0</v>
      </c>
      <c r="CP73" s="14">
        <v>0</v>
      </c>
      <c r="CQ73" s="16"/>
      <c r="CR73" s="13">
        <f t="shared" si="59"/>
        <v>0</v>
      </c>
      <c r="CS73" s="14">
        <v>0</v>
      </c>
      <c r="CT73" s="14">
        <v>0</v>
      </c>
      <c r="CU73" s="13">
        <f t="shared" si="60"/>
        <v>0</v>
      </c>
      <c r="CV73" s="13">
        <f t="shared" si="61"/>
        <v>0</v>
      </c>
      <c r="CW73" s="13">
        <f t="shared" si="61"/>
        <v>0</v>
      </c>
      <c r="CX73" s="13">
        <f t="shared" si="62"/>
        <v>0</v>
      </c>
      <c r="CY73" s="14">
        <v>0</v>
      </c>
      <c r="CZ73" s="14">
        <v>0</v>
      </c>
      <c r="DA73" s="13">
        <f t="shared" si="63"/>
        <v>0</v>
      </c>
      <c r="DB73" s="14">
        <v>0</v>
      </c>
      <c r="DC73" s="14">
        <v>0</v>
      </c>
      <c r="DD73" s="13">
        <f t="shared" si="64"/>
        <v>0</v>
      </c>
      <c r="DE73" s="14">
        <v>0</v>
      </c>
      <c r="DF73" s="14">
        <v>0</v>
      </c>
      <c r="DG73" s="17">
        <f t="shared" si="67"/>
        <v>31397</v>
      </c>
      <c r="DH73" s="17">
        <f t="shared" si="65"/>
        <v>20223</v>
      </c>
      <c r="DI73" s="17">
        <v>0</v>
      </c>
      <c r="DJ73" s="17">
        <f t="shared" si="66"/>
        <v>11174</v>
      </c>
      <c r="DK73" s="18"/>
      <c r="DL73" s="18"/>
      <c r="DM73" s="37">
        <f>DG73-'[4]протокол от 15.01.2026 № 1'!DH73</f>
        <v>0</v>
      </c>
      <c r="DN73" s="37"/>
    </row>
    <row r="74" spans="1:118" ht="31.5" x14ac:dyDescent="0.2">
      <c r="A74" s="19" t="s">
        <v>140</v>
      </c>
      <c r="B74" s="13">
        <f t="shared" si="34"/>
        <v>0</v>
      </c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13">
        <f t="shared" si="35"/>
        <v>0</v>
      </c>
      <c r="P74" s="24"/>
      <c r="Q74" s="24"/>
      <c r="R74" s="24"/>
      <c r="S74" s="24"/>
      <c r="T74" s="24"/>
      <c r="U74" s="24"/>
      <c r="V74" s="24"/>
      <c r="W74" s="24"/>
      <c r="X74" s="13">
        <f t="shared" si="36"/>
        <v>0</v>
      </c>
      <c r="Y74" s="13">
        <f t="shared" si="37"/>
        <v>0</v>
      </c>
      <c r="Z74" s="24"/>
      <c r="AA74" s="24"/>
      <c r="AB74" s="13">
        <f t="shared" si="38"/>
        <v>0</v>
      </c>
      <c r="AC74" s="24"/>
      <c r="AD74" s="24"/>
      <c r="AE74" s="13">
        <f t="shared" si="39"/>
        <v>0</v>
      </c>
      <c r="AF74" s="24"/>
      <c r="AG74" s="24"/>
      <c r="AH74" s="24"/>
      <c r="AI74" s="13">
        <f t="shared" si="40"/>
        <v>0</v>
      </c>
      <c r="AJ74" s="24"/>
      <c r="AK74" s="24"/>
      <c r="AL74" s="13">
        <f t="shared" si="41"/>
        <v>0</v>
      </c>
      <c r="AM74" s="24"/>
      <c r="AN74" s="24"/>
      <c r="AO74" s="13">
        <f t="shared" si="42"/>
        <v>0</v>
      </c>
      <c r="AP74" s="24"/>
      <c r="AQ74" s="24"/>
      <c r="AR74" s="13">
        <f t="shared" si="43"/>
        <v>0</v>
      </c>
      <c r="AS74" s="25"/>
      <c r="AT74" s="25"/>
      <c r="AU74" s="25"/>
      <c r="AV74" s="25"/>
      <c r="AW74" s="25"/>
      <c r="AX74" s="13">
        <f t="shared" si="44"/>
        <v>0</v>
      </c>
      <c r="AY74" s="25"/>
      <c r="AZ74" s="25"/>
      <c r="BA74" s="13">
        <f t="shared" si="45"/>
        <v>0</v>
      </c>
      <c r="BB74" s="25"/>
      <c r="BC74" s="25"/>
      <c r="BD74" s="13">
        <f t="shared" si="46"/>
        <v>0</v>
      </c>
      <c r="BE74" s="25"/>
      <c r="BF74" s="25"/>
      <c r="BG74" s="13">
        <f t="shared" si="47"/>
        <v>0</v>
      </c>
      <c r="BH74" s="25"/>
      <c r="BI74" s="25"/>
      <c r="BJ74" s="13">
        <f t="shared" si="48"/>
        <v>0</v>
      </c>
      <c r="BK74" s="25"/>
      <c r="BL74" s="25"/>
      <c r="BM74" s="13">
        <f t="shared" si="49"/>
        <v>0</v>
      </c>
      <c r="BN74" s="24"/>
      <c r="BO74" s="24"/>
      <c r="BP74" s="13">
        <f t="shared" si="50"/>
        <v>21590</v>
      </c>
      <c r="BQ74" s="13">
        <f t="shared" si="51"/>
        <v>4000</v>
      </c>
      <c r="BR74" s="14">
        <v>1000</v>
      </c>
      <c r="BS74" s="15">
        <v>3000</v>
      </c>
      <c r="BT74" s="15">
        <v>700</v>
      </c>
      <c r="BU74" s="15">
        <v>12240</v>
      </c>
      <c r="BV74" s="13">
        <f t="shared" si="52"/>
        <v>2500</v>
      </c>
      <c r="BW74" s="15">
        <v>2500</v>
      </c>
      <c r="BX74" s="15">
        <v>0</v>
      </c>
      <c r="BY74" s="13">
        <f t="shared" si="53"/>
        <v>0</v>
      </c>
      <c r="BZ74" s="15">
        <v>0</v>
      </c>
      <c r="CA74" s="15">
        <v>0</v>
      </c>
      <c r="CB74" s="13">
        <f t="shared" si="54"/>
        <v>2150</v>
      </c>
      <c r="CC74" s="15">
        <v>2000</v>
      </c>
      <c r="CD74" s="15">
        <v>150</v>
      </c>
      <c r="CE74" s="13">
        <f t="shared" si="55"/>
        <v>0</v>
      </c>
      <c r="CF74" s="24"/>
      <c r="CG74" s="24"/>
      <c r="CH74" s="13">
        <f t="shared" si="56"/>
        <v>0</v>
      </c>
      <c r="CI74" s="24"/>
      <c r="CJ74" s="24"/>
      <c r="CK74" s="13">
        <f t="shared" si="57"/>
        <v>0</v>
      </c>
      <c r="CL74" s="24"/>
      <c r="CM74" s="24"/>
      <c r="CN74" s="13">
        <f t="shared" si="58"/>
        <v>0</v>
      </c>
      <c r="CO74" s="24"/>
      <c r="CP74" s="24"/>
      <c r="CQ74" s="26"/>
      <c r="CR74" s="13">
        <f t="shared" si="59"/>
        <v>0</v>
      </c>
      <c r="CS74" s="24"/>
      <c r="CT74" s="24"/>
      <c r="CU74" s="13">
        <f t="shared" si="60"/>
        <v>0</v>
      </c>
      <c r="CV74" s="13">
        <f t="shared" si="61"/>
        <v>0</v>
      </c>
      <c r="CW74" s="13">
        <f t="shared" si="61"/>
        <v>0</v>
      </c>
      <c r="CX74" s="13">
        <f t="shared" si="62"/>
        <v>0</v>
      </c>
      <c r="CY74" s="25"/>
      <c r="CZ74" s="25"/>
      <c r="DA74" s="13">
        <f t="shared" si="63"/>
        <v>0</v>
      </c>
      <c r="DB74" s="25"/>
      <c r="DC74" s="25"/>
      <c r="DD74" s="13">
        <f t="shared" si="64"/>
        <v>0</v>
      </c>
      <c r="DE74" s="25"/>
      <c r="DF74" s="25"/>
      <c r="DG74" s="17">
        <f t="shared" si="67"/>
        <v>21590</v>
      </c>
      <c r="DH74" s="17">
        <f t="shared" si="65"/>
        <v>17740</v>
      </c>
      <c r="DI74" s="17">
        <v>0</v>
      </c>
      <c r="DJ74" s="17">
        <f t="shared" si="66"/>
        <v>3850</v>
      </c>
      <c r="DK74" s="18"/>
      <c r="DL74" s="18"/>
      <c r="DM74" s="37">
        <f>DG74-'[4]протокол от 15.01.2026 № 1'!DH74</f>
        <v>0</v>
      </c>
      <c r="DN74" s="37"/>
    </row>
    <row r="75" spans="1:118" ht="47.25" x14ac:dyDescent="0.2">
      <c r="A75" s="19" t="s">
        <v>160</v>
      </c>
      <c r="B75" s="13">
        <f t="shared" si="34"/>
        <v>0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13">
        <f t="shared" si="35"/>
        <v>0</v>
      </c>
      <c r="P75" s="24"/>
      <c r="Q75" s="24"/>
      <c r="R75" s="24"/>
      <c r="S75" s="24"/>
      <c r="T75" s="24"/>
      <c r="U75" s="24"/>
      <c r="V75" s="24"/>
      <c r="W75" s="24"/>
      <c r="X75" s="13">
        <f t="shared" si="36"/>
        <v>0</v>
      </c>
      <c r="Y75" s="13">
        <f t="shared" si="37"/>
        <v>0</v>
      </c>
      <c r="Z75" s="24"/>
      <c r="AA75" s="24"/>
      <c r="AB75" s="13">
        <f t="shared" si="38"/>
        <v>0</v>
      </c>
      <c r="AC75" s="24"/>
      <c r="AD75" s="24"/>
      <c r="AE75" s="13">
        <f t="shared" si="39"/>
        <v>0</v>
      </c>
      <c r="AF75" s="24"/>
      <c r="AG75" s="24"/>
      <c r="AH75" s="24"/>
      <c r="AI75" s="13">
        <f t="shared" si="40"/>
        <v>0</v>
      </c>
      <c r="AJ75" s="24"/>
      <c r="AK75" s="24"/>
      <c r="AL75" s="13">
        <f t="shared" si="41"/>
        <v>0</v>
      </c>
      <c r="AM75" s="24"/>
      <c r="AN75" s="24"/>
      <c r="AO75" s="13">
        <f t="shared" si="42"/>
        <v>600</v>
      </c>
      <c r="AP75" s="15">
        <v>600</v>
      </c>
      <c r="AQ75" s="24"/>
      <c r="AR75" s="13">
        <f t="shared" si="43"/>
        <v>0</v>
      </c>
      <c r="AS75" s="25"/>
      <c r="AT75" s="25"/>
      <c r="AU75" s="25"/>
      <c r="AV75" s="25"/>
      <c r="AW75" s="25"/>
      <c r="AX75" s="13">
        <f t="shared" si="44"/>
        <v>0</v>
      </c>
      <c r="AY75" s="25"/>
      <c r="AZ75" s="25"/>
      <c r="BA75" s="13">
        <f t="shared" si="45"/>
        <v>0</v>
      </c>
      <c r="BB75" s="25"/>
      <c r="BC75" s="25"/>
      <c r="BD75" s="13">
        <f t="shared" si="46"/>
        <v>0</v>
      </c>
      <c r="BE75" s="25"/>
      <c r="BF75" s="25"/>
      <c r="BG75" s="13">
        <f t="shared" si="47"/>
        <v>0</v>
      </c>
      <c r="BH75" s="25"/>
      <c r="BI75" s="25"/>
      <c r="BJ75" s="13">
        <f t="shared" si="48"/>
        <v>0</v>
      </c>
      <c r="BK75" s="25"/>
      <c r="BL75" s="25"/>
      <c r="BM75" s="13">
        <f t="shared" si="49"/>
        <v>0</v>
      </c>
      <c r="BN75" s="24"/>
      <c r="BO75" s="24"/>
      <c r="BP75" s="13">
        <f t="shared" si="50"/>
        <v>0</v>
      </c>
      <c r="BQ75" s="13">
        <f t="shared" si="51"/>
        <v>0</v>
      </c>
      <c r="BR75" s="25"/>
      <c r="BS75" s="24"/>
      <c r="BT75" s="24"/>
      <c r="BU75" s="24"/>
      <c r="BV75" s="13">
        <f t="shared" si="52"/>
        <v>0</v>
      </c>
      <c r="BW75" s="24"/>
      <c r="BX75" s="24"/>
      <c r="BY75" s="13">
        <f t="shared" si="53"/>
        <v>0</v>
      </c>
      <c r="BZ75" s="24"/>
      <c r="CA75" s="24"/>
      <c r="CB75" s="13">
        <f t="shared" si="54"/>
        <v>0</v>
      </c>
      <c r="CC75" s="24"/>
      <c r="CD75" s="24"/>
      <c r="CE75" s="13">
        <f t="shared" si="55"/>
        <v>0</v>
      </c>
      <c r="CF75" s="24"/>
      <c r="CG75" s="24"/>
      <c r="CH75" s="13">
        <f t="shared" si="56"/>
        <v>0</v>
      </c>
      <c r="CI75" s="24"/>
      <c r="CJ75" s="24"/>
      <c r="CK75" s="13">
        <f t="shared" si="57"/>
        <v>0</v>
      </c>
      <c r="CL75" s="24"/>
      <c r="CM75" s="24"/>
      <c r="CN75" s="13">
        <f t="shared" si="58"/>
        <v>0</v>
      </c>
      <c r="CO75" s="24"/>
      <c r="CP75" s="24"/>
      <c r="CQ75" s="26"/>
      <c r="CR75" s="13">
        <f t="shared" si="59"/>
        <v>0</v>
      </c>
      <c r="CS75" s="24"/>
      <c r="CT75" s="24"/>
      <c r="CU75" s="13">
        <f t="shared" si="60"/>
        <v>0</v>
      </c>
      <c r="CV75" s="13">
        <f t="shared" si="61"/>
        <v>0</v>
      </c>
      <c r="CW75" s="13">
        <f t="shared" si="61"/>
        <v>0</v>
      </c>
      <c r="CX75" s="13">
        <f t="shared" si="62"/>
        <v>0</v>
      </c>
      <c r="CY75" s="25"/>
      <c r="CZ75" s="25"/>
      <c r="DA75" s="13">
        <f t="shared" si="63"/>
        <v>0</v>
      </c>
      <c r="DB75" s="25"/>
      <c r="DC75" s="25"/>
      <c r="DD75" s="13">
        <f t="shared" si="64"/>
        <v>0</v>
      </c>
      <c r="DE75" s="25"/>
      <c r="DF75" s="25"/>
      <c r="DG75" s="17">
        <f t="shared" si="67"/>
        <v>600</v>
      </c>
      <c r="DH75" s="17">
        <f t="shared" si="65"/>
        <v>600</v>
      </c>
      <c r="DI75" s="17">
        <v>0</v>
      </c>
      <c r="DJ75" s="17">
        <f t="shared" si="66"/>
        <v>0</v>
      </c>
      <c r="DK75" s="18">
        <v>6000</v>
      </c>
      <c r="DL75" s="18"/>
      <c r="DM75" s="37">
        <f>DG75-'[4]протокол от 15.01.2026 № 1'!DH75</f>
        <v>0</v>
      </c>
      <c r="DN75" s="37"/>
    </row>
    <row r="76" spans="1:118" ht="31.5" x14ac:dyDescent="0.2">
      <c r="A76" s="19" t="s">
        <v>141</v>
      </c>
      <c r="B76" s="13">
        <f t="shared" si="34"/>
        <v>0</v>
      </c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13">
        <f t="shared" si="35"/>
        <v>0</v>
      </c>
      <c r="P76" s="24"/>
      <c r="Q76" s="24"/>
      <c r="R76" s="24"/>
      <c r="S76" s="24"/>
      <c r="T76" s="24"/>
      <c r="U76" s="24"/>
      <c r="V76" s="24"/>
      <c r="W76" s="24"/>
      <c r="X76" s="13">
        <f t="shared" si="36"/>
        <v>0</v>
      </c>
      <c r="Y76" s="13">
        <f t="shared" si="37"/>
        <v>0</v>
      </c>
      <c r="Z76" s="24"/>
      <c r="AA76" s="24"/>
      <c r="AB76" s="13">
        <f t="shared" si="38"/>
        <v>0</v>
      </c>
      <c r="AC76" s="24"/>
      <c r="AD76" s="24"/>
      <c r="AE76" s="13">
        <f t="shared" si="39"/>
        <v>0</v>
      </c>
      <c r="AF76" s="24"/>
      <c r="AG76" s="24"/>
      <c r="AH76" s="24"/>
      <c r="AI76" s="13">
        <f t="shared" si="40"/>
        <v>996</v>
      </c>
      <c r="AJ76" s="15">
        <v>199</v>
      </c>
      <c r="AK76" s="15">
        <v>797</v>
      </c>
      <c r="AL76" s="13">
        <f t="shared" si="41"/>
        <v>0</v>
      </c>
      <c r="AM76" s="24"/>
      <c r="AN76" s="24"/>
      <c r="AO76" s="13">
        <f t="shared" si="42"/>
        <v>0</v>
      </c>
      <c r="AP76" s="24"/>
      <c r="AQ76" s="24"/>
      <c r="AR76" s="13">
        <f t="shared" si="43"/>
        <v>0</v>
      </c>
      <c r="AS76" s="25"/>
      <c r="AT76" s="25"/>
      <c r="AU76" s="25"/>
      <c r="AV76" s="25"/>
      <c r="AW76" s="25"/>
      <c r="AX76" s="13">
        <f t="shared" si="44"/>
        <v>0</v>
      </c>
      <c r="AY76" s="25"/>
      <c r="AZ76" s="25"/>
      <c r="BA76" s="13">
        <f t="shared" si="45"/>
        <v>0</v>
      </c>
      <c r="BB76" s="25"/>
      <c r="BC76" s="25"/>
      <c r="BD76" s="13">
        <f t="shared" si="46"/>
        <v>0</v>
      </c>
      <c r="BE76" s="25"/>
      <c r="BF76" s="25"/>
      <c r="BG76" s="13">
        <f t="shared" si="47"/>
        <v>0</v>
      </c>
      <c r="BH76" s="25"/>
      <c r="BI76" s="25"/>
      <c r="BJ76" s="13">
        <f t="shared" si="48"/>
        <v>0</v>
      </c>
      <c r="BK76" s="25"/>
      <c r="BL76" s="25"/>
      <c r="BM76" s="13">
        <f t="shared" si="49"/>
        <v>0</v>
      </c>
      <c r="BN76" s="24"/>
      <c r="BO76" s="24"/>
      <c r="BP76" s="13">
        <f t="shared" si="50"/>
        <v>0</v>
      </c>
      <c r="BQ76" s="13">
        <f t="shared" si="51"/>
        <v>0</v>
      </c>
      <c r="BR76" s="25"/>
      <c r="BS76" s="24"/>
      <c r="BT76" s="24"/>
      <c r="BU76" s="24"/>
      <c r="BV76" s="13">
        <f t="shared" si="52"/>
        <v>0</v>
      </c>
      <c r="BW76" s="24"/>
      <c r="BX76" s="24"/>
      <c r="BY76" s="13">
        <f t="shared" si="53"/>
        <v>0</v>
      </c>
      <c r="BZ76" s="24"/>
      <c r="CA76" s="24"/>
      <c r="CB76" s="13">
        <f t="shared" si="54"/>
        <v>0</v>
      </c>
      <c r="CC76" s="24"/>
      <c r="CD76" s="24"/>
      <c r="CE76" s="13">
        <f t="shared" si="55"/>
        <v>0</v>
      </c>
      <c r="CF76" s="24"/>
      <c r="CG76" s="24"/>
      <c r="CH76" s="13">
        <f t="shared" si="56"/>
        <v>0</v>
      </c>
      <c r="CI76" s="24"/>
      <c r="CJ76" s="24"/>
      <c r="CK76" s="13">
        <f t="shared" si="57"/>
        <v>0</v>
      </c>
      <c r="CL76" s="24"/>
      <c r="CM76" s="24"/>
      <c r="CN76" s="13">
        <f t="shared" si="58"/>
        <v>0</v>
      </c>
      <c r="CO76" s="24"/>
      <c r="CP76" s="24"/>
      <c r="CQ76" s="26"/>
      <c r="CR76" s="13">
        <f t="shared" si="59"/>
        <v>34530</v>
      </c>
      <c r="CS76" s="24">
        <v>19530</v>
      </c>
      <c r="CT76" s="24">
        <v>15000</v>
      </c>
      <c r="CU76" s="13">
        <f t="shared" si="60"/>
        <v>0</v>
      </c>
      <c r="CV76" s="13">
        <f t="shared" si="61"/>
        <v>0</v>
      </c>
      <c r="CW76" s="13">
        <f t="shared" si="61"/>
        <v>0</v>
      </c>
      <c r="CX76" s="13">
        <f t="shared" si="62"/>
        <v>0</v>
      </c>
      <c r="CY76" s="25"/>
      <c r="CZ76" s="25"/>
      <c r="DA76" s="13">
        <f t="shared" si="63"/>
        <v>0</v>
      </c>
      <c r="DB76" s="25"/>
      <c r="DC76" s="25"/>
      <c r="DD76" s="13">
        <f t="shared" si="64"/>
        <v>0</v>
      </c>
      <c r="DE76" s="25"/>
      <c r="DF76" s="25"/>
      <c r="DG76" s="17">
        <f t="shared" si="67"/>
        <v>35526</v>
      </c>
      <c r="DH76" s="17">
        <f t="shared" si="65"/>
        <v>19729</v>
      </c>
      <c r="DI76" s="17">
        <v>0</v>
      </c>
      <c r="DJ76" s="17">
        <f t="shared" si="66"/>
        <v>15797</v>
      </c>
      <c r="DK76" s="18">
        <v>5000</v>
      </c>
      <c r="DL76" s="18"/>
      <c r="DM76" s="37">
        <f>DG76-'[4]протокол от 15.01.2026 № 1'!DH76</f>
        <v>0</v>
      </c>
      <c r="DN76" s="37"/>
    </row>
    <row r="77" spans="1:118" ht="15.75" x14ac:dyDescent="0.2">
      <c r="A77" s="19" t="s">
        <v>142</v>
      </c>
      <c r="B77" s="13">
        <f t="shared" si="34"/>
        <v>0</v>
      </c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13">
        <f t="shared" si="35"/>
        <v>0</v>
      </c>
      <c r="P77" s="24"/>
      <c r="Q77" s="24"/>
      <c r="R77" s="24"/>
      <c r="S77" s="24"/>
      <c r="T77" s="24"/>
      <c r="U77" s="24"/>
      <c r="V77" s="24"/>
      <c r="W77" s="24"/>
      <c r="X77" s="13">
        <f t="shared" si="36"/>
        <v>0</v>
      </c>
      <c r="Y77" s="13">
        <f t="shared" si="37"/>
        <v>0</v>
      </c>
      <c r="Z77" s="24"/>
      <c r="AA77" s="24"/>
      <c r="AB77" s="13">
        <f t="shared" si="38"/>
        <v>0</v>
      </c>
      <c r="AC77" s="24"/>
      <c r="AD77" s="24"/>
      <c r="AE77" s="13">
        <f t="shared" si="39"/>
        <v>0</v>
      </c>
      <c r="AF77" s="24"/>
      <c r="AG77" s="24"/>
      <c r="AH77" s="24"/>
      <c r="AI77" s="13">
        <f t="shared" si="40"/>
        <v>0</v>
      </c>
      <c r="AJ77" s="24"/>
      <c r="AK77" s="24"/>
      <c r="AL77" s="13">
        <f t="shared" si="41"/>
        <v>0</v>
      </c>
      <c r="AM77" s="24"/>
      <c r="AN77" s="24"/>
      <c r="AO77" s="13">
        <f t="shared" si="42"/>
        <v>0</v>
      </c>
      <c r="AP77" s="24"/>
      <c r="AQ77" s="24"/>
      <c r="AR77" s="13">
        <f t="shared" si="43"/>
        <v>0</v>
      </c>
      <c r="AS77" s="25"/>
      <c r="AT77" s="25"/>
      <c r="AU77" s="25"/>
      <c r="AV77" s="25"/>
      <c r="AW77" s="25"/>
      <c r="AX77" s="13">
        <f t="shared" si="44"/>
        <v>0</v>
      </c>
      <c r="AY77" s="25"/>
      <c r="AZ77" s="25"/>
      <c r="BA77" s="13">
        <f t="shared" si="45"/>
        <v>0</v>
      </c>
      <c r="BB77" s="25"/>
      <c r="BC77" s="25"/>
      <c r="BD77" s="13">
        <f t="shared" si="46"/>
        <v>0</v>
      </c>
      <c r="BE77" s="25"/>
      <c r="BF77" s="25"/>
      <c r="BG77" s="13">
        <f t="shared" si="47"/>
        <v>0</v>
      </c>
      <c r="BH77" s="25"/>
      <c r="BI77" s="25"/>
      <c r="BJ77" s="13">
        <f t="shared" si="48"/>
        <v>0</v>
      </c>
      <c r="BK77" s="25"/>
      <c r="BL77" s="25"/>
      <c r="BM77" s="13">
        <f t="shared" si="49"/>
        <v>0</v>
      </c>
      <c r="BN77" s="24"/>
      <c r="BO77" s="24"/>
      <c r="BP77" s="13">
        <f t="shared" si="50"/>
        <v>0</v>
      </c>
      <c r="BQ77" s="13">
        <f t="shared" si="51"/>
        <v>0</v>
      </c>
      <c r="BR77" s="25"/>
      <c r="BS77" s="24"/>
      <c r="BT77" s="24"/>
      <c r="BU77" s="24"/>
      <c r="BV77" s="13">
        <f t="shared" si="52"/>
        <v>0</v>
      </c>
      <c r="BW77" s="24"/>
      <c r="BX77" s="24"/>
      <c r="BY77" s="13">
        <f t="shared" si="53"/>
        <v>0</v>
      </c>
      <c r="BZ77" s="24"/>
      <c r="CA77" s="24"/>
      <c r="CB77" s="13">
        <f t="shared" si="54"/>
        <v>0</v>
      </c>
      <c r="CC77" s="24"/>
      <c r="CD77" s="24"/>
      <c r="CE77" s="13">
        <f t="shared" si="55"/>
        <v>0</v>
      </c>
      <c r="CF77" s="24"/>
      <c r="CG77" s="24"/>
      <c r="CH77" s="13">
        <f t="shared" si="56"/>
        <v>0</v>
      </c>
      <c r="CI77" s="24"/>
      <c r="CJ77" s="24"/>
      <c r="CK77" s="13">
        <f t="shared" si="57"/>
        <v>0</v>
      </c>
      <c r="CL77" s="24"/>
      <c r="CM77" s="24"/>
      <c r="CN77" s="13">
        <f t="shared" si="58"/>
        <v>0</v>
      </c>
      <c r="CO77" s="24"/>
      <c r="CP77" s="24"/>
      <c r="CQ77" s="26"/>
      <c r="CR77" s="13">
        <f t="shared" si="59"/>
        <v>29894</v>
      </c>
      <c r="CS77" s="15">
        <v>24124</v>
      </c>
      <c r="CT77" s="15">
        <v>5770</v>
      </c>
      <c r="CU77" s="13">
        <f t="shared" si="60"/>
        <v>0</v>
      </c>
      <c r="CV77" s="13">
        <f t="shared" si="61"/>
        <v>0</v>
      </c>
      <c r="CW77" s="13">
        <f t="shared" si="61"/>
        <v>0</v>
      </c>
      <c r="CX77" s="13">
        <f t="shared" si="62"/>
        <v>0</v>
      </c>
      <c r="CY77" s="25"/>
      <c r="CZ77" s="25"/>
      <c r="DA77" s="13">
        <f t="shared" si="63"/>
        <v>0</v>
      </c>
      <c r="DB77" s="25"/>
      <c r="DC77" s="25"/>
      <c r="DD77" s="13">
        <f t="shared" si="64"/>
        <v>0</v>
      </c>
      <c r="DE77" s="25"/>
      <c r="DF77" s="25"/>
      <c r="DG77" s="17">
        <f t="shared" si="67"/>
        <v>29894</v>
      </c>
      <c r="DH77" s="17">
        <f t="shared" si="65"/>
        <v>24124</v>
      </c>
      <c r="DI77" s="17">
        <v>0</v>
      </c>
      <c r="DJ77" s="17">
        <f t="shared" si="66"/>
        <v>5770</v>
      </c>
      <c r="DK77" s="18"/>
      <c r="DL77" s="18"/>
      <c r="DM77" s="37">
        <f>DG77-'[4]протокол от 15.01.2026 № 1'!DH77</f>
        <v>0</v>
      </c>
      <c r="DN77" s="37"/>
    </row>
    <row r="78" spans="1:118" ht="15.75" x14ac:dyDescent="0.2">
      <c r="A78" s="19" t="s">
        <v>143</v>
      </c>
      <c r="B78" s="13">
        <f t="shared" si="34"/>
        <v>0</v>
      </c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13">
        <f t="shared" si="35"/>
        <v>0</v>
      </c>
      <c r="P78" s="24"/>
      <c r="Q78" s="24"/>
      <c r="R78" s="24"/>
      <c r="S78" s="24"/>
      <c r="T78" s="24"/>
      <c r="U78" s="24"/>
      <c r="V78" s="24"/>
      <c r="W78" s="24"/>
      <c r="X78" s="13">
        <f t="shared" si="36"/>
        <v>0</v>
      </c>
      <c r="Y78" s="13">
        <f t="shared" si="37"/>
        <v>0</v>
      </c>
      <c r="Z78" s="24"/>
      <c r="AA78" s="24"/>
      <c r="AB78" s="13">
        <f t="shared" si="38"/>
        <v>0</v>
      </c>
      <c r="AC78" s="24"/>
      <c r="AD78" s="24"/>
      <c r="AE78" s="13">
        <f t="shared" si="39"/>
        <v>0</v>
      </c>
      <c r="AF78" s="24"/>
      <c r="AG78" s="24"/>
      <c r="AH78" s="24"/>
      <c r="AI78" s="13">
        <f t="shared" si="40"/>
        <v>0</v>
      </c>
      <c r="AJ78" s="24"/>
      <c r="AK78" s="24"/>
      <c r="AL78" s="13">
        <f t="shared" si="41"/>
        <v>0</v>
      </c>
      <c r="AM78" s="24"/>
      <c r="AN78" s="24"/>
      <c r="AO78" s="13">
        <f t="shared" si="42"/>
        <v>0</v>
      </c>
      <c r="AP78" s="24"/>
      <c r="AQ78" s="24"/>
      <c r="AR78" s="13">
        <f t="shared" si="43"/>
        <v>0</v>
      </c>
      <c r="AS78" s="25"/>
      <c r="AT78" s="25"/>
      <c r="AU78" s="25"/>
      <c r="AV78" s="25"/>
      <c r="AW78" s="25"/>
      <c r="AX78" s="13">
        <f t="shared" si="44"/>
        <v>0</v>
      </c>
      <c r="AY78" s="25"/>
      <c r="AZ78" s="25"/>
      <c r="BA78" s="13">
        <f t="shared" si="45"/>
        <v>0</v>
      </c>
      <c r="BB78" s="25"/>
      <c r="BC78" s="25"/>
      <c r="BD78" s="13">
        <f t="shared" si="46"/>
        <v>0</v>
      </c>
      <c r="BE78" s="25"/>
      <c r="BF78" s="25"/>
      <c r="BG78" s="13">
        <f t="shared" si="47"/>
        <v>0</v>
      </c>
      <c r="BH78" s="25"/>
      <c r="BI78" s="25"/>
      <c r="BJ78" s="13">
        <f t="shared" si="48"/>
        <v>0</v>
      </c>
      <c r="BK78" s="25"/>
      <c r="BL78" s="25"/>
      <c r="BM78" s="13">
        <f t="shared" si="49"/>
        <v>0</v>
      </c>
      <c r="BN78" s="24"/>
      <c r="BO78" s="24"/>
      <c r="BP78" s="13">
        <f t="shared" si="50"/>
        <v>0</v>
      </c>
      <c r="BQ78" s="13">
        <f t="shared" si="51"/>
        <v>0</v>
      </c>
      <c r="BR78" s="25"/>
      <c r="BS78" s="24"/>
      <c r="BT78" s="24"/>
      <c r="BU78" s="24"/>
      <c r="BV78" s="13">
        <f t="shared" si="52"/>
        <v>0</v>
      </c>
      <c r="BW78" s="24"/>
      <c r="BX78" s="24"/>
      <c r="BY78" s="13">
        <f t="shared" si="53"/>
        <v>0</v>
      </c>
      <c r="BZ78" s="24"/>
      <c r="CA78" s="24"/>
      <c r="CB78" s="13">
        <f t="shared" si="54"/>
        <v>0</v>
      </c>
      <c r="CC78" s="24"/>
      <c r="CD78" s="24"/>
      <c r="CE78" s="13">
        <f t="shared" si="55"/>
        <v>0</v>
      </c>
      <c r="CF78" s="24"/>
      <c r="CG78" s="24"/>
      <c r="CH78" s="13">
        <f t="shared" si="56"/>
        <v>0</v>
      </c>
      <c r="CI78" s="24"/>
      <c r="CJ78" s="24"/>
      <c r="CK78" s="13">
        <f t="shared" si="57"/>
        <v>0</v>
      </c>
      <c r="CL78" s="24"/>
      <c r="CM78" s="24"/>
      <c r="CN78" s="13">
        <f t="shared" si="58"/>
        <v>0</v>
      </c>
      <c r="CO78" s="24"/>
      <c r="CP78" s="24"/>
      <c r="CQ78" s="26"/>
      <c r="CR78" s="13">
        <f t="shared" si="59"/>
        <v>4000</v>
      </c>
      <c r="CS78" s="15">
        <v>3160</v>
      </c>
      <c r="CT78" s="15">
        <v>840</v>
      </c>
      <c r="CU78" s="13">
        <f t="shared" si="60"/>
        <v>0</v>
      </c>
      <c r="CV78" s="13">
        <f t="shared" si="61"/>
        <v>0</v>
      </c>
      <c r="CW78" s="13">
        <f t="shared" si="61"/>
        <v>0</v>
      </c>
      <c r="CX78" s="13">
        <f t="shared" si="62"/>
        <v>0</v>
      </c>
      <c r="CY78" s="25"/>
      <c r="CZ78" s="25"/>
      <c r="DA78" s="13">
        <f t="shared" si="63"/>
        <v>0</v>
      </c>
      <c r="DB78" s="25"/>
      <c r="DC78" s="25"/>
      <c r="DD78" s="13">
        <f t="shared" si="64"/>
        <v>0</v>
      </c>
      <c r="DE78" s="25"/>
      <c r="DF78" s="25"/>
      <c r="DG78" s="17">
        <f t="shared" si="67"/>
        <v>4000</v>
      </c>
      <c r="DH78" s="17">
        <f t="shared" si="65"/>
        <v>3160</v>
      </c>
      <c r="DI78" s="17">
        <v>0</v>
      </c>
      <c r="DJ78" s="17">
        <f t="shared" si="66"/>
        <v>840</v>
      </c>
      <c r="DK78" s="18"/>
      <c r="DL78" s="18"/>
      <c r="DM78" s="37">
        <f>DG78-'[4]протокол от 15.01.2026 № 1'!DH78</f>
        <v>0</v>
      </c>
      <c r="DN78" s="37"/>
    </row>
    <row r="79" spans="1:118" s="4" customFormat="1" ht="15.75" x14ac:dyDescent="0.2">
      <c r="A79" s="19" t="s">
        <v>144</v>
      </c>
      <c r="B79" s="13">
        <f t="shared" si="34"/>
        <v>450</v>
      </c>
      <c r="C79" s="20">
        <v>450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13">
        <f t="shared" si="35"/>
        <v>0</v>
      </c>
      <c r="P79" s="24"/>
      <c r="Q79" s="24"/>
      <c r="R79" s="24"/>
      <c r="S79" s="24"/>
      <c r="T79" s="24"/>
      <c r="U79" s="24"/>
      <c r="V79" s="24"/>
      <c r="W79" s="24"/>
      <c r="X79" s="13">
        <f t="shared" si="36"/>
        <v>0</v>
      </c>
      <c r="Y79" s="13">
        <f t="shared" si="37"/>
        <v>0</v>
      </c>
      <c r="Z79" s="24"/>
      <c r="AA79" s="24"/>
      <c r="AB79" s="13">
        <f t="shared" si="38"/>
        <v>0</v>
      </c>
      <c r="AC79" s="24"/>
      <c r="AD79" s="24"/>
      <c r="AE79" s="13">
        <f t="shared" si="39"/>
        <v>0</v>
      </c>
      <c r="AF79" s="24"/>
      <c r="AG79" s="24"/>
      <c r="AH79" s="24"/>
      <c r="AI79" s="13">
        <f t="shared" si="40"/>
        <v>0</v>
      </c>
      <c r="AJ79" s="24"/>
      <c r="AK79" s="24"/>
      <c r="AL79" s="13">
        <f t="shared" si="41"/>
        <v>0</v>
      </c>
      <c r="AM79" s="24"/>
      <c r="AN79" s="24"/>
      <c r="AO79" s="13">
        <f t="shared" si="42"/>
        <v>0</v>
      </c>
      <c r="AP79" s="24"/>
      <c r="AQ79" s="24"/>
      <c r="AR79" s="13">
        <f t="shared" si="43"/>
        <v>0</v>
      </c>
      <c r="AS79" s="25"/>
      <c r="AT79" s="25"/>
      <c r="AU79" s="25"/>
      <c r="AV79" s="25"/>
      <c r="AW79" s="25"/>
      <c r="AX79" s="13">
        <f t="shared" si="44"/>
        <v>0</v>
      </c>
      <c r="AY79" s="25"/>
      <c r="AZ79" s="25"/>
      <c r="BA79" s="13">
        <f t="shared" si="45"/>
        <v>0</v>
      </c>
      <c r="BB79" s="25"/>
      <c r="BC79" s="25"/>
      <c r="BD79" s="13">
        <f t="shared" si="46"/>
        <v>0</v>
      </c>
      <c r="BE79" s="25"/>
      <c r="BF79" s="25"/>
      <c r="BG79" s="13">
        <f t="shared" si="47"/>
        <v>0</v>
      </c>
      <c r="BH79" s="25"/>
      <c r="BI79" s="25"/>
      <c r="BJ79" s="13">
        <f t="shared" si="48"/>
        <v>0</v>
      </c>
      <c r="BK79" s="25"/>
      <c r="BL79" s="25"/>
      <c r="BM79" s="13">
        <f t="shared" si="49"/>
        <v>761</v>
      </c>
      <c r="BN79" s="20">
        <v>761</v>
      </c>
      <c r="BO79" s="24"/>
      <c r="BP79" s="13">
        <f t="shared" si="50"/>
        <v>0</v>
      </c>
      <c r="BQ79" s="13">
        <f t="shared" si="51"/>
        <v>0</v>
      </c>
      <c r="BR79" s="25"/>
      <c r="BS79" s="24"/>
      <c r="BT79" s="24"/>
      <c r="BU79" s="24"/>
      <c r="BV79" s="13">
        <f t="shared" si="52"/>
        <v>0</v>
      </c>
      <c r="BW79" s="24"/>
      <c r="BX79" s="24"/>
      <c r="BY79" s="13">
        <f t="shared" si="53"/>
        <v>0</v>
      </c>
      <c r="BZ79" s="24"/>
      <c r="CA79" s="24"/>
      <c r="CB79" s="13">
        <f t="shared" si="54"/>
        <v>0</v>
      </c>
      <c r="CC79" s="24"/>
      <c r="CD79" s="24"/>
      <c r="CE79" s="13">
        <f t="shared" si="55"/>
        <v>3915</v>
      </c>
      <c r="CF79" s="20">
        <v>3860</v>
      </c>
      <c r="CG79" s="20">
        <v>55</v>
      </c>
      <c r="CH79" s="13">
        <f t="shared" si="56"/>
        <v>0</v>
      </c>
      <c r="CI79" s="24"/>
      <c r="CJ79" s="24"/>
      <c r="CK79" s="13">
        <f t="shared" si="57"/>
        <v>0</v>
      </c>
      <c r="CL79" s="24"/>
      <c r="CM79" s="24"/>
      <c r="CN79" s="13">
        <f t="shared" si="58"/>
        <v>0</v>
      </c>
      <c r="CO79" s="24"/>
      <c r="CP79" s="24"/>
      <c r="CQ79" s="26"/>
      <c r="CR79" s="13">
        <f t="shared" si="59"/>
        <v>0</v>
      </c>
      <c r="CS79" s="24"/>
      <c r="CT79" s="24"/>
      <c r="CU79" s="13">
        <f t="shared" si="60"/>
        <v>0</v>
      </c>
      <c r="CV79" s="13">
        <f t="shared" si="61"/>
        <v>0</v>
      </c>
      <c r="CW79" s="13">
        <f t="shared" si="61"/>
        <v>0</v>
      </c>
      <c r="CX79" s="13">
        <f t="shared" si="62"/>
        <v>0</v>
      </c>
      <c r="CY79" s="25"/>
      <c r="CZ79" s="25"/>
      <c r="DA79" s="13">
        <f t="shared" si="63"/>
        <v>0</v>
      </c>
      <c r="DB79" s="25"/>
      <c r="DC79" s="25"/>
      <c r="DD79" s="13">
        <f t="shared" si="64"/>
        <v>0</v>
      </c>
      <c r="DE79" s="25"/>
      <c r="DF79" s="25"/>
      <c r="DG79" s="17">
        <f t="shared" si="67"/>
        <v>5126</v>
      </c>
      <c r="DH79" s="17">
        <f t="shared" si="65"/>
        <v>5071</v>
      </c>
      <c r="DI79" s="17">
        <v>0</v>
      </c>
      <c r="DJ79" s="17">
        <f t="shared" si="66"/>
        <v>55</v>
      </c>
      <c r="DK79" s="18"/>
      <c r="DL79" s="18"/>
      <c r="DM79" s="37">
        <f>DG79-'[4]протокол от 15.01.2026 № 1'!DH79</f>
        <v>0</v>
      </c>
      <c r="DN79" s="37"/>
    </row>
    <row r="80" spans="1:118" ht="31.5" x14ac:dyDescent="0.2">
      <c r="A80" s="19" t="s">
        <v>145</v>
      </c>
      <c r="B80" s="13">
        <f t="shared" si="34"/>
        <v>4568</v>
      </c>
      <c r="C80" s="15">
        <v>2583</v>
      </c>
      <c r="D80" s="15">
        <v>1108</v>
      </c>
      <c r="E80" s="15">
        <v>0</v>
      </c>
      <c r="F80" s="15">
        <v>0</v>
      </c>
      <c r="G80" s="15">
        <v>0</v>
      </c>
      <c r="H80" s="15">
        <v>80</v>
      </c>
      <c r="I80" s="15">
        <v>299</v>
      </c>
      <c r="J80" s="15">
        <v>0</v>
      </c>
      <c r="K80" s="15">
        <v>0</v>
      </c>
      <c r="L80" s="15">
        <v>0</v>
      </c>
      <c r="M80" s="15">
        <v>498</v>
      </c>
      <c r="N80" s="15">
        <v>0</v>
      </c>
      <c r="O80" s="13">
        <f t="shared" si="35"/>
        <v>996</v>
      </c>
      <c r="P80" s="15">
        <v>0</v>
      </c>
      <c r="Q80" s="15">
        <v>996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3">
        <f t="shared" si="36"/>
        <v>588</v>
      </c>
      <c r="Y80" s="13">
        <f t="shared" si="37"/>
        <v>528</v>
      </c>
      <c r="Z80" s="15">
        <v>528</v>
      </c>
      <c r="AA80" s="15">
        <v>0</v>
      </c>
      <c r="AB80" s="13">
        <f t="shared" si="38"/>
        <v>60</v>
      </c>
      <c r="AC80" s="15">
        <v>60</v>
      </c>
      <c r="AD80" s="15">
        <v>0</v>
      </c>
      <c r="AE80" s="13">
        <f t="shared" si="39"/>
        <v>618</v>
      </c>
      <c r="AF80" s="15">
        <v>618</v>
      </c>
      <c r="AG80" s="15">
        <v>0</v>
      </c>
      <c r="AH80" s="15">
        <v>0</v>
      </c>
      <c r="AI80" s="13">
        <f t="shared" si="40"/>
        <v>0</v>
      </c>
      <c r="AJ80" s="15">
        <v>0</v>
      </c>
      <c r="AK80" s="15">
        <v>0</v>
      </c>
      <c r="AL80" s="13">
        <f t="shared" si="41"/>
        <v>797</v>
      </c>
      <c r="AM80" s="15">
        <v>797</v>
      </c>
      <c r="AN80" s="15">
        <v>0</v>
      </c>
      <c r="AO80" s="13">
        <f t="shared" si="42"/>
        <v>80</v>
      </c>
      <c r="AP80" s="15">
        <v>80</v>
      </c>
      <c r="AQ80" s="15">
        <v>0</v>
      </c>
      <c r="AR80" s="13">
        <f t="shared" si="43"/>
        <v>429</v>
      </c>
      <c r="AS80" s="14">
        <v>149</v>
      </c>
      <c r="AT80" s="14">
        <v>0</v>
      </c>
      <c r="AU80" s="14">
        <v>0</v>
      </c>
      <c r="AV80" s="14">
        <v>0</v>
      </c>
      <c r="AW80" s="14">
        <v>0</v>
      </c>
      <c r="AX80" s="13">
        <f t="shared" si="44"/>
        <v>0</v>
      </c>
      <c r="AY80" s="14">
        <v>0</v>
      </c>
      <c r="AZ80" s="14">
        <v>0</v>
      </c>
      <c r="BA80" s="13">
        <f t="shared" si="45"/>
        <v>0</v>
      </c>
      <c r="BB80" s="14">
        <v>0</v>
      </c>
      <c r="BC80" s="14">
        <v>0</v>
      </c>
      <c r="BD80" s="13">
        <f t="shared" si="46"/>
        <v>80</v>
      </c>
      <c r="BE80" s="14">
        <v>80</v>
      </c>
      <c r="BF80" s="25"/>
      <c r="BG80" s="13">
        <f t="shared" si="47"/>
        <v>0</v>
      </c>
      <c r="BH80" s="25"/>
      <c r="BI80" s="25"/>
      <c r="BJ80" s="13">
        <f t="shared" si="48"/>
        <v>200</v>
      </c>
      <c r="BK80" s="14">
        <v>200</v>
      </c>
      <c r="BL80" s="14">
        <v>0</v>
      </c>
      <c r="BM80" s="13">
        <f t="shared" si="49"/>
        <v>259</v>
      </c>
      <c r="BN80" s="15">
        <v>259</v>
      </c>
      <c r="BO80" s="15">
        <v>0</v>
      </c>
      <c r="BP80" s="13">
        <f t="shared" si="50"/>
        <v>1527</v>
      </c>
      <c r="BQ80" s="13">
        <f t="shared" si="51"/>
        <v>0</v>
      </c>
      <c r="BR80" s="14">
        <v>0</v>
      </c>
      <c r="BS80" s="15">
        <v>0</v>
      </c>
      <c r="BT80" s="15">
        <v>0</v>
      </c>
      <c r="BU80" s="15">
        <v>1507</v>
      </c>
      <c r="BV80" s="13">
        <f t="shared" si="52"/>
        <v>20</v>
      </c>
      <c r="BW80" s="15">
        <v>20</v>
      </c>
      <c r="BX80" s="15">
        <v>0</v>
      </c>
      <c r="BY80" s="13">
        <f t="shared" si="53"/>
        <v>0</v>
      </c>
      <c r="BZ80" s="15">
        <v>0</v>
      </c>
      <c r="CA80" s="15">
        <v>0</v>
      </c>
      <c r="CB80" s="13">
        <f t="shared" si="54"/>
        <v>0</v>
      </c>
      <c r="CC80" s="15">
        <v>0</v>
      </c>
      <c r="CD80" s="15">
        <v>0</v>
      </c>
      <c r="CE80" s="13">
        <f t="shared" si="55"/>
        <v>518</v>
      </c>
      <c r="CF80" s="15">
        <v>518</v>
      </c>
      <c r="CG80" s="15">
        <v>0</v>
      </c>
      <c r="CH80" s="13">
        <f t="shared" si="56"/>
        <v>449</v>
      </c>
      <c r="CI80" s="15">
        <v>449</v>
      </c>
      <c r="CJ80" s="15">
        <v>0</v>
      </c>
      <c r="CK80" s="13">
        <f t="shared" si="57"/>
        <v>0</v>
      </c>
      <c r="CL80" s="15">
        <v>0</v>
      </c>
      <c r="CM80" s="15">
        <v>0</v>
      </c>
      <c r="CN80" s="13">
        <f t="shared" si="58"/>
        <v>385</v>
      </c>
      <c r="CO80" s="15">
        <v>385</v>
      </c>
      <c r="CP80" s="15">
        <v>0</v>
      </c>
      <c r="CQ80" s="22"/>
      <c r="CR80" s="13">
        <f t="shared" si="59"/>
        <v>249</v>
      </c>
      <c r="CS80" s="15">
        <v>249</v>
      </c>
      <c r="CT80" s="24"/>
      <c r="CU80" s="13">
        <f t="shared" si="60"/>
        <v>0</v>
      </c>
      <c r="CV80" s="13">
        <f t="shared" si="61"/>
        <v>0</v>
      </c>
      <c r="CW80" s="13">
        <f t="shared" si="61"/>
        <v>0</v>
      </c>
      <c r="CX80" s="13">
        <f t="shared" si="62"/>
        <v>0</v>
      </c>
      <c r="CY80" s="25"/>
      <c r="CZ80" s="25"/>
      <c r="DA80" s="13">
        <f t="shared" si="63"/>
        <v>0</v>
      </c>
      <c r="DB80" s="25"/>
      <c r="DC80" s="25"/>
      <c r="DD80" s="13">
        <f t="shared" si="64"/>
        <v>0</v>
      </c>
      <c r="DE80" s="25"/>
      <c r="DF80" s="25"/>
      <c r="DG80" s="17">
        <f t="shared" si="67"/>
        <v>11463</v>
      </c>
      <c r="DH80" s="17">
        <f t="shared" si="65"/>
        <v>10467</v>
      </c>
      <c r="DI80" s="17">
        <v>152</v>
      </c>
      <c r="DJ80" s="17">
        <f t="shared" si="66"/>
        <v>996</v>
      </c>
      <c r="DK80" s="18">
        <f>7000-62</f>
        <v>6938</v>
      </c>
      <c r="DL80" s="18">
        <f>2029-810</f>
        <v>1219</v>
      </c>
      <c r="DM80" s="37">
        <f>DG80-'[4]протокол от 15.01.2026 № 1'!DH80</f>
        <v>0</v>
      </c>
      <c r="DN80" s="37"/>
    </row>
    <row r="81" spans="1:118" ht="64.5" customHeight="1" x14ac:dyDescent="0.2">
      <c r="A81" s="19" t="s">
        <v>146</v>
      </c>
      <c r="B81" s="13">
        <f t="shared" si="34"/>
        <v>0</v>
      </c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13">
        <f t="shared" si="35"/>
        <v>0</v>
      </c>
      <c r="P81" s="24"/>
      <c r="Q81" s="24"/>
      <c r="R81" s="24"/>
      <c r="S81" s="24"/>
      <c r="T81" s="24"/>
      <c r="U81" s="24"/>
      <c r="V81" s="24"/>
      <c r="W81" s="24"/>
      <c r="X81" s="13">
        <f t="shared" si="36"/>
        <v>0</v>
      </c>
      <c r="Y81" s="13">
        <f t="shared" si="37"/>
        <v>0</v>
      </c>
      <c r="Z81" s="24"/>
      <c r="AA81" s="24"/>
      <c r="AB81" s="13">
        <f t="shared" si="38"/>
        <v>0</v>
      </c>
      <c r="AC81" s="24"/>
      <c r="AD81" s="24"/>
      <c r="AE81" s="13">
        <f t="shared" si="39"/>
        <v>0</v>
      </c>
      <c r="AF81" s="24"/>
      <c r="AG81" s="24"/>
      <c r="AH81" s="24"/>
      <c r="AI81" s="13">
        <f t="shared" si="40"/>
        <v>0</v>
      </c>
      <c r="AJ81" s="24"/>
      <c r="AK81" s="24"/>
      <c r="AL81" s="13">
        <f t="shared" si="41"/>
        <v>0</v>
      </c>
      <c r="AM81" s="24"/>
      <c r="AN81" s="24"/>
      <c r="AO81" s="13">
        <f t="shared" si="42"/>
        <v>0</v>
      </c>
      <c r="AP81" s="24"/>
      <c r="AQ81" s="24"/>
      <c r="AR81" s="13">
        <f t="shared" si="43"/>
        <v>0</v>
      </c>
      <c r="AS81" s="25"/>
      <c r="AT81" s="25"/>
      <c r="AU81" s="25"/>
      <c r="AV81" s="25"/>
      <c r="AW81" s="25"/>
      <c r="AX81" s="13">
        <f t="shared" si="44"/>
        <v>0</v>
      </c>
      <c r="AY81" s="25"/>
      <c r="AZ81" s="25"/>
      <c r="BA81" s="13">
        <f t="shared" si="45"/>
        <v>0</v>
      </c>
      <c r="BB81" s="25"/>
      <c r="BC81" s="25"/>
      <c r="BD81" s="13">
        <f t="shared" si="46"/>
        <v>0</v>
      </c>
      <c r="BE81" s="25"/>
      <c r="BF81" s="25"/>
      <c r="BG81" s="13">
        <f t="shared" si="47"/>
        <v>0</v>
      </c>
      <c r="BH81" s="25"/>
      <c r="BI81" s="25"/>
      <c r="BJ81" s="13">
        <f t="shared" si="48"/>
        <v>0</v>
      </c>
      <c r="BK81" s="25"/>
      <c r="BL81" s="25"/>
      <c r="BM81" s="13">
        <f t="shared" si="49"/>
        <v>0</v>
      </c>
      <c r="BN81" s="24"/>
      <c r="BO81" s="24"/>
      <c r="BP81" s="13">
        <f t="shared" si="50"/>
        <v>2000</v>
      </c>
      <c r="BQ81" s="13">
        <f t="shared" si="51"/>
        <v>727</v>
      </c>
      <c r="BR81" s="14">
        <v>727</v>
      </c>
      <c r="BS81" s="15">
        <v>0</v>
      </c>
      <c r="BT81" s="15">
        <v>311</v>
      </c>
      <c r="BU81" s="15">
        <v>300</v>
      </c>
      <c r="BV81" s="13">
        <f t="shared" si="52"/>
        <v>362</v>
      </c>
      <c r="BW81" s="15">
        <v>220</v>
      </c>
      <c r="BX81" s="15">
        <v>142</v>
      </c>
      <c r="BY81" s="13">
        <f t="shared" si="53"/>
        <v>0</v>
      </c>
      <c r="BZ81" s="15">
        <v>0</v>
      </c>
      <c r="CA81" s="15">
        <v>0</v>
      </c>
      <c r="CB81" s="13">
        <f t="shared" si="54"/>
        <v>300</v>
      </c>
      <c r="CC81" s="15">
        <v>300</v>
      </c>
      <c r="CD81" s="15">
        <v>0</v>
      </c>
      <c r="CE81" s="13">
        <f t="shared" si="55"/>
        <v>0</v>
      </c>
      <c r="CF81" s="24"/>
      <c r="CG81" s="24"/>
      <c r="CH81" s="13">
        <f t="shared" si="56"/>
        <v>0</v>
      </c>
      <c r="CI81" s="24"/>
      <c r="CJ81" s="24"/>
      <c r="CK81" s="13">
        <f t="shared" si="57"/>
        <v>0</v>
      </c>
      <c r="CL81" s="24"/>
      <c r="CM81" s="24"/>
      <c r="CN81" s="13">
        <f t="shared" si="58"/>
        <v>0</v>
      </c>
      <c r="CO81" s="24"/>
      <c r="CP81" s="24"/>
      <c r="CQ81" s="26"/>
      <c r="CR81" s="13">
        <f t="shared" si="59"/>
        <v>0</v>
      </c>
      <c r="CS81" s="24"/>
      <c r="CT81" s="24"/>
      <c r="CU81" s="13">
        <f t="shared" si="60"/>
        <v>0</v>
      </c>
      <c r="CV81" s="13">
        <f t="shared" si="61"/>
        <v>0</v>
      </c>
      <c r="CW81" s="13">
        <f t="shared" si="61"/>
        <v>0</v>
      </c>
      <c r="CX81" s="13">
        <f t="shared" si="62"/>
        <v>0</v>
      </c>
      <c r="CY81" s="25"/>
      <c r="CZ81" s="25"/>
      <c r="DA81" s="13">
        <f t="shared" si="63"/>
        <v>0</v>
      </c>
      <c r="DB81" s="25"/>
      <c r="DC81" s="25"/>
      <c r="DD81" s="13">
        <f t="shared" si="64"/>
        <v>0</v>
      </c>
      <c r="DE81" s="25"/>
      <c r="DF81" s="25"/>
      <c r="DG81" s="17">
        <f t="shared" si="67"/>
        <v>2000</v>
      </c>
      <c r="DH81" s="17">
        <f t="shared" si="65"/>
        <v>1547</v>
      </c>
      <c r="DI81" s="17">
        <v>0</v>
      </c>
      <c r="DJ81" s="17">
        <f t="shared" si="66"/>
        <v>453</v>
      </c>
      <c r="DK81" s="18"/>
      <c r="DL81" s="18"/>
      <c r="DM81" s="37">
        <f>DG81-'[4]протокол от 15.01.2026 № 1'!DH81</f>
        <v>0</v>
      </c>
      <c r="DN81" s="37"/>
    </row>
    <row r="82" spans="1:118" ht="45.75" customHeight="1" x14ac:dyDescent="0.2">
      <c r="A82" s="19" t="s">
        <v>147</v>
      </c>
      <c r="B82" s="13">
        <f t="shared" si="34"/>
        <v>100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100</v>
      </c>
      <c r="L82" s="24"/>
      <c r="M82" s="24"/>
      <c r="N82" s="24"/>
      <c r="O82" s="13">
        <f t="shared" si="35"/>
        <v>0</v>
      </c>
      <c r="P82" s="24"/>
      <c r="Q82" s="24"/>
      <c r="R82" s="24"/>
      <c r="S82" s="24"/>
      <c r="T82" s="24"/>
      <c r="U82" s="24"/>
      <c r="V82" s="24"/>
      <c r="W82" s="24"/>
      <c r="X82" s="13">
        <f t="shared" si="36"/>
        <v>0</v>
      </c>
      <c r="Y82" s="13">
        <f t="shared" si="37"/>
        <v>0</v>
      </c>
      <c r="Z82" s="24"/>
      <c r="AA82" s="24"/>
      <c r="AB82" s="13">
        <f t="shared" si="38"/>
        <v>0</v>
      </c>
      <c r="AC82" s="24"/>
      <c r="AD82" s="24"/>
      <c r="AE82" s="13">
        <f t="shared" si="39"/>
        <v>0</v>
      </c>
      <c r="AF82" s="24"/>
      <c r="AG82" s="24"/>
      <c r="AH82" s="24"/>
      <c r="AI82" s="13">
        <f t="shared" si="40"/>
        <v>0</v>
      </c>
      <c r="AJ82" s="24"/>
      <c r="AK82" s="24"/>
      <c r="AL82" s="13">
        <f t="shared" si="41"/>
        <v>0</v>
      </c>
      <c r="AM82" s="24"/>
      <c r="AN82" s="24"/>
      <c r="AO82" s="13">
        <f t="shared" si="42"/>
        <v>0</v>
      </c>
      <c r="AP82" s="24"/>
      <c r="AQ82" s="24"/>
      <c r="AR82" s="13">
        <f t="shared" si="43"/>
        <v>0</v>
      </c>
      <c r="AS82" s="25"/>
      <c r="AT82" s="25"/>
      <c r="AU82" s="25"/>
      <c r="AV82" s="25"/>
      <c r="AW82" s="25"/>
      <c r="AX82" s="13">
        <f t="shared" si="44"/>
        <v>0</v>
      </c>
      <c r="AY82" s="25"/>
      <c r="AZ82" s="25"/>
      <c r="BA82" s="13">
        <f t="shared" si="45"/>
        <v>0</v>
      </c>
      <c r="BB82" s="25"/>
      <c r="BC82" s="25"/>
      <c r="BD82" s="13">
        <f t="shared" si="46"/>
        <v>0</v>
      </c>
      <c r="BE82" s="25"/>
      <c r="BF82" s="25"/>
      <c r="BG82" s="13">
        <f t="shared" si="47"/>
        <v>0</v>
      </c>
      <c r="BH82" s="25"/>
      <c r="BI82" s="25"/>
      <c r="BJ82" s="13">
        <f t="shared" si="48"/>
        <v>0</v>
      </c>
      <c r="BK82" s="25"/>
      <c r="BL82" s="25"/>
      <c r="BM82" s="13">
        <f t="shared" si="49"/>
        <v>0</v>
      </c>
      <c r="BN82" s="24"/>
      <c r="BO82" s="24"/>
      <c r="BP82" s="13">
        <f t="shared" si="50"/>
        <v>0</v>
      </c>
      <c r="BQ82" s="13">
        <f t="shared" si="51"/>
        <v>0</v>
      </c>
      <c r="BR82" s="25"/>
      <c r="BS82" s="24"/>
      <c r="BT82" s="24"/>
      <c r="BU82" s="24"/>
      <c r="BV82" s="13">
        <f t="shared" si="52"/>
        <v>0</v>
      </c>
      <c r="BW82" s="24"/>
      <c r="BX82" s="24"/>
      <c r="BY82" s="13">
        <f t="shared" si="53"/>
        <v>0</v>
      </c>
      <c r="BZ82" s="24"/>
      <c r="CA82" s="24"/>
      <c r="CB82" s="13">
        <f t="shared" si="54"/>
        <v>0</v>
      </c>
      <c r="CC82" s="24"/>
      <c r="CD82" s="24"/>
      <c r="CE82" s="13">
        <f t="shared" si="55"/>
        <v>0</v>
      </c>
      <c r="CF82" s="24"/>
      <c r="CG82" s="24"/>
      <c r="CH82" s="13">
        <f t="shared" si="56"/>
        <v>0</v>
      </c>
      <c r="CI82" s="24"/>
      <c r="CJ82" s="24"/>
      <c r="CK82" s="13">
        <f t="shared" si="57"/>
        <v>0</v>
      </c>
      <c r="CL82" s="24"/>
      <c r="CM82" s="24"/>
      <c r="CN82" s="13">
        <f t="shared" si="58"/>
        <v>0</v>
      </c>
      <c r="CO82" s="24"/>
      <c r="CP82" s="24"/>
      <c r="CQ82" s="26"/>
      <c r="CR82" s="13">
        <f t="shared" si="59"/>
        <v>0</v>
      </c>
      <c r="CS82" s="24"/>
      <c r="CT82" s="24"/>
      <c r="CU82" s="13">
        <f t="shared" si="60"/>
        <v>0</v>
      </c>
      <c r="CV82" s="13">
        <f t="shared" si="61"/>
        <v>0</v>
      </c>
      <c r="CW82" s="13">
        <f t="shared" si="61"/>
        <v>0</v>
      </c>
      <c r="CX82" s="13">
        <f t="shared" si="62"/>
        <v>0</v>
      </c>
      <c r="CY82" s="25"/>
      <c r="CZ82" s="25"/>
      <c r="DA82" s="13">
        <f t="shared" si="63"/>
        <v>0</v>
      </c>
      <c r="DB82" s="25"/>
      <c r="DC82" s="25"/>
      <c r="DD82" s="13">
        <f t="shared" si="64"/>
        <v>0</v>
      </c>
      <c r="DE82" s="25"/>
      <c r="DF82" s="25"/>
      <c r="DG82" s="17">
        <f t="shared" si="67"/>
        <v>100</v>
      </c>
      <c r="DH82" s="17">
        <f t="shared" si="65"/>
        <v>100</v>
      </c>
      <c r="DI82" s="17">
        <v>0</v>
      </c>
      <c r="DJ82" s="17">
        <f t="shared" si="66"/>
        <v>0</v>
      </c>
      <c r="DK82" s="18">
        <v>5000</v>
      </c>
      <c r="DL82" s="18"/>
      <c r="DM82" s="37">
        <f>DG82-'[4]протокол от 15.01.2026 № 1'!DH82</f>
        <v>0</v>
      </c>
      <c r="DN82" s="37"/>
    </row>
    <row r="83" spans="1:118" ht="15.75" x14ac:dyDescent="0.2">
      <c r="A83" s="19" t="s">
        <v>148</v>
      </c>
      <c r="B83" s="13">
        <f t="shared" si="34"/>
        <v>13432</v>
      </c>
      <c r="C83" s="15">
        <v>0</v>
      </c>
      <c r="D83" s="15">
        <f>16987-4000</f>
        <v>12987</v>
      </c>
      <c r="E83" s="15">
        <f>1782 -1337</f>
        <v>445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3">
        <f t="shared" si="35"/>
        <v>2365</v>
      </c>
      <c r="P83" s="15">
        <v>32</v>
      </c>
      <c r="Q83" s="15">
        <v>2333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3">
        <f t="shared" si="36"/>
        <v>130</v>
      </c>
      <c r="Y83" s="13">
        <f t="shared" si="37"/>
        <v>130</v>
      </c>
      <c r="Z83" s="15">
        <v>130</v>
      </c>
      <c r="AA83" s="15">
        <v>0</v>
      </c>
      <c r="AB83" s="13">
        <f t="shared" si="38"/>
        <v>0</v>
      </c>
      <c r="AC83" s="15">
        <v>0</v>
      </c>
      <c r="AD83" s="15">
        <v>0</v>
      </c>
      <c r="AE83" s="13">
        <f t="shared" si="39"/>
        <v>1291</v>
      </c>
      <c r="AF83" s="15">
        <v>1291</v>
      </c>
      <c r="AG83" s="15">
        <v>0</v>
      </c>
      <c r="AH83" s="15">
        <v>0</v>
      </c>
      <c r="AI83" s="13">
        <f t="shared" si="40"/>
        <v>0</v>
      </c>
      <c r="AJ83" s="15">
        <v>0</v>
      </c>
      <c r="AK83" s="15">
        <v>0</v>
      </c>
      <c r="AL83" s="13">
        <f t="shared" si="41"/>
        <v>2527</v>
      </c>
      <c r="AM83" s="15">
        <v>2524</v>
      </c>
      <c r="AN83" s="15">
        <v>3</v>
      </c>
      <c r="AO83" s="13">
        <f t="shared" si="42"/>
        <v>0</v>
      </c>
      <c r="AP83" s="15">
        <v>0</v>
      </c>
      <c r="AQ83" s="15">
        <v>0</v>
      </c>
      <c r="AR83" s="13">
        <f t="shared" si="43"/>
        <v>3322</v>
      </c>
      <c r="AS83" s="14">
        <v>2851</v>
      </c>
      <c r="AT83" s="14">
        <v>0</v>
      </c>
      <c r="AU83" s="14">
        <v>0</v>
      </c>
      <c r="AV83" s="14">
        <v>78</v>
      </c>
      <c r="AW83" s="14">
        <v>0</v>
      </c>
      <c r="AX83" s="13">
        <f t="shared" si="44"/>
        <v>0</v>
      </c>
      <c r="AY83" s="14">
        <v>0</v>
      </c>
      <c r="AZ83" s="14">
        <v>0</v>
      </c>
      <c r="BA83" s="13">
        <f t="shared" si="45"/>
        <v>0</v>
      </c>
      <c r="BB83" s="14">
        <v>0</v>
      </c>
      <c r="BC83" s="14">
        <v>0</v>
      </c>
      <c r="BD83" s="13">
        <f t="shared" si="46"/>
        <v>0</v>
      </c>
      <c r="BE83" s="14">
        <v>0</v>
      </c>
      <c r="BF83" s="14">
        <v>0</v>
      </c>
      <c r="BG83" s="13">
        <f t="shared" si="47"/>
        <v>0</v>
      </c>
      <c r="BH83" s="14">
        <v>0</v>
      </c>
      <c r="BI83" s="14">
        <v>0</v>
      </c>
      <c r="BJ83" s="13">
        <f t="shared" si="48"/>
        <v>393</v>
      </c>
      <c r="BK83" s="14">
        <v>393</v>
      </c>
      <c r="BL83" s="14">
        <v>0</v>
      </c>
      <c r="BM83" s="13">
        <f t="shared" si="49"/>
        <v>1734</v>
      </c>
      <c r="BN83" s="15">
        <v>1734</v>
      </c>
      <c r="BO83" s="15">
        <v>0</v>
      </c>
      <c r="BP83" s="13">
        <f t="shared" si="50"/>
        <v>2031</v>
      </c>
      <c r="BQ83" s="13">
        <f t="shared" si="51"/>
        <v>0</v>
      </c>
      <c r="BR83" s="14">
        <v>0</v>
      </c>
      <c r="BS83" s="15">
        <v>0</v>
      </c>
      <c r="BT83" s="15">
        <v>130</v>
      </c>
      <c r="BU83" s="15">
        <v>216</v>
      </c>
      <c r="BV83" s="13">
        <f t="shared" si="52"/>
        <v>0</v>
      </c>
      <c r="BW83" s="15">
        <v>0</v>
      </c>
      <c r="BX83" s="15">
        <v>0</v>
      </c>
      <c r="BY83" s="13">
        <f t="shared" si="53"/>
        <v>0</v>
      </c>
      <c r="BZ83" s="15">
        <v>0</v>
      </c>
      <c r="CA83" s="15">
        <v>0</v>
      </c>
      <c r="CB83" s="13">
        <f t="shared" si="54"/>
        <v>1685</v>
      </c>
      <c r="CC83" s="15">
        <v>1685</v>
      </c>
      <c r="CD83" s="15">
        <v>0</v>
      </c>
      <c r="CE83" s="13">
        <f t="shared" si="55"/>
        <v>2226</v>
      </c>
      <c r="CF83" s="15">
        <v>2195</v>
      </c>
      <c r="CG83" s="15">
        <v>31</v>
      </c>
      <c r="CH83" s="13">
        <f t="shared" si="56"/>
        <v>938</v>
      </c>
      <c r="CI83" s="15">
        <v>902</v>
      </c>
      <c r="CJ83" s="15">
        <v>36</v>
      </c>
      <c r="CK83" s="13">
        <f t="shared" si="57"/>
        <v>0</v>
      </c>
      <c r="CL83" s="15">
        <v>0</v>
      </c>
      <c r="CM83" s="15">
        <v>0</v>
      </c>
      <c r="CN83" s="13">
        <f t="shared" si="58"/>
        <v>1768</v>
      </c>
      <c r="CO83" s="15">
        <v>1716</v>
      </c>
      <c r="CP83" s="15">
        <v>52</v>
      </c>
      <c r="CQ83" s="22"/>
      <c r="CR83" s="13">
        <f t="shared" si="59"/>
        <v>27</v>
      </c>
      <c r="CS83" s="15">
        <v>14</v>
      </c>
      <c r="CT83" s="15">
        <v>13</v>
      </c>
      <c r="CU83" s="13">
        <f t="shared" si="60"/>
        <v>5723</v>
      </c>
      <c r="CV83" s="13">
        <f t="shared" si="61"/>
        <v>5723</v>
      </c>
      <c r="CW83" s="13">
        <f t="shared" si="61"/>
        <v>0</v>
      </c>
      <c r="CX83" s="13">
        <f t="shared" si="62"/>
        <v>0</v>
      </c>
      <c r="CY83" s="14">
        <v>0</v>
      </c>
      <c r="CZ83" s="14">
        <v>0</v>
      </c>
      <c r="DA83" s="13">
        <f t="shared" si="63"/>
        <v>0</v>
      </c>
      <c r="DB83" s="14">
        <v>0</v>
      </c>
      <c r="DC83" s="14">
        <v>0</v>
      </c>
      <c r="DD83" s="13">
        <f t="shared" si="64"/>
        <v>5723</v>
      </c>
      <c r="DE83" s="14">
        <f>386+5337</f>
        <v>5723</v>
      </c>
      <c r="DF83" s="14">
        <v>0</v>
      </c>
      <c r="DG83" s="17">
        <f t="shared" si="67"/>
        <v>37514</v>
      </c>
      <c r="DH83" s="17">
        <f t="shared" si="65"/>
        <v>34884</v>
      </c>
      <c r="DI83" s="17">
        <v>4413</v>
      </c>
      <c r="DJ83" s="17">
        <f t="shared" si="66"/>
        <v>2630</v>
      </c>
      <c r="DK83" s="18">
        <v>1288</v>
      </c>
      <c r="DL83" s="18">
        <v>878</v>
      </c>
      <c r="DM83" s="37">
        <f>DG83-'[4]протокол от 15.01.2026 № 1'!DH83</f>
        <v>0</v>
      </c>
      <c r="DN83" s="37"/>
    </row>
    <row r="84" spans="1:118" ht="27" customHeight="1" x14ac:dyDescent="0.2">
      <c r="A84" s="19" t="s">
        <v>149</v>
      </c>
      <c r="B84" s="13">
        <f t="shared" si="34"/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3">
        <f t="shared" si="35"/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3">
        <f t="shared" si="36"/>
        <v>0</v>
      </c>
      <c r="Y84" s="13">
        <f t="shared" si="37"/>
        <v>0</v>
      </c>
      <c r="Z84" s="15">
        <v>0</v>
      </c>
      <c r="AA84" s="15">
        <v>0</v>
      </c>
      <c r="AB84" s="13">
        <f t="shared" si="38"/>
        <v>0</v>
      </c>
      <c r="AC84" s="15">
        <v>0</v>
      </c>
      <c r="AD84" s="15">
        <v>0</v>
      </c>
      <c r="AE84" s="13">
        <f t="shared" si="39"/>
        <v>0</v>
      </c>
      <c r="AF84" s="15">
        <v>0</v>
      </c>
      <c r="AG84" s="15">
        <v>0</v>
      </c>
      <c r="AH84" s="15">
        <v>0</v>
      </c>
      <c r="AI84" s="13">
        <f t="shared" si="40"/>
        <v>0</v>
      </c>
      <c r="AJ84" s="15">
        <v>0</v>
      </c>
      <c r="AK84" s="15">
        <v>0</v>
      </c>
      <c r="AL84" s="13">
        <f t="shared" si="41"/>
        <v>0</v>
      </c>
      <c r="AM84" s="15">
        <v>0</v>
      </c>
      <c r="AN84" s="15">
        <v>0</v>
      </c>
      <c r="AO84" s="13">
        <f t="shared" si="42"/>
        <v>0</v>
      </c>
      <c r="AP84" s="15">
        <v>0</v>
      </c>
      <c r="AQ84" s="15">
        <v>0</v>
      </c>
      <c r="AR84" s="13">
        <f t="shared" si="43"/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3">
        <f t="shared" si="44"/>
        <v>0</v>
      </c>
      <c r="AY84" s="14">
        <v>0</v>
      </c>
      <c r="AZ84" s="14">
        <v>0</v>
      </c>
      <c r="BA84" s="13">
        <f t="shared" si="45"/>
        <v>0</v>
      </c>
      <c r="BB84" s="14">
        <v>0</v>
      </c>
      <c r="BC84" s="14">
        <v>0</v>
      </c>
      <c r="BD84" s="13">
        <f t="shared" si="46"/>
        <v>0</v>
      </c>
      <c r="BE84" s="14">
        <v>0</v>
      </c>
      <c r="BF84" s="14">
        <v>0</v>
      </c>
      <c r="BG84" s="13">
        <f t="shared" si="47"/>
        <v>0</v>
      </c>
      <c r="BH84" s="14">
        <v>0</v>
      </c>
      <c r="BI84" s="14">
        <v>0</v>
      </c>
      <c r="BJ84" s="13">
        <f t="shared" si="48"/>
        <v>0</v>
      </c>
      <c r="BK84" s="14">
        <v>0</v>
      </c>
      <c r="BL84" s="14">
        <v>0</v>
      </c>
      <c r="BM84" s="13">
        <f t="shared" si="49"/>
        <v>0</v>
      </c>
      <c r="BN84" s="15">
        <v>0</v>
      </c>
      <c r="BO84" s="15">
        <v>0</v>
      </c>
      <c r="BP84" s="13">
        <f t="shared" si="50"/>
        <v>200</v>
      </c>
      <c r="BQ84" s="13">
        <f t="shared" si="51"/>
        <v>200</v>
      </c>
      <c r="BR84" s="27">
        <v>200</v>
      </c>
      <c r="BS84" s="15">
        <v>0</v>
      </c>
      <c r="BT84" s="15">
        <v>0</v>
      </c>
      <c r="BU84" s="15">
        <v>0</v>
      </c>
      <c r="BV84" s="13">
        <f t="shared" si="52"/>
        <v>0</v>
      </c>
      <c r="BW84" s="15">
        <v>0</v>
      </c>
      <c r="BX84" s="15">
        <v>0</v>
      </c>
      <c r="BY84" s="13">
        <f t="shared" si="53"/>
        <v>0</v>
      </c>
      <c r="BZ84" s="15">
        <v>0</v>
      </c>
      <c r="CA84" s="15">
        <v>0</v>
      </c>
      <c r="CB84" s="13">
        <f t="shared" si="54"/>
        <v>0</v>
      </c>
      <c r="CC84" s="15">
        <v>0</v>
      </c>
      <c r="CD84" s="15">
        <v>0</v>
      </c>
      <c r="CE84" s="13">
        <f t="shared" si="55"/>
        <v>0</v>
      </c>
      <c r="CF84" s="15">
        <v>0</v>
      </c>
      <c r="CG84" s="15">
        <v>0</v>
      </c>
      <c r="CH84" s="13">
        <f t="shared" si="56"/>
        <v>0</v>
      </c>
      <c r="CI84" s="15">
        <v>0</v>
      </c>
      <c r="CJ84" s="15">
        <v>0</v>
      </c>
      <c r="CK84" s="13">
        <f t="shared" si="57"/>
        <v>0</v>
      </c>
      <c r="CL84" s="15">
        <v>0</v>
      </c>
      <c r="CM84" s="15">
        <v>0</v>
      </c>
      <c r="CN84" s="13">
        <f t="shared" si="58"/>
        <v>0</v>
      </c>
      <c r="CO84" s="15">
        <v>0</v>
      </c>
      <c r="CP84" s="15">
        <v>0</v>
      </c>
      <c r="CQ84" s="22"/>
      <c r="CR84" s="13">
        <f t="shared" si="59"/>
        <v>0</v>
      </c>
      <c r="CS84" s="15">
        <v>0</v>
      </c>
      <c r="CT84" s="15">
        <v>0</v>
      </c>
      <c r="CU84" s="13">
        <f t="shared" si="60"/>
        <v>0</v>
      </c>
      <c r="CV84" s="13">
        <f t="shared" si="61"/>
        <v>0</v>
      </c>
      <c r="CW84" s="13">
        <f t="shared" si="61"/>
        <v>0</v>
      </c>
      <c r="CX84" s="13">
        <f t="shared" si="62"/>
        <v>0</v>
      </c>
      <c r="CY84" s="14">
        <v>0</v>
      </c>
      <c r="CZ84" s="14">
        <v>0</v>
      </c>
      <c r="DA84" s="13">
        <f t="shared" si="63"/>
        <v>0</v>
      </c>
      <c r="DB84" s="14">
        <v>0</v>
      </c>
      <c r="DC84" s="14">
        <v>0</v>
      </c>
      <c r="DD84" s="13">
        <f t="shared" si="64"/>
        <v>0</v>
      </c>
      <c r="DE84" s="14">
        <v>0</v>
      </c>
      <c r="DF84" s="14">
        <v>0</v>
      </c>
      <c r="DG84" s="17">
        <f t="shared" si="67"/>
        <v>200</v>
      </c>
      <c r="DH84" s="17">
        <f t="shared" si="65"/>
        <v>200</v>
      </c>
      <c r="DI84" s="17">
        <v>0</v>
      </c>
      <c r="DJ84" s="17">
        <f t="shared" si="66"/>
        <v>0</v>
      </c>
      <c r="DK84" s="18"/>
      <c r="DL84" s="18"/>
      <c r="DM84" s="37">
        <f>DG84-'[4]протокол от 15.01.2026 № 1'!DH84</f>
        <v>0</v>
      </c>
      <c r="DN84" s="37"/>
    </row>
    <row r="85" spans="1:118" ht="26.25" customHeight="1" x14ac:dyDescent="0.2">
      <c r="A85" s="19" t="s">
        <v>150</v>
      </c>
      <c r="B85" s="13">
        <f t="shared" si="34"/>
        <v>171</v>
      </c>
      <c r="C85" s="15">
        <v>0</v>
      </c>
      <c r="D85" s="15">
        <v>171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3">
        <f t="shared" si="35"/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3">
        <f t="shared" si="36"/>
        <v>30</v>
      </c>
      <c r="Y85" s="13">
        <f t="shared" si="37"/>
        <v>30</v>
      </c>
      <c r="Z85" s="15">
        <v>30</v>
      </c>
      <c r="AA85" s="15">
        <v>0</v>
      </c>
      <c r="AB85" s="13">
        <f t="shared" si="38"/>
        <v>0</v>
      </c>
      <c r="AC85" s="15">
        <v>0</v>
      </c>
      <c r="AD85" s="15">
        <v>0</v>
      </c>
      <c r="AE85" s="13">
        <f t="shared" si="39"/>
        <v>30</v>
      </c>
      <c r="AF85" s="15">
        <v>30</v>
      </c>
      <c r="AG85" s="15">
        <v>0</v>
      </c>
      <c r="AH85" s="15">
        <v>0</v>
      </c>
      <c r="AI85" s="13">
        <f t="shared" si="40"/>
        <v>0</v>
      </c>
      <c r="AJ85" s="15">
        <v>0</v>
      </c>
      <c r="AK85" s="15">
        <v>0</v>
      </c>
      <c r="AL85" s="13">
        <f t="shared" si="41"/>
        <v>45</v>
      </c>
      <c r="AM85" s="15">
        <v>45</v>
      </c>
      <c r="AN85" s="15">
        <v>0</v>
      </c>
      <c r="AO85" s="13">
        <f t="shared" si="42"/>
        <v>2</v>
      </c>
      <c r="AP85" s="15">
        <v>2</v>
      </c>
      <c r="AQ85" s="15">
        <v>0</v>
      </c>
      <c r="AR85" s="13">
        <f t="shared" si="43"/>
        <v>64</v>
      </c>
      <c r="AS85" s="14">
        <v>64</v>
      </c>
      <c r="AT85" s="14">
        <v>0</v>
      </c>
      <c r="AU85" s="14">
        <v>0</v>
      </c>
      <c r="AV85" s="14">
        <v>0</v>
      </c>
      <c r="AW85" s="14">
        <v>0</v>
      </c>
      <c r="AX85" s="13">
        <f t="shared" si="44"/>
        <v>0</v>
      </c>
      <c r="AY85" s="14">
        <v>0</v>
      </c>
      <c r="AZ85" s="14">
        <v>0</v>
      </c>
      <c r="BA85" s="13">
        <f t="shared" si="45"/>
        <v>0</v>
      </c>
      <c r="BB85" s="14">
        <v>0</v>
      </c>
      <c r="BC85" s="14">
        <v>0</v>
      </c>
      <c r="BD85" s="13">
        <f t="shared" si="46"/>
        <v>0</v>
      </c>
      <c r="BE85" s="14">
        <v>0</v>
      </c>
      <c r="BF85" s="14">
        <v>0</v>
      </c>
      <c r="BG85" s="13">
        <f t="shared" si="47"/>
        <v>0</v>
      </c>
      <c r="BH85" s="14">
        <v>0</v>
      </c>
      <c r="BI85" s="14">
        <v>0</v>
      </c>
      <c r="BJ85" s="13">
        <f t="shared" si="48"/>
        <v>0</v>
      </c>
      <c r="BK85" s="14">
        <v>0</v>
      </c>
      <c r="BL85" s="14">
        <v>0</v>
      </c>
      <c r="BM85" s="13">
        <f t="shared" si="49"/>
        <v>31</v>
      </c>
      <c r="BN85" s="15">
        <v>31</v>
      </c>
      <c r="BO85" s="15">
        <v>0</v>
      </c>
      <c r="BP85" s="13">
        <f t="shared" si="50"/>
        <v>50</v>
      </c>
      <c r="BQ85" s="13">
        <f t="shared" si="51"/>
        <v>0</v>
      </c>
      <c r="BR85" s="14">
        <v>0</v>
      </c>
      <c r="BS85" s="15">
        <v>0</v>
      </c>
      <c r="BT85" s="15">
        <v>0</v>
      </c>
      <c r="BU85" s="15">
        <v>50</v>
      </c>
      <c r="BV85" s="13">
        <f t="shared" si="52"/>
        <v>0</v>
      </c>
      <c r="BW85" s="15">
        <v>0</v>
      </c>
      <c r="BX85" s="15">
        <v>0</v>
      </c>
      <c r="BY85" s="13">
        <f t="shared" si="53"/>
        <v>0</v>
      </c>
      <c r="BZ85" s="15">
        <v>0</v>
      </c>
      <c r="CA85" s="15">
        <v>0</v>
      </c>
      <c r="CB85" s="13">
        <f t="shared" si="54"/>
        <v>0</v>
      </c>
      <c r="CC85" s="15">
        <v>0</v>
      </c>
      <c r="CD85" s="15">
        <v>0</v>
      </c>
      <c r="CE85" s="13">
        <f t="shared" si="55"/>
        <v>24</v>
      </c>
      <c r="CF85" s="15">
        <v>24</v>
      </c>
      <c r="CG85" s="15">
        <v>0</v>
      </c>
      <c r="CH85" s="13">
        <f t="shared" si="56"/>
        <v>26</v>
      </c>
      <c r="CI85" s="15">
        <v>26</v>
      </c>
      <c r="CJ85" s="15">
        <v>0</v>
      </c>
      <c r="CK85" s="13">
        <f t="shared" si="57"/>
        <v>0</v>
      </c>
      <c r="CL85" s="15">
        <v>0</v>
      </c>
      <c r="CM85" s="15">
        <v>0</v>
      </c>
      <c r="CN85" s="13">
        <f t="shared" si="58"/>
        <v>34</v>
      </c>
      <c r="CO85" s="15">
        <v>34</v>
      </c>
      <c r="CP85" s="15">
        <v>0</v>
      </c>
      <c r="CQ85" s="22"/>
      <c r="CR85" s="13">
        <f t="shared" si="59"/>
        <v>14</v>
      </c>
      <c r="CS85" s="15">
        <v>14</v>
      </c>
      <c r="CT85" s="15">
        <v>0</v>
      </c>
      <c r="CU85" s="13">
        <f t="shared" si="60"/>
        <v>0</v>
      </c>
      <c r="CV85" s="13">
        <f t="shared" si="61"/>
        <v>0</v>
      </c>
      <c r="CW85" s="13">
        <f t="shared" si="61"/>
        <v>0</v>
      </c>
      <c r="CX85" s="13">
        <f t="shared" si="62"/>
        <v>0</v>
      </c>
      <c r="CY85" s="14">
        <v>0</v>
      </c>
      <c r="CZ85" s="14">
        <v>0</v>
      </c>
      <c r="DA85" s="13">
        <f t="shared" si="63"/>
        <v>0</v>
      </c>
      <c r="DB85" s="14">
        <v>0</v>
      </c>
      <c r="DC85" s="14">
        <v>0</v>
      </c>
      <c r="DD85" s="13">
        <f t="shared" si="64"/>
        <v>0</v>
      </c>
      <c r="DE85" s="14">
        <v>0</v>
      </c>
      <c r="DF85" s="14">
        <v>0</v>
      </c>
      <c r="DG85" s="17">
        <f t="shared" si="67"/>
        <v>521</v>
      </c>
      <c r="DH85" s="17">
        <f t="shared" si="65"/>
        <v>521</v>
      </c>
      <c r="DI85" s="17">
        <v>66</v>
      </c>
      <c r="DJ85" s="17">
        <f t="shared" si="66"/>
        <v>0</v>
      </c>
      <c r="DK85" s="18"/>
      <c r="DL85" s="18"/>
      <c r="DM85" s="37">
        <f>DG85-'[4]протокол от 15.01.2026 № 1'!DH85</f>
        <v>0</v>
      </c>
      <c r="DN85" s="37"/>
    </row>
    <row r="86" spans="1:118" ht="121.5" customHeight="1" x14ac:dyDescent="0.2">
      <c r="A86" s="19" t="s">
        <v>151</v>
      </c>
      <c r="B86" s="13">
        <f t="shared" si="34"/>
        <v>326</v>
      </c>
      <c r="C86" s="14">
        <v>326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3">
        <f t="shared" si="35"/>
        <v>262</v>
      </c>
      <c r="P86" s="14">
        <v>262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3">
        <f t="shared" si="36"/>
        <v>0</v>
      </c>
      <c r="Y86" s="13">
        <f t="shared" si="37"/>
        <v>0</v>
      </c>
      <c r="Z86" s="14">
        <v>0</v>
      </c>
      <c r="AA86" s="14">
        <v>0</v>
      </c>
      <c r="AB86" s="13">
        <f t="shared" si="38"/>
        <v>0</v>
      </c>
      <c r="AC86" s="14">
        <v>0</v>
      </c>
      <c r="AD86" s="14">
        <v>0</v>
      </c>
      <c r="AE86" s="13">
        <f t="shared" si="39"/>
        <v>0</v>
      </c>
      <c r="AF86" s="14">
        <v>0</v>
      </c>
      <c r="AG86" s="14">
        <v>0</v>
      </c>
      <c r="AH86" s="14">
        <v>0</v>
      </c>
      <c r="AI86" s="13">
        <f t="shared" si="40"/>
        <v>0</v>
      </c>
      <c r="AJ86" s="14">
        <v>0</v>
      </c>
      <c r="AK86" s="14">
        <v>0</v>
      </c>
      <c r="AL86" s="13">
        <f t="shared" si="41"/>
        <v>32</v>
      </c>
      <c r="AM86" s="14">
        <v>32</v>
      </c>
      <c r="AN86" s="14">
        <v>0</v>
      </c>
      <c r="AO86" s="13">
        <f t="shared" si="42"/>
        <v>0</v>
      </c>
      <c r="AP86" s="14">
        <v>0</v>
      </c>
      <c r="AQ86" s="14">
        <v>0</v>
      </c>
      <c r="AR86" s="13">
        <f t="shared" si="43"/>
        <v>76</v>
      </c>
      <c r="AS86" s="14">
        <v>76</v>
      </c>
      <c r="AT86" s="14">
        <v>0</v>
      </c>
      <c r="AU86" s="14">
        <v>0</v>
      </c>
      <c r="AV86" s="14">
        <v>0</v>
      </c>
      <c r="AW86" s="14">
        <v>0</v>
      </c>
      <c r="AX86" s="13">
        <f t="shared" si="44"/>
        <v>0</v>
      </c>
      <c r="AY86" s="14">
        <v>0</v>
      </c>
      <c r="AZ86" s="14">
        <v>0</v>
      </c>
      <c r="BA86" s="13">
        <f t="shared" si="45"/>
        <v>0</v>
      </c>
      <c r="BB86" s="14">
        <v>0</v>
      </c>
      <c r="BC86" s="14">
        <v>0</v>
      </c>
      <c r="BD86" s="13">
        <f t="shared" si="46"/>
        <v>0</v>
      </c>
      <c r="BE86" s="14">
        <v>0</v>
      </c>
      <c r="BF86" s="14">
        <v>0</v>
      </c>
      <c r="BG86" s="13">
        <f t="shared" si="47"/>
        <v>0</v>
      </c>
      <c r="BH86" s="14">
        <v>0</v>
      </c>
      <c r="BI86" s="14">
        <v>0</v>
      </c>
      <c r="BJ86" s="13">
        <f t="shared" si="48"/>
        <v>0</v>
      </c>
      <c r="BK86" s="14">
        <v>0</v>
      </c>
      <c r="BL86" s="14">
        <v>0</v>
      </c>
      <c r="BM86" s="13">
        <f t="shared" si="49"/>
        <v>0</v>
      </c>
      <c r="BN86" s="14">
        <v>0</v>
      </c>
      <c r="BO86" s="14">
        <v>0</v>
      </c>
      <c r="BP86" s="13">
        <f t="shared" si="50"/>
        <v>0</v>
      </c>
      <c r="BQ86" s="13">
        <f t="shared" si="51"/>
        <v>0</v>
      </c>
      <c r="BR86" s="14"/>
      <c r="BS86" s="14"/>
      <c r="BT86" s="14"/>
      <c r="BU86" s="14"/>
      <c r="BV86" s="13">
        <f t="shared" si="52"/>
        <v>0</v>
      </c>
      <c r="BW86" s="14"/>
      <c r="BX86" s="14"/>
      <c r="BY86" s="13">
        <f t="shared" si="53"/>
        <v>0</v>
      </c>
      <c r="BZ86" s="14"/>
      <c r="CA86" s="14"/>
      <c r="CB86" s="13">
        <f t="shared" si="54"/>
        <v>0</v>
      </c>
      <c r="CC86" s="14"/>
      <c r="CD86" s="14"/>
      <c r="CE86" s="13">
        <f t="shared" si="55"/>
        <v>4</v>
      </c>
      <c r="CF86" s="14">
        <v>4</v>
      </c>
      <c r="CG86" s="14">
        <v>0</v>
      </c>
      <c r="CH86" s="13">
        <f t="shared" si="56"/>
        <v>108</v>
      </c>
      <c r="CI86" s="14">
        <v>108</v>
      </c>
      <c r="CJ86" s="14">
        <v>0</v>
      </c>
      <c r="CK86" s="13">
        <f t="shared" si="57"/>
        <v>0</v>
      </c>
      <c r="CL86" s="14">
        <v>0</v>
      </c>
      <c r="CM86" s="14">
        <v>0</v>
      </c>
      <c r="CN86" s="13">
        <f t="shared" si="58"/>
        <v>4</v>
      </c>
      <c r="CO86" s="14">
        <v>4</v>
      </c>
      <c r="CP86" s="14">
        <v>0</v>
      </c>
      <c r="CQ86" s="16"/>
      <c r="CR86" s="13">
        <f t="shared" si="59"/>
        <v>48</v>
      </c>
      <c r="CS86" s="14">
        <v>48</v>
      </c>
      <c r="CT86" s="14">
        <v>0</v>
      </c>
      <c r="CU86" s="13">
        <f t="shared" si="60"/>
        <v>0</v>
      </c>
      <c r="CV86" s="13">
        <f t="shared" si="61"/>
        <v>0</v>
      </c>
      <c r="CW86" s="13">
        <f t="shared" si="61"/>
        <v>0</v>
      </c>
      <c r="CX86" s="13">
        <f t="shared" si="62"/>
        <v>0</v>
      </c>
      <c r="CY86" s="14">
        <v>0</v>
      </c>
      <c r="CZ86" s="14">
        <v>0</v>
      </c>
      <c r="DA86" s="13">
        <f t="shared" si="63"/>
        <v>0</v>
      </c>
      <c r="DB86" s="14">
        <v>0</v>
      </c>
      <c r="DC86" s="14">
        <v>0</v>
      </c>
      <c r="DD86" s="13">
        <f t="shared" si="64"/>
        <v>0</v>
      </c>
      <c r="DE86" s="14">
        <v>0</v>
      </c>
      <c r="DF86" s="14">
        <v>0</v>
      </c>
      <c r="DG86" s="17">
        <f t="shared" si="67"/>
        <v>860</v>
      </c>
      <c r="DH86" s="17">
        <f t="shared" si="65"/>
        <v>598</v>
      </c>
      <c r="DI86" s="17">
        <v>0</v>
      </c>
      <c r="DJ86" s="17">
        <f t="shared" si="66"/>
        <v>262</v>
      </c>
      <c r="DK86" s="18"/>
      <c r="DL86" s="18"/>
      <c r="DM86" s="37">
        <f>DG86-'[4]протокол от 15.01.2026 № 1'!DH86</f>
        <v>0</v>
      </c>
      <c r="DN86" s="37"/>
    </row>
    <row r="87" spans="1:118" ht="31.5" x14ac:dyDescent="0.2">
      <c r="A87" s="19" t="s">
        <v>152</v>
      </c>
      <c r="B87" s="13">
        <f t="shared" si="34"/>
        <v>10389</v>
      </c>
      <c r="C87" s="14">
        <v>4330</v>
      </c>
      <c r="D87" s="14">
        <v>2675</v>
      </c>
      <c r="E87" s="14">
        <v>0</v>
      </c>
      <c r="F87" s="14">
        <v>3235</v>
      </c>
      <c r="G87" s="14">
        <v>0</v>
      </c>
      <c r="H87" s="14">
        <v>0</v>
      </c>
      <c r="I87" s="14">
        <v>149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3">
        <f t="shared" si="35"/>
        <v>2125</v>
      </c>
      <c r="P87" s="14">
        <v>1588</v>
      </c>
      <c r="Q87" s="14">
        <v>537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3">
        <f t="shared" si="36"/>
        <v>270</v>
      </c>
      <c r="Y87" s="13">
        <f t="shared" si="37"/>
        <v>245</v>
      </c>
      <c r="Z87" s="14">
        <v>245</v>
      </c>
      <c r="AA87" s="14">
        <v>0</v>
      </c>
      <c r="AB87" s="13">
        <f t="shared" si="38"/>
        <v>25</v>
      </c>
      <c r="AC87" s="14">
        <v>25</v>
      </c>
      <c r="AD87" s="14">
        <v>0</v>
      </c>
      <c r="AE87" s="13">
        <f t="shared" si="39"/>
        <v>406</v>
      </c>
      <c r="AF87" s="14">
        <v>406</v>
      </c>
      <c r="AG87" s="14">
        <v>0</v>
      </c>
      <c r="AH87" s="14">
        <v>0</v>
      </c>
      <c r="AI87" s="13">
        <f t="shared" si="40"/>
        <v>0</v>
      </c>
      <c r="AJ87" s="14">
        <v>0</v>
      </c>
      <c r="AK87" s="14">
        <v>0</v>
      </c>
      <c r="AL87" s="13">
        <f t="shared" si="41"/>
        <v>711</v>
      </c>
      <c r="AM87" s="14">
        <v>676</v>
      </c>
      <c r="AN87" s="14">
        <v>35</v>
      </c>
      <c r="AO87" s="13">
        <f t="shared" si="42"/>
        <v>61</v>
      </c>
      <c r="AP87" s="14">
        <v>61</v>
      </c>
      <c r="AQ87" s="14">
        <v>0</v>
      </c>
      <c r="AR87" s="13">
        <f t="shared" si="43"/>
        <v>2224</v>
      </c>
      <c r="AS87" s="14">
        <v>1879</v>
      </c>
      <c r="AT87" s="14">
        <v>0</v>
      </c>
      <c r="AU87" s="14">
        <v>0</v>
      </c>
      <c r="AV87" s="14">
        <v>0</v>
      </c>
      <c r="AW87" s="14">
        <v>0</v>
      </c>
      <c r="AX87" s="13">
        <f t="shared" si="44"/>
        <v>0</v>
      </c>
      <c r="AY87" s="14">
        <v>0</v>
      </c>
      <c r="AZ87" s="14">
        <v>0</v>
      </c>
      <c r="BA87" s="13">
        <f t="shared" si="45"/>
        <v>0</v>
      </c>
      <c r="BB87" s="14">
        <v>0</v>
      </c>
      <c r="BC87" s="14">
        <v>0</v>
      </c>
      <c r="BD87" s="13">
        <f t="shared" si="46"/>
        <v>98</v>
      </c>
      <c r="BE87" s="14">
        <v>98</v>
      </c>
      <c r="BF87" s="14">
        <v>0</v>
      </c>
      <c r="BG87" s="13">
        <f t="shared" si="47"/>
        <v>0</v>
      </c>
      <c r="BH87" s="14">
        <v>0</v>
      </c>
      <c r="BI87" s="14">
        <v>0</v>
      </c>
      <c r="BJ87" s="13">
        <f t="shared" si="48"/>
        <v>247</v>
      </c>
      <c r="BK87" s="14">
        <v>247</v>
      </c>
      <c r="BL87" s="14">
        <v>0</v>
      </c>
      <c r="BM87" s="13">
        <f t="shared" si="49"/>
        <v>53</v>
      </c>
      <c r="BN87" s="14">
        <v>53</v>
      </c>
      <c r="BO87" s="14">
        <v>0</v>
      </c>
      <c r="BP87" s="13">
        <f t="shared" si="50"/>
        <v>2040</v>
      </c>
      <c r="BQ87" s="13">
        <f t="shared" si="51"/>
        <v>2000</v>
      </c>
      <c r="BR87" s="14">
        <v>2000</v>
      </c>
      <c r="BS87" s="15">
        <v>0</v>
      </c>
      <c r="BT87" s="15">
        <v>15</v>
      </c>
      <c r="BU87" s="15">
        <v>25</v>
      </c>
      <c r="BV87" s="13">
        <f t="shared" si="52"/>
        <v>0</v>
      </c>
      <c r="BW87" s="15">
        <v>0</v>
      </c>
      <c r="BX87" s="15">
        <v>0</v>
      </c>
      <c r="BY87" s="13">
        <f t="shared" si="53"/>
        <v>0</v>
      </c>
      <c r="BZ87" s="15">
        <v>0</v>
      </c>
      <c r="CA87" s="15">
        <v>0</v>
      </c>
      <c r="CB87" s="13">
        <f t="shared" si="54"/>
        <v>0</v>
      </c>
      <c r="CC87" s="15">
        <v>0</v>
      </c>
      <c r="CD87" s="15">
        <v>0</v>
      </c>
      <c r="CE87" s="13">
        <f t="shared" si="55"/>
        <v>1765</v>
      </c>
      <c r="CF87" s="14">
        <v>1765</v>
      </c>
      <c r="CG87" s="14">
        <v>0</v>
      </c>
      <c r="CH87" s="13">
        <f t="shared" si="56"/>
        <v>1106</v>
      </c>
      <c r="CI87" s="14">
        <v>883</v>
      </c>
      <c r="CJ87" s="14">
        <v>223</v>
      </c>
      <c r="CK87" s="13">
        <f t="shared" si="57"/>
        <v>0</v>
      </c>
      <c r="CL87" s="14">
        <v>0</v>
      </c>
      <c r="CM87" s="14">
        <v>0</v>
      </c>
      <c r="CN87" s="13">
        <f t="shared" si="58"/>
        <v>1748</v>
      </c>
      <c r="CO87" s="14">
        <v>1681</v>
      </c>
      <c r="CP87" s="14">
        <v>67</v>
      </c>
      <c r="CQ87" s="16"/>
      <c r="CR87" s="13">
        <f t="shared" si="59"/>
        <v>614</v>
      </c>
      <c r="CS87" s="14">
        <v>614</v>
      </c>
      <c r="CT87" s="14">
        <v>0</v>
      </c>
      <c r="CU87" s="13">
        <f t="shared" si="60"/>
        <v>0</v>
      </c>
      <c r="CV87" s="13">
        <f t="shared" si="61"/>
        <v>0</v>
      </c>
      <c r="CW87" s="13">
        <f t="shared" si="61"/>
        <v>0</v>
      </c>
      <c r="CX87" s="13">
        <f t="shared" si="62"/>
        <v>0</v>
      </c>
      <c r="CY87" s="14">
        <v>0</v>
      </c>
      <c r="CZ87" s="14">
        <v>0</v>
      </c>
      <c r="DA87" s="13">
        <f t="shared" si="63"/>
        <v>0</v>
      </c>
      <c r="DB87" s="14">
        <v>0</v>
      </c>
      <c r="DC87" s="14">
        <v>0</v>
      </c>
      <c r="DD87" s="13">
        <f t="shared" si="64"/>
        <v>0</v>
      </c>
      <c r="DE87" s="14">
        <v>0</v>
      </c>
      <c r="DF87" s="14">
        <v>0</v>
      </c>
      <c r="DG87" s="17">
        <f t="shared" si="67"/>
        <v>23512</v>
      </c>
      <c r="DH87" s="17">
        <f t="shared" si="65"/>
        <v>21047</v>
      </c>
      <c r="DI87" s="17">
        <v>6282</v>
      </c>
      <c r="DJ87" s="17">
        <f t="shared" si="66"/>
        <v>2465</v>
      </c>
      <c r="DK87" s="18">
        <v>1794</v>
      </c>
      <c r="DL87" s="18">
        <v>1223</v>
      </c>
      <c r="DM87" s="37">
        <f>DG87-'[4]протокол от 15.01.2026 № 1'!DH87</f>
        <v>0</v>
      </c>
      <c r="DN87" s="37"/>
    </row>
    <row r="88" spans="1:118" ht="31.5" customHeight="1" x14ac:dyDescent="0.2">
      <c r="A88" s="19" t="s">
        <v>153</v>
      </c>
      <c r="B88" s="13">
        <f t="shared" si="34"/>
        <v>20464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20464</v>
      </c>
      <c r="K88" s="24">
        <v>0</v>
      </c>
      <c r="L88" s="28"/>
      <c r="M88" s="28"/>
      <c r="N88" s="28"/>
      <c r="O88" s="13">
        <f t="shared" si="35"/>
        <v>0</v>
      </c>
      <c r="P88" s="28"/>
      <c r="Q88" s="28"/>
      <c r="R88" s="28"/>
      <c r="S88" s="28"/>
      <c r="T88" s="28"/>
      <c r="U88" s="28"/>
      <c r="V88" s="28"/>
      <c r="W88" s="28"/>
      <c r="X88" s="13">
        <f t="shared" si="36"/>
        <v>0</v>
      </c>
      <c r="Y88" s="13">
        <f t="shared" si="37"/>
        <v>0</v>
      </c>
      <c r="Z88" s="28"/>
      <c r="AA88" s="28"/>
      <c r="AB88" s="13">
        <f t="shared" si="38"/>
        <v>0</v>
      </c>
      <c r="AC88" s="28"/>
      <c r="AD88" s="28"/>
      <c r="AE88" s="13">
        <f t="shared" si="39"/>
        <v>0</v>
      </c>
      <c r="AF88" s="28"/>
      <c r="AG88" s="28"/>
      <c r="AH88" s="28"/>
      <c r="AI88" s="13">
        <f t="shared" si="40"/>
        <v>0</v>
      </c>
      <c r="AJ88" s="28"/>
      <c r="AK88" s="28"/>
      <c r="AL88" s="13">
        <f t="shared" si="41"/>
        <v>0</v>
      </c>
      <c r="AM88" s="28"/>
      <c r="AN88" s="28"/>
      <c r="AO88" s="13">
        <f t="shared" si="42"/>
        <v>0</v>
      </c>
      <c r="AP88" s="28"/>
      <c r="AQ88" s="28"/>
      <c r="AR88" s="13">
        <f t="shared" si="43"/>
        <v>0</v>
      </c>
      <c r="AS88" s="29"/>
      <c r="AT88" s="29"/>
      <c r="AU88" s="29"/>
      <c r="AV88" s="29"/>
      <c r="AW88" s="29"/>
      <c r="AX88" s="13">
        <f t="shared" si="44"/>
        <v>0</v>
      </c>
      <c r="AY88" s="29"/>
      <c r="AZ88" s="29"/>
      <c r="BA88" s="13">
        <f t="shared" si="45"/>
        <v>0</v>
      </c>
      <c r="BB88" s="29"/>
      <c r="BC88" s="29"/>
      <c r="BD88" s="13">
        <f t="shared" si="46"/>
        <v>0</v>
      </c>
      <c r="BE88" s="29"/>
      <c r="BF88" s="29"/>
      <c r="BG88" s="13">
        <f t="shared" si="47"/>
        <v>0</v>
      </c>
      <c r="BH88" s="29"/>
      <c r="BI88" s="29"/>
      <c r="BJ88" s="13">
        <f t="shared" si="48"/>
        <v>0</v>
      </c>
      <c r="BK88" s="29"/>
      <c r="BL88" s="29"/>
      <c r="BM88" s="13">
        <f t="shared" si="49"/>
        <v>0</v>
      </c>
      <c r="BN88" s="28"/>
      <c r="BO88" s="28"/>
      <c r="BP88" s="13">
        <f t="shared" si="50"/>
        <v>0</v>
      </c>
      <c r="BQ88" s="13">
        <f t="shared" si="51"/>
        <v>0</v>
      </c>
      <c r="BR88" s="28"/>
      <c r="BS88" s="28"/>
      <c r="BT88" s="28"/>
      <c r="BU88" s="28"/>
      <c r="BV88" s="13">
        <f t="shared" si="52"/>
        <v>0</v>
      </c>
      <c r="BW88" s="28"/>
      <c r="BX88" s="28"/>
      <c r="BY88" s="13">
        <f t="shared" si="53"/>
        <v>0</v>
      </c>
      <c r="BZ88" s="28"/>
      <c r="CA88" s="28"/>
      <c r="CB88" s="13">
        <f t="shared" si="54"/>
        <v>0</v>
      </c>
      <c r="CC88" s="28"/>
      <c r="CD88" s="28"/>
      <c r="CE88" s="13">
        <f t="shared" si="55"/>
        <v>0</v>
      </c>
      <c r="CF88" s="28"/>
      <c r="CG88" s="28"/>
      <c r="CH88" s="13">
        <f t="shared" si="56"/>
        <v>0</v>
      </c>
      <c r="CI88" s="28"/>
      <c r="CJ88" s="28"/>
      <c r="CK88" s="13">
        <f t="shared" si="57"/>
        <v>0</v>
      </c>
      <c r="CL88" s="28"/>
      <c r="CM88" s="28"/>
      <c r="CN88" s="13">
        <f t="shared" si="58"/>
        <v>0</v>
      </c>
      <c r="CO88" s="28"/>
      <c r="CP88" s="28"/>
      <c r="CQ88" s="30"/>
      <c r="CR88" s="13">
        <f t="shared" si="59"/>
        <v>0</v>
      </c>
      <c r="CS88" s="28"/>
      <c r="CT88" s="28"/>
      <c r="CU88" s="13">
        <f t="shared" si="60"/>
        <v>0</v>
      </c>
      <c r="CV88" s="13">
        <f t="shared" si="61"/>
        <v>0</v>
      </c>
      <c r="CW88" s="13">
        <f t="shared" si="61"/>
        <v>0</v>
      </c>
      <c r="CX88" s="13">
        <f t="shared" si="62"/>
        <v>0</v>
      </c>
      <c r="CY88" s="29"/>
      <c r="CZ88" s="29"/>
      <c r="DA88" s="13">
        <f t="shared" si="63"/>
        <v>0</v>
      </c>
      <c r="DB88" s="29"/>
      <c r="DC88" s="29"/>
      <c r="DD88" s="13">
        <f t="shared" si="64"/>
        <v>0</v>
      </c>
      <c r="DE88" s="29"/>
      <c r="DF88" s="29"/>
      <c r="DG88" s="17">
        <f t="shared" si="67"/>
        <v>20464</v>
      </c>
      <c r="DH88" s="17">
        <f t="shared" si="65"/>
        <v>20464</v>
      </c>
      <c r="DI88" s="17">
        <v>0</v>
      </c>
      <c r="DJ88" s="17">
        <f t="shared" si="66"/>
        <v>0</v>
      </c>
      <c r="DK88" s="18"/>
      <c r="DL88" s="18"/>
      <c r="DM88" s="37">
        <f>DG88-'[4]протокол от 15.01.2026 № 1'!DH88</f>
        <v>0</v>
      </c>
      <c r="DN88" s="37"/>
    </row>
    <row r="89" spans="1:118" ht="29.25" customHeight="1" x14ac:dyDescent="0.2">
      <c r="A89" s="19" t="s">
        <v>154</v>
      </c>
      <c r="B89" s="13">
        <f t="shared" si="34"/>
        <v>80</v>
      </c>
      <c r="C89" s="24"/>
      <c r="D89" s="24"/>
      <c r="E89" s="24"/>
      <c r="F89" s="24"/>
      <c r="G89" s="24"/>
      <c r="H89" s="24"/>
      <c r="I89" s="24"/>
      <c r="J89" s="24">
        <v>80</v>
      </c>
      <c r="K89" s="24"/>
      <c r="L89" s="24"/>
      <c r="M89" s="24"/>
      <c r="N89" s="24"/>
      <c r="O89" s="13">
        <f t="shared" si="35"/>
        <v>0</v>
      </c>
      <c r="P89" s="24"/>
      <c r="Q89" s="24"/>
      <c r="R89" s="24"/>
      <c r="S89" s="24"/>
      <c r="T89" s="24"/>
      <c r="U89" s="24"/>
      <c r="V89" s="24"/>
      <c r="W89" s="24"/>
      <c r="X89" s="13">
        <f t="shared" si="36"/>
        <v>0</v>
      </c>
      <c r="Y89" s="13">
        <f t="shared" si="37"/>
        <v>0</v>
      </c>
      <c r="Z89" s="24"/>
      <c r="AA89" s="24"/>
      <c r="AB89" s="13">
        <f t="shared" si="38"/>
        <v>0</v>
      </c>
      <c r="AC89" s="24"/>
      <c r="AD89" s="24"/>
      <c r="AE89" s="13">
        <f t="shared" si="39"/>
        <v>0</v>
      </c>
      <c r="AF89" s="24"/>
      <c r="AG89" s="24"/>
      <c r="AH89" s="24"/>
      <c r="AI89" s="13">
        <f t="shared" si="40"/>
        <v>0</v>
      </c>
      <c r="AJ89" s="24"/>
      <c r="AK89" s="24"/>
      <c r="AL89" s="13">
        <f t="shared" si="41"/>
        <v>0</v>
      </c>
      <c r="AM89" s="24"/>
      <c r="AN89" s="24"/>
      <c r="AO89" s="13">
        <f t="shared" si="42"/>
        <v>0</v>
      </c>
      <c r="AP89" s="24"/>
      <c r="AQ89" s="24"/>
      <c r="AR89" s="13">
        <f t="shared" si="43"/>
        <v>0</v>
      </c>
      <c r="AS89" s="25"/>
      <c r="AT89" s="25"/>
      <c r="AU89" s="25"/>
      <c r="AV89" s="25"/>
      <c r="AW89" s="25"/>
      <c r="AX89" s="13">
        <f t="shared" si="44"/>
        <v>0</v>
      </c>
      <c r="AY89" s="25"/>
      <c r="AZ89" s="25"/>
      <c r="BA89" s="13">
        <f t="shared" si="45"/>
        <v>0</v>
      </c>
      <c r="BB89" s="25"/>
      <c r="BC89" s="25"/>
      <c r="BD89" s="13">
        <f t="shared" si="46"/>
        <v>0</v>
      </c>
      <c r="BE89" s="25"/>
      <c r="BF89" s="25"/>
      <c r="BG89" s="13">
        <f t="shared" si="47"/>
        <v>0</v>
      </c>
      <c r="BH89" s="25"/>
      <c r="BI89" s="25"/>
      <c r="BJ89" s="13">
        <f t="shared" si="48"/>
        <v>0</v>
      </c>
      <c r="BK89" s="25"/>
      <c r="BL89" s="25"/>
      <c r="BM89" s="13">
        <f t="shared" si="49"/>
        <v>0</v>
      </c>
      <c r="BN89" s="24"/>
      <c r="BO89" s="24"/>
      <c r="BP89" s="13">
        <f t="shared" si="50"/>
        <v>0</v>
      </c>
      <c r="BQ89" s="13">
        <f t="shared" si="51"/>
        <v>0</v>
      </c>
      <c r="BR89" s="25"/>
      <c r="BS89" s="24"/>
      <c r="BT89" s="24"/>
      <c r="BU89" s="24"/>
      <c r="BV89" s="13">
        <f t="shared" si="52"/>
        <v>0</v>
      </c>
      <c r="BW89" s="24"/>
      <c r="BX89" s="24"/>
      <c r="BY89" s="13">
        <f t="shared" si="53"/>
        <v>0</v>
      </c>
      <c r="BZ89" s="24"/>
      <c r="CA89" s="24"/>
      <c r="CB89" s="13">
        <f t="shared" si="54"/>
        <v>0</v>
      </c>
      <c r="CC89" s="24"/>
      <c r="CD89" s="24"/>
      <c r="CE89" s="13">
        <f t="shared" si="55"/>
        <v>0</v>
      </c>
      <c r="CF89" s="24"/>
      <c r="CG89" s="24"/>
      <c r="CH89" s="13">
        <f t="shared" si="56"/>
        <v>0</v>
      </c>
      <c r="CI89" s="24"/>
      <c r="CJ89" s="24"/>
      <c r="CK89" s="13">
        <f t="shared" si="57"/>
        <v>0</v>
      </c>
      <c r="CL89" s="24"/>
      <c r="CM89" s="24"/>
      <c r="CN89" s="13">
        <f t="shared" si="58"/>
        <v>0</v>
      </c>
      <c r="CO89" s="24"/>
      <c r="CP89" s="24"/>
      <c r="CQ89" s="26"/>
      <c r="CR89" s="13">
        <f t="shared" si="59"/>
        <v>0</v>
      </c>
      <c r="CS89" s="24"/>
      <c r="CT89" s="24"/>
      <c r="CU89" s="13">
        <f t="shared" si="60"/>
        <v>0</v>
      </c>
      <c r="CV89" s="13">
        <f t="shared" si="61"/>
        <v>0</v>
      </c>
      <c r="CW89" s="13">
        <f t="shared" si="61"/>
        <v>0</v>
      </c>
      <c r="CX89" s="13">
        <f t="shared" si="62"/>
        <v>0</v>
      </c>
      <c r="CY89" s="25"/>
      <c r="CZ89" s="25"/>
      <c r="DA89" s="13">
        <f t="shared" si="63"/>
        <v>0</v>
      </c>
      <c r="DB89" s="25"/>
      <c r="DC89" s="25"/>
      <c r="DD89" s="13">
        <f t="shared" si="64"/>
        <v>0</v>
      </c>
      <c r="DE89" s="25"/>
      <c r="DF89" s="25"/>
      <c r="DG89" s="17">
        <f t="shared" si="67"/>
        <v>80</v>
      </c>
      <c r="DH89" s="17">
        <f t="shared" si="65"/>
        <v>80</v>
      </c>
      <c r="DI89" s="17">
        <v>0</v>
      </c>
      <c r="DJ89" s="17">
        <f t="shared" si="66"/>
        <v>0</v>
      </c>
      <c r="DK89" s="18"/>
      <c r="DL89" s="18"/>
      <c r="DM89" s="37">
        <f>DG89-'[4]протокол от 15.01.2026 № 1'!DH89</f>
        <v>0</v>
      </c>
      <c r="DN89" s="37"/>
    </row>
    <row r="90" spans="1:118" ht="43.5" customHeight="1" x14ac:dyDescent="0.2">
      <c r="A90" s="19" t="s">
        <v>155</v>
      </c>
      <c r="B90" s="13">
        <f t="shared" si="34"/>
        <v>550</v>
      </c>
      <c r="C90" s="24"/>
      <c r="D90" s="24"/>
      <c r="E90" s="24"/>
      <c r="F90" s="24"/>
      <c r="G90" s="24"/>
      <c r="H90" s="24"/>
      <c r="I90" s="24"/>
      <c r="J90" s="24">
        <v>550</v>
      </c>
      <c r="K90" s="24"/>
      <c r="L90" s="24"/>
      <c r="M90" s="24"/>
      <c r="N90" s="24"/>
      <c r="O90" s="13">
        <f t="shared" si="35"/>
        <v>0</v>
      </c>
      <c r="P90" s="24"/>
      <c r="Q90" s="24"/>
      <c r="R90" s="24"/>
      <c r="S90" s="24"/>
      <c r="T90" s="24"/>
      <c r="U90" s="24"/>
      <c r="V90" s="24"/>
      <c r="W90" s="24"/>
      <c r="X90" s="13">
        <f t="shared" si="36"/>
        <v>0</v>
      </c>
      <c r="Y90" s="13">
        <f t="shared" si="37"/>
        <v>0</v>
      </c>
      <c r="Z90" s="24"/>
      <c r="AA90" s="24"/>
      <c r="AB90" s="13">
        <f t="shared" si="38"/>
        <v>0</v>
      </c>
      <c r="AC90" s="24"/>
      <c r="AD90" s="24"/>
      <c r="AE90" s="13">
        <f t="shared" si="39"/>
        <v>0</v>
      </c>
      <c r="AF90" s="24"/>
      <c r="AG90" s="24"/>
      <c r="AH90" s="24"/>
      <c r="AI90" s="13">
        <f t="shared" si="40"/>
        <v>0</v>
      </c>
      <c r="AJ90" s="24"/>
      <c r="AK90" s="24"/>
      <c r="AL90" s="13">
        <f t="shared" si="41"/>
        <v>0</v>
      </c>
      <c r="AM90" s="24"/>
      <c r="AN90" s="24"/>
      <c r="AO90" s="13">
        <f t="shared" si="42"/>
        <v>0</v>
      </c>
      <c r="AP90" s="24"/>
      <c r="AQ90" s="24"/>
      <c r="AR90" s="13">
        <f t="shared" si="43"/>
        <v>0</v>
      </c>
      <c r="AS90" s="25"/>
      <c r="AT90" s="25"/>
      <c r="AU90" s="25"/>
      <c r="AV90" s="25"/>
      <c r="AW90" s="25"/>
      <c r="AX90" s="13">
        <f t="shared" si="44"/>
        <v>0</v>
      </c>
      <c r="AY90" s="25"/>
      <c r="AZ90" s="25"/>
      <c r="BA90" s="13">
        <f t="shared" si="45"/>
        <v>0</v>
      </c>
      <c r="BB90" s="25"/>
      <c r="BC90" s="25"/>
      <c r="BD90" s="13">
        <f t="shared" si="46"/>
        <v>0</v>
      </c>
      <c r="BE90" s="25"/>
      <c r="BF90" s="25"/>
      <c r="BG90" s="13">
        <f t="shared" si="47"/>
        <v>0</v>
      </c>
      <c r="BH90" s="25"/>
      <c r="BI90" s="25"/>
      <c r="BJ90" s="13">
        <f t="shared" si="48"/>
        <v>0</v>
      </c>
      <c r="BK90" s="25"/>
      <c r="BL90" s="25"/>
      <c r="BM90" s="13">
        <f t="shared" si="49"/>
        <v>0</v>
      </c>
      <c r="BN90" s="24"/>
      <c r="BO90" s="24"/>
      <c r="BP90" s="13">
        <f t="shared" si="50"/>
        <v>0</v>
      </c>
      <c r="BQ90" s="13">
        <f t="shared" si="51"/>
        <v>0</v>
      </c>
      <c r="BR90" s="25"/>
      <c r="BS90" s="24"/>
      <c r="BT90" s="24"/>
      <c r="BU90" s="24"/>
      <c r="BV90" s="13">
        <f t="shared" si="52"/>
        <v>0</v>
      </c>
      <c r="BW90" s="24"/>
      <c r="BX90" s="24"/>
      <c r="BY90" s="13">
        <f t="shared" si="53"/>
        <v>0</v>
      </c>
      <c r="BZ90" s="24"/>
      <c r="CA90" s="24"/>
      <c r="CB90" s="13">
        <f t="shared" si="54"/>
        <v>0</v>
      </c>
      <c r="CC90" s="24"/>
      <c r="CD90" s="24"/>
      <c r="CE90" s="13">
        <f t="shared" si="55"/>
        <v>0</v>
      </c>
      <c r="CF90" s="24"/>
      <c r="CG90" s="24"/>
      <c r="CH90" s="13">
        <f t="shared" si="56"/>
        <v>0</v>
      </c>
      <c r="CI90" s="24"/>
      <c r="CJ90" s="24"/>
      <c r="CK90" s="13">
        <f t="shared" si="57"/>
        <v>0</v>
      </c>
      <c r="CL90" s="24"/>
      <c r="CM90" s="24"/>
      <c r="CN90" s="13">
        <f t="shared" si="58"/>
        <v>0</v>
      </c>
      <c r="CO90" s="24"/>
      <c r="CP90" s="24"/>
      <c r="CQ90" s="26"/>
      <c r="CR90" s="13">
        <f t="shared" si="59"/>
        <v>0</v>
      </c>
      <c r="CS90" s="24"/>
      <c r="CT90" s="24"/>
      <c r="CU90" s="13">
        <f t="shared" si="60"/>
        <v>0</v>
      </c>
      <c r="CV90" s="13">
        <f t="shared" si="61"/>
        <v>0</v>
      </c>
      <c r="CW90" s="13">
        <f t="shared" si="61"/>
        <v>0</v>
      </c>
      <c r="CX90" s="13">
        <f t="shared" si="62"/>
        <v>0</v>
      </c>
      <c r="CY90" s="25"/>
      <c r="CZ90" s="25"/>
      <c r="DA90" s="13">
        <f t="shared" si="63"/>
        <v>0</v>
      </c>
      <c r="DB90" s="25"/>
      <c r="DC90" s="25"/>
      <c r="DD90" s="13">
        <f t="shared" si="64"/>
        <v>0</v>
      </c>
      <c r="DE90" s="25"/>
      <c r="DF90" s="25"/>
      <c r="DG90" s="17">
        <f t="shared" si="67"/>
        <v>550</v>
      </c>
      <c r="DH90" s="17">
        <f t="shared" si="65"/>
        <v>550</v>
      </c>
      <c r="DI90" s="17">
        <v>0</v>
      </c>
      <c r="DJ90" s="17">
        <f t="shared" si="66"/>
        <v>0</v>
      </c>
      <c r="DK90" s="18"/>
      <c r="DL90" s="18"/>
      <c r="DM90" s="37">
        <f>DG90-'[4]протокол от 15.01.2026 № 1'!DH90</f>
        <v>0</v>
      </c>
      <c r="DN90" s="37"/>
    </row>
    <row r="91" spans="1:118" ht="48" customHeight="1" x14ac:dyDescent="0.2">
      <c r="A91" s="19" t="s">
        <v>156</v>
      </c>
      <c r="B91" s="13">
        <f t="shared" si="34"/>
        <v>0</v>
      </c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13">
        <f t="shared" si="35"/>
        <v>0</v>
      </c>
      <c r="P91" s="24"/>
      <c r="Q91" s="24"/>
      <c r="R91" s="24"/>
      <c r="S91" s="24"/>
      <c r="T91" s="24"/>
      <c r="U91" s="24"/>
      <c r="V91" s="24"/>
      <c r="W91" s="24"/>
      <c r="X91" s="13">
        <f t="shared" si="36"/>
        <v>0</v>
      </c>
      <c r="Y91" s="13">
        <f t="shared" si="37"/>
        <v>0</v>
      </c>
      <c r="Z91" s="24"/>
      <c r="AA91" s="24"/>
      <c r="AB91" s="13">
        <f t="shared" si="38"/>
        <v>0</v>
      </c>
      <c r="AC91" s="24"/>
      <c r="AD91" s="24"/>
      <c r="AE91" s="13">
        <f t="shared" si="39"/>
        <v>0</v>
      </c>
      <c r="AF91" s="24"/>
      <c r="AG91" s="24"/>
      <c r="AH91" s="24"/>
      <c r="AI91" s="13">
        <f t="shared" si="40"/>
        <v>0</v>
      </c>
      <c r="AJ91" s="24"/>
      <c r="AK91" s="24"/>
      <c r="AL91" s="13">
        <f t="shared" si="41"/>
        <v>0</v>
      </c>
      <c r="AM91" s="24"/>
      <c r="AN91" s="24"/>
      <c r="AO91" s="13">
        <f t="shared" si="42"/>
        <v>0</v>
      </c>
      <c r="AP91" s="24"/>
      <c r="AQ91" s="24"/>
      <c r="AR91" s="13">
        <f t="shared" si="43"/>
        <v>0</v>
      </c>
      <c r="AS91" s="25"/>
      <c r="AT91" s="25"/>
      <c r="AU91" s="25"/>
      <c r="AV91" s="25"/>
      <c r="AW91" s="25"/>
      <c r="AX91" s="13">
        <f t="shared" si="44"/>
        <v>0</v>
      </c>
      <c r="AY91" s="25"/>
      <c r="AZ91" s="25"/>
      <c r="BA91" s="13">
        <f t="shared" si="45"/>
        <v>0</v>
      </c>
      <c r="BB91" s="25"/>
      <c r="BC91" s="25"/>
      <c r="BD91" s="13">
        <f t="shared" si="46"/>
        <v>0</v>
      </c>
      <c r="BE91" s="25"/>
      <c r="BF91" s="25"/>
      <c r="BG91" s="13">
        <f t="shared" si="47"/>
        <v>0</v>
      </c>
      <c r="BH91" s="25"/>
      <c r="BI91" s="25"/>
      <c r="BJ91" s="13">
        <f t="shared" si="48"/>
        <v>0</v>
      </c>
      <c r="BK91" s="25"/>
      <c r="BL91" s="25"/>
      <c r="BM91" s="13">
        <f t="shared" si="49"/>
        <v>0</v>
      </c>
      <c r="BN91" s="24"/>
      <c r="BO91" s="24"/>
      <c r="BP91" s="13">
        <f t="shared" si="50"/>
        <v>0</v>
      </c>
      <c r="BQ91" s="13">
        <f t="shared" si="51"/>
        <v>0</v>
      </c>
      <c r="BR91" s="25"/>
      <c r="BS91" s="24"/>
      <c r="BT91" s="24"/>
      <c r="BU91" s="24"/>
      <c r="BV91" s="13">
        <f t="shared" si="52"/>
        <v>0</v>
      </c>
      <c r="BW91" s="24"/>
      <c r="BX91" s="24"/>
      <c r="BY91" s="13">
        <f t="shared" si="53"/>
        <v>0</v>
      </c>
      <c r="BZ91" s="24"/>
      <c r="CA91" s="24"/>
      <c r="CB91" s="13">
        <f t="shared" si="54"/>
        <v>0</v>
      </c>
      <c r="CC91" s="24"/>
      <c r="CD91" s="24"/>
      <c r="CE91" s="13">
        <f t="shared" si="55"/>
        <v>0</v>
      </c>
      <c r="CF91" s="24"/>
      <c r="CG91" s="24"/>
      <c r="CH91" s="13">
        <f t="shared" si="56"/>
        <v>0</v>
      </c>
      <c r="CI91" s="24"/>
      <c r="CJ91" s="24"/>
      <c r="CK91" s="13">
        <f t="shared" si="57"/>
        <v>0</v>
      </c>
      <c r="CL91" s="24"/>
      <c r="CM91" s="24"/>
      <c r="CN91" s="13">
        <f t="shared" si="58"/>
        <v>100</v>
      </c>
      <c r="CO91" s="24">
        <v>100</v>
      </c>
      <c r="CP91" s="24"/>
      <c r="CQ91" s="26"/>
      <c r="CR91" s="13">
        <f t="shared" si="59"/>
        <v>0</v>
      </c>
      <c r="CS91" s="24"/>
      <c r="CT91" s="24"/>
      <c r="CU91" s="13">
        <f t="shared" si="60"/>
        <v>0</v>
      </c>
      <c r="CV91" s="13">
        <f t="shared" si="61"/>
        <v>0</v>
      </c>
      <c r="CW91" s="13">
        <f t="shared" si="61"/>
        <v>0</v>
      </c>
      <c r="CX91" s="13">
        <f t="shared" si="62"/>
        <v>0</v>
      </c>
      <c r="CY91" s="25"/>
      <c r="CZ91" s="25"/>
      <c r="DA91" s="13">
        <f t="shared" si="63"/>
        <v>0</v>
      </c>
      <c r="DB91" s="25"/>
      <c r="DC91" s="25"/>
      <c r="DD91" s="13">
        <f t="shared" si="64"/>
        <v>0</v>
      </c>
      <c r="DE91" s="25"/>
      <c r="DF91" s="25"/>
      <c r="DG91" s="17">
        <f t="shared" si="67"/>
        <v>100</v>
      </c>
      <c r="DH91" s="17">
        <f t="shared" si="65"/>
        <v>100</v>
      </c>
      <c r="DI91" s="17">
        <v>0</v>
      </c>
      <c r="DJ91" s="17">
        <f t="shared" si="66"/>
        <v>0</v>
      </c>
      <c r="DK91" s="18"/>
      <c r="DL91" s="18"/>
      <c r="DM91" s="37">
        <f>DG91-'[4]протокол от 15.01.2026 № 1'!DH91</f>
        <v>0</v>
      </c>
      <c r="DN91" s="37"/>
    </row>
    <row r="92" spans="1:118" ht="48" customHeight="1" x14ac:dyDescent="0.2">
      <c r="A92" s="19" t="s">
        <v>168</v>
      </c>
      <c r="B92" s="13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13"/>
      <c r="P92" s="24"/>
      <c r="Q92" s="24"/>
      <c r="R92" s="24"/>
      <c r="S92" s="24"/>
      <c r="T92" s="24"/>
      <c r="U92" s="24"/>
      <c r="V92" s="24"/>
      <c r="W92" s="24"/>
      <c r="X92" s="13"/>
      <c r="Y92" s="13"/>
      <c r="Z92" s="24"/>
      <c r="AA92" s="24"/>
      <c r="AB92" s="13"/>
      <c r="AC92" s="24"/>
      <c r="AD92" s="24"/>
      <c r="AE92" s="13"/>
      <c r="AF92" s="24"/>
      <c r="AG92" s="24"/>
      <c r="AH92" s="24"/>
      <c r="AI92" s="13"/>
      <c r="AJ92" s="24"/>
      <c r="AK92" s="24"/>
      <c r="AL92" s="13"/>
      <c r="AM92" s="24"/>
      <c r="AN92" s="24"/>
      <c r="AO92" s="13"/>
      <c r="AP92" s="24"/>
      <c r="AQ92" s="24"/>
      <c r="AR92" s="13"/>
      <c r="AS92" s="25"/>
      <c r="AT92" s="25"/>
      <c r="AU92" s="25"/>
      <c r="AV92" s="25"/>
      <c r="AW92" s="25"/>
      <c r="AX92" s="13"/>
      <c r="AY92" s="25"/>
      <c r="AZ92" s="25"/>
      <c r="BA92" s="13"/>
      <c r="BB92" s="25"/>
      <c r="BC92" s="25"/>
      <c r="BD92" s="13"/>
      <c r="BE92" s="25"/>
      <c r="BF92" s="25"/>
      <c r="BG92" s="13"/>
      <c r="BH92" s="25"/>
      <c r="BI92" s="25"/>
      <c r="BJ92" s="13"/>
      <c r="BK92" s="25"/>
      <c r="BL92" s="25"/>
      <c r="BM92" s="13"/>
      <c r="BN92" s="24"/>
      <c r="BO92" s="24"/>
      <c r="BP92" s="13"/>
      <c r="BQ92" s="13"/>
      <c r="BR92" s="25"/>
      <c r="BS92" s="24"/>
      <c r="BT92" s="24"/>
      <c r="BU92" s="24"/>
      <c r="BV92" s="13"/>
      <c r="BW92" s="24"/>
      <c r="BX92" s="24"/>
      <c r="BY92" s="13"/>
      <c r="BZ92" s="24"/>
      <c r="CA92" s="24"/>
      <c r="CB92" s="13"/>
      <c r="CC92" s="24"/>
      <c r="CD92" s="24"/>
      <c r="CE92" s="13"/>
      <c r="CF92" s="24"/>
      <c r="CG92" s="24"/>
      <c r="CH92" s="13"/>
      <c r="CI92" s="24"/>
      <c r="CJ92" s="24"/>
      <c r="CK92" s="13"/>
      <c r="CL92" s="24"/>
      <c r="CM92" s="24"/>
      <c r="CN92" s="13"/>
      <c r="CO92" s="24"/>
      <c r="CP92" s="24"/>
      <c r="CQ92" s="26"/>
      <c r="CR92" s="13"/>
      <c r="CS92" s="24"/>
      <c r="CT92" s="24"/>
      <c r="CU92" s="13"/>
      <c r="CV92" s="13"/>
      <c r="CW92" s="13"/>
      <c r="CX92" s="13"/>
      <c r="CY92" s="25"/>
      <c r="CZ92" s="25"/>
      <c r="DA92" s="13"/>
      <c r="DB92" s="25"/>
      <c r="DC92" s="25"/>
      <c r="DD92" s="13"/>
      <c r="DE92" s="25"/>
      <c r="DF92" s="25"/>
      <c r="DG92" s="17"/>
      <c r="DH92" s="17"/>
      <c r="DI92" s="17"/>
      <c r="DJ92" s="17"/>
      <c r="DK92" s="18">
        <v>7000</v>
      </c>
      <c r="DL92" s="18"/>
      <c r="DM92" s="37">
        <f>DG92-'[4]протокол от 15.01.2026 № 1'!DH92</f>
        <v>0</v>
      </c>
      <c r="DN92" s="37"/>
    </row>
    <row r="93" spans="1:118" ht="48" customHeight="1" x14ac:dyDescent="0.2">
      <c r="A93" s="19" t="s">
        <v>169</v>
      </c>
      <c r="B93" s="13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13"/>
      <c r="P93" s="24"/>
      <c r="Q93" s="24"/>
      <c r="R93" s="24"/>
      <c r="S93" s="24"/>
      <c r="T93" s="24"/>
      <c r="U93" s="24"/>
      <c r="V93" s="24"/>
      <c r="W93" s="24"/>
      <c r="X93" s="13"/>
      <c r="Y93" s="13"/>
      <c r="Z93" s="24"/>
      <c r="AA93" s="24"/>
      <c r="AB93" s="13"/>
      <c r="AC93" s="24"/>
      <c r="AD93" s="24"/>
      <c r="AE93" s="13"/>
      <c r="AF93" s="24"/>
      <c r="AG93" s="24"/>
      <c r="AH93" s="24"/>
      <c r="AI93" s="13"/>
      <c r="AJ93" s="24"/>
      <c r="AK93" s="24"/>
      <c r="AL93" s="13"/>
      <c r="AM93" s="24"/>
      <c r="AN93" s="24"/>
      <c r="AO93" s="13"/>
      <c r="AP93" s="24"/>
      <c r="AQ93" s="24"/>
      <c r="AR93" s="13"/>
      <c r="AS93" s="25"/>
      <c r="AT93" s="25"/>
      <c r="AU93" s="25"/>
      <c r="AV93" s="25"/>
      <c r="AW93" s="25"/>
      <c r="AX93" s="13"/>
      <c r="AY93" s="25"/>
      <c r="AZ93" s="25"/>
      <c r="BA93" s="13"/>
      <c r="BB93" s="25"/>
      <c r="BC93" s="25"/>
      <c r="BD93" s="13"/>
      <c r="BE93" s="25"/>
      <c r="BF93" s="25"/>
      <c r="BG93" s="13"/>
      <c r="BH93" s="25"/>
      <c r="BI93" s="25"/>
      <c r="BJ93" s="13"/>
      <c r="BK93" s="25"/>
      <c r="BL93" s="25"/>
      <c r="BM93" s="13"/>
      <c r="BN93" s="24"/>
      <c r="BO93" s="24"/>
      <c r="BP93" s="13"/>
      <c r="BQ93" s="13"/>
      <c r="BR93" s="25"/>
      <c r="BS93" s="24"/>
      <c r="BT93" s="24"/>
      <c r="BU93" s="24"/>
      <c r="BV93" s="13"/>
      <c r="BW93" s="24"/>
      <c r="BX93" s="24"/>
      <c r="BY93" s="13"/>
      <c r="BZ93" s="24"/>
      <c r="CA93" s="24"/>
      <c r="CB93" s="13"/>
      <c r="CC93" s="24"/>
      <c r="CD93" s="24"/>
      <c r="CE93" s="13"/>
      <c r="CF93" s="24"/>
      <c r="CG93" s="24"/>
      <c r="CH93" s="13"/>
      <c r="CI93" s="24"/>
      <c r="CJ93" s="24"/>
      <c r="CK93" s="13"/>
      <c r="CL93" s="24"/>
      <c r="CM93" s="24"/>
      <c r="CN93" s="13"/>
      <c r="CO93" s="24"/>
      <c r="CP93" s="24"/>
      <c r="CQ93" s="26"/>
      <c r="CR93" s="13"/>
      <c r="CS93" s="24"/>
      <c r="CT93" s="24"/>
      <c r="CU93" s="13"/>
      <c r="CV93" s="13"/>
      <c r="CW93" s="13"/>
      <c r="CX93" s="13"/>
      <c r="CY93" s="25"/>
      <c r="CZ93" s="25"/>
      <c r="DA93" s="13"/>
      <c r="DB93" s="25"/>
      <c r="DC93" s="25"/>
      <c r="DD93" s="13"/>
      <c r="DE93" s="25"/>
      <c r="DF93" s="25"/>
      <c r="DG93" s="17"/>
      <c r="DH93" s="17"/>
      <c r="DI93" s="17"/>
      <c r="DJ93" s="17"/>
      <c r="DK93" s="18">
        <v>5000</v>
      </c>
      <c r="DL93" s="18"/>
      <c r="DM93" s="37">
        <f>DG93-'[4]протокол от 15.01.2026 № 1'!DH93</f>
        <v>0</v>
      </c>
      <c r="DN93" s="37"/>
    </row>
    <row r="94" spans="1:118" ht="48" customHeight="1" x14ac:dyDescent="0.2">
      <c r="A94" s="19" t="s">
        <v>170</v>
      </c>
      <c r="B94" s="1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13"/>
      <c r="P94" s="24"/>
      <c r="Q94" s="24"/>
      <c r="R94" s="24"/>
      <c r="S94" s="24"/>
      <c r="T94" s="24"/>
      <c r="U94" s="24"/>
      <c r="V94" s="24"/>
      <c r="W94" s="24"/>
      <c r="X94" s="13"/>
      <c r="Y94" s="13"/>
      <c r="Z94" s="24"/>
      <c r="AA94" s="24"/>
      <c r="AB94" s="13"/>
      <c r="AC94" s="24"/>
      <c r="AD94" s="24"/>
      <c r="AE94" s="13"/>
      <c r="AF94" s="24"/>
      <c r="AG94" s="24"/>
      <c r="AH94" s="24"/>
      <c r="AI94" s="13"/>
      <c r="AJ94" s="24"/>
      <c r="AK94" s="24"/>
      <c r="AL94" s="13"/>
      <c r="AM94" s="24"/>
      <c r="AN94" s="24"/>
      <c r="AO94" s="13"/>
      <c r="AP94" s="24"/>
      <c r="AQ94" s="24"/>
      <c r="AR94" s="13"/>
      <c r="AS94" s="25"/>
      <c r="AT94" s="25"/>
      <c r="AU94" s="25"/>
      <c r="AV94" s="25"/>
      <c r="AW94" s="25"/>
      <c r="AX94" s="13"/>
      <c r="AY94" s="25"/>
      <c r="AZ94" s="25"/>
      <c r="BA94" s="13"/>
      <c r="BB94" s="25"/>
      <c r="BC94" s="25"/>
      <c r="BD94" s="13"/>
      <c r="BE94" s="25"/>
      <c r="BF94" s="25"/>
      <c r="BG94" s="13"/>
      <c r="BH94" s="25"/>
      <c r="BI94" s="25"/>
      <c r="BJ94" s="13"/>
      <c r="BK94" s="25"/>
      <c r="BL94" s="25"/>
      <c r="BM94" s="13"/>
      <c r="BN94" s="24"/>
      <c r="BO94" s="24"/>
      <c r="BP94" s="13"/>
      <c r="BQ94" s="13"/>
      <c r="BR94" s="25"/>
      <c r="BS94" s="24"/>
      <c r="BT94" s="24"/>
      <c r="BU94" s="24"/>
      <c r="BV94" s="13"/>
      <c r="BW94" s="24"/>
      <c r="BX94" s="24"/>
      <c r="BY94" s="13"/>
      <c r="BZ94" s="24"/>
      <c r="CA94" s="24"/>
      <c r="CB94" s="13"/>
      <c r="CC94" s="24"/>
      <c r="CD94" s="24"/>
      <c r="CE94" s="13"/>
      <c r="CF94" s="24"/>
      <c r="CG94" s="24"/>
      <c r="CH94" s="13"/>
      <c r="CI94" s="24"/>
      <c r="CJ94" s="24"/>
      <c r="CK94" s="13"/>
      <c r="CL94" s="24"/>
      <c r="CM94" s="24"/>
      <c r="CN94" s="13"/>
      <c r="CO94" s="24"/>
      <c r="CP94" s="24"/>
      <c r="CQ94" s="26"/>
      <c r="CR94" s="13"/>
      <c r="CS94" s="24"/>
      <c r="CT94" s="24"/>
      <c r="CU94" s="13"/>
      <c r="CV94" s="13"/>
      <c r="CW94" s="13"/>
      <c r="CX94" s="13"/>
      <c r="CY94" s="25"/>
      <c r="CZ94" s="25"/>
      <c r="DA94" s="13"/>
      <c r="DB94" s="25"/>
      <c r="DC94" s="25"/>
      <c r="DD94" s="13"/>
      <c r="DE94" s="25"/>
      <c r="DF94" s="25"/>
      <c r="DG94" s="17"/>
      <c r="DH94" s="17"/>
      <c r="DI94" s="17"/>
      <c r="DJ94" s="17"/>
      <c r="DK94" s="18">
        <v>7000</v>
      </c>
      <c r="DL94" s="18"/>
      <c r="DM94" s="37">
        <f>DG94-'[4]протокол от 15.01.2026 № 1'!DH94</f>
        <v>0</v>
      </c>
      <c r="DN94" s="37"/>
    </row>
    <row r="95" spans="1:118" ht="48" customHeight="1" x14ac:dyDescent="0.2">
      <c r="A95" s="19" t="s">
        <v>171</v>
      </c>
      <c r="B95" s="13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13"/>
      <c r="P95" s="24"/>
      <c r="Q95" s="24"/>
      <c r="R95" s="24"/>
      <c r="S95" s="24"/>
      <c r="T95" s="24"/>
      <c r="U95" s="24"/>
      <c r="V95" s="24"/>
      <c r="W95" s="24"/>
      <c r="X95" s="13"/>
      <c r="Y95" s="13"/>
      <c r="Z95" s="24"/>
      <c r="AA95" s="24"/>
      <c r="AB95" s="13"/>
      <c r="AC95" s="24"/>
      <c r="AD95" s="24"/>
      <c r="AE95" s="13"/>
      <c r="AF95" s="24"/>
      <c r="AG95" s="24"/>
      <c r="AH95" s="24"/>
      <c r="AI95" s="13"/>
      <c r="AJ95" s="24"/>
      <c r="AK95" s="24"/>
      <c r="AL95" s="13"/>
      <c r="AM95" s="24"/>
      <c r="AN95" s="24"/>
      <c r="AO95" s="13"/>
      <c r="AP95" s="24"/>
      <c r="AQ95" s="24"/>
      <c r="AR95" s="13"/>
      <c r="AS95" s="25"/>
      <c r="AT95" s="25"/>
      <c r="AU95" s="25"/>
      <c r="AV95" s="25"/>
      <c r="AW95" s="25"/>
      <c r="AX95" s="13"/>
      <c r="AY95" s="25"/>
      <c r="AZ95" s="25"/>
      <c r="BA95" s="13"/>
      <c r="BB95" s="25"/>
      <c r="BC95" s="25"/>
      <c r="BD95" s="13"/>
      <c r="BE95" s="25"/>
      <c r="BF95" s="25"/>
      <c r="BG95" s="13"/>
      <c r="BH95" s="25"/>
      <c r="BI95" s="25"/>
      <c r="BJ95" s="13"/>
      <c r="BK95" s="25"/>
      <c r="BL95" s="25"/>
      <c r="BM95" s="13"/>
      <c r="BN95" s="24"/>
      <c r="BO95" s="24"/>
      <c r="BP95" s="13"/>
      <c r="BQ95" s="13"/>
      <c r="BR95" s="25"/>
      <c r="BS95" s="24"/>
      <c r="BT95" s="24"/>
      <c r="BU95" s="24"/>
      <c r="BV95" s="13"/>
      <c r="BW95" s="24"/>
      <c r="BX95" s="24"/>
      <c r="BY95" s="13"/>
      <c r="BZ95" s="24"/>
      <c r="CA95" s="24"/>
      <c r="CB95" s="13"/>
      <c r="CC95" s="24"/>
      <c r="CD95" s="24"/>
      <c r="CE95" s="13"/>
      <c r="CF95" s="24"/>
      <c r="CG95" s="24"/>
      <c r="CH95" s="13"/>
      <c r="CI95" s="24"/>
      <c r="CJ95" s="24"/>
      <c r="CK95" s="13"/>
      <c r="CL95" s="24"/>
      <c r="CM95" s="24"/>
      <c r="CN95" s="13"/>
      <c r="CO95" s="24"/>
      <c r="CP95" s="24"/>
      <c r="CQ95" s="26"/>
      <c r="CR95" s="13"/>
      <c r="CS95" s="24"/>
      <c r="CT95" s="24"/>
      <c r="CU95" s="13"/>
      <c r="CV95" s="13"/>
      <c r="CW95" s="13"/>
      <c r="CX95" s="13"/>
      <c r="CY95" s="25"/>
      <c r="CZ95" s="25"/>
      <c r="DA95" s="13"/>
      <c r="DB95" s="25"/>
      <c r="DC95" s="25"/>
      <c r="DD95" s="13"/>
      <c r="DE95" s="25"/>
      <c r="DF95" s="25"/>
      <c r="DG95" s="17"/>
      <c r="DH95" s="17"/>
      <c r="DI95" s="17"/>
      <c r="DJ95" s="17"/>
      <c r="DK95" s="18">
        <v>6000</v>
      </c>
      <c r="DL95" s="18"/>
      <c r="DM95" s="37">
        <f>DG95-'[4]протокол от 15.01.2026 № 1'!DH95</f>
        <v>0</v>
      </c>
      <c r="DN95" s="37"/>
    </row>
    <row r="96" spans="1:118" ht="48" customHeight="1" x14ac:dyDescent="0.2">
      <c r="A96" s="19" t="s">
        <v>172</v>
      </c>
      <c r="B96" s="13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13"/>
      <c r="P96" s="24"/>
      <c r="Q96" s="24"/>
      <c r="R96" s="24"/>
      <c r="S96" s="24"/>
      <c r="T96" s="24"/>
      <c r="U96" s="24"/>
      <c r="V96" s="24"/>
      <c r="W96" s="24"/>
      <c r="X96" s="13"/>
      <c r="Y96" s="13"/>
      <c r="Z96" s="24"/>
      <c r="AA96" s="24"/>
      <c r="AB96" s="13"/>
      <c r="AC96" s="24"/>
      <c r="AD96" s="24"/>
      <c r="AE96" s="13"/>
      <c r="AF96" s="24"/>
      <c r="AG96" s="24"/>
      <c r="AH96" s="24"/>
      <c r="AI96" s="13"/>
      <c r="AJ96" s="24"/>
      <c r="AK96" s="24"/>
      <c r="AL96" s="13"/>
      <c r="AM96" s="24"/>
      <c r="AN96" s="24"/>
      <c r="AO96" s="13"/>
      <c r="AP96" s="24"/>
      <c r="AQ96" s="24"/>
      <c r="AR96" s="13"/>
      <c r="AS96" s="25"/>
      <c r="AT96" s="25"/>
      <c r="AU96" s="25"/>
      <c r="AV96" s="25"/>
      <c r="AW96" s="25"/>
      <c r="AX96" s="13"/>
      <c r="AY96" s="25"/>
      <c r="AZ96" s="25"/>
      <c r="BA96" s="13"/>
      <c r="BB96" s="25"/>
      <c r="BC96" s="25"/>
      <c r="BD96" s="13"/>
      <c r="BE96" s="25"/>
      <c r="BF96" s="25"/>
      <c r="BG96" s="13"/>
      <c r="BH96" s="25"/>
      <c r="BI96" s="25"/>
      <c r="BJ96" s="13"/>
      <c r="BK96" s="25"/>
      <c r="BL96" s="25"/>
      <c r="BM96" s="13"/>
      <c r="BN96" s="24"/>
      <c r="BO96" s="24"/>
      <c r="BP96" s="13"/>
      <c r="BQ96" s="13"/>
      <c r="BR96" s="25"/>
      <c r="BS96" s="24"/>
      <c r="BT96" s="24"/>
      <c r="BU96" s="24"/>
      <c r="BV96" s="13"/>
      <c r="BW96" s="24"/>
      <c r="BX96" s="24"/>
      <c r="BY96" s="13"/>
      <c r="BZ96" s="24"/>
      <c r="CA96" s="24"/>
      <c r="CB96" s="13"/>
      <c r="CC96" s="24"/>
      <c r="CD96" s="24"/>
      <c r="CE96" s="13"/>
      <c r="CF96" s="24"/>
      <c r="CG96" s="24"/>
      <c r="CH96" s="13"/>
      <c r="CI96" s="24"/>
      <c r="CJ96" s="24"/>
      <c r="CK96" s="13"/>
      <c r="CL96" s="24"/>
      <c r="CM96" s="24"/>
      <c r="CN96" s="13"/>
      <c r="CO96" s="24"/>
      <c r="CP96" s="24"/>
      <c r="CQ96" s="26"/>
      <c r="CR96" s="13"/>
      <c r="CS96" s="24"/>
      <c r="CT96" s="24"/>
      <c r="CU96" s="13"/>
      <c r="CV96" s="13"/>
      <c r="CW96" s="13"/>
      <c r="CX96" s="13"/>
      <c r="CY96" s="25"/>
      <c r="CZ96" s="25"/>
      <c r="DA96" s="13"/>
      <c r="DB96" s="25"/>
      <c r="DC96" s="25"/>
      <c r="DD96" s="13"/>
      <c r="DE96" s="25"/>
      <c r="DF96" s="25"/>
      <c r="DG96" s="17"/>
      <c r="DH96" s="17"/>
      <c r="DI96" s="17"/>
      <c r="DJ96" s="17"/>
      <c r="DK96" s="18">
        <v>7000</v>
      </c>
      <c r="DL96" s="18"/>
      <c r="DM96" s="37">
        <f>DG96-'[4]протокол от 15.01.2026 № 1'!DH96</f>
        <v>0</v>
      </c>
      <c r="DN96" s="37"/>
    </row>
    <row r="97" spans="1:118" ht="33" customHeight="1" x14ac:dyDescent="0.2">
      <c r="A97" s="19" t="s">
        <v>157</v>
      </c>
      <c r="B97" s="13">
        <f t="shared" si="34"/>
        <v>0</v>
      </c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13">
        <f t="shared" si="35"/>
        <v>0</v>
      </c>
      <c r="P97" s="24"/>
      <c r="Q97" s="24"/>
      <c r="R97" s="24"/>
      <c r="S97" s="24"/>
      <c r="T97" s="24"/>
      <c r="U97" s="24"/>
      <c r="V97" s="24"/>
      <c r="W97" s="24"/>
      <c r="X97" s="13">
        <f t="shared" si="36"/>
        <v>0</v>
      </c>
      <c r="Y97" s="13">
        <f t="shared" si="37"/>
        <v>0</v>
      </c>
      <c r="Z97" s="24"/>
      <c r="AA97" s="24"/>
      <c r="AB97" s="13">
        <f t="shared" si="38"/>
        <v>0</v>
      </c>
      <c r="AC97" s="24"/>
      <c r="AD97" s="24"/>
      <c r="AE97" s="13">
        <f t="shared" si="39"/>
        <v>0</v>
      </c>
      <c r="AF97" s="24"/>
      <c r="AG97" s="24"/>
      <c r="AH97" s="24"/>
      <c r="AI97" s="13">
        <f t="shared" si="40"/>
        <v>0</v>
      </c>
      <c r="AJ97" s="24"/>
      <c r="AK97" s="24"/>
      <c r="AL97" s="13">
        <f t="shared" si="41"/>
        <v>0</v>
      </c>
      <c r="AM97" s="24"/>
      <c r="AN97" s="24"/>
      <c r="AO97" s="13">
        <f t="shared" si="42"/>
        <v>0</v>
      </c>
      <c r="AP97" s="24"/>
      <c r="AQ97" s="24"/>
      <c r="AR97" s="13">
        <f t="shared" si="43"/>
        <v>0</v>
      </c>
      <c r="AS97" s="25"/>
      <c r="AT97" s="25"/>
      <c r="AU97" s="25"/>
      <c r="AV97" s="25"/>
      <c r="AW97" s="25"/>
      <c r="AX97" s="13">
        <f t="shared" si="44"/>
        <v>0</v>
      </c>
      <c r="AY97" s="25"/>
      <c r="AZ97" s="25"/>
      <c r="BA97" s="13">
        <f t="shared" si="45"/>
        <v>0</v>
      </c>
      <c r="BB97" s="25"/>
      <c r="BC97" s="25"/>
      <c r="BD97" s="13">
        <f t="shared" si="46"/>
        <v>0</v>
      </c>
      <c r="BE97" s="25"/>
      <c r="BF97" s="25"/>
      <c r="BG97" s="13">
        <f t="shared" si="47"/>
        <v>0</v>
      </c>
      <c r="BH97" s="25"/>
      <c r="BI97" s="25"/>
      <c r="BJ97" s="13">
        <f t="shared" si="48"/>
        <v>0</v>
      </c>
      <c r="BK97" s="25"/>
      <c r="BL97" s="25"/>
      <c r="BM97" s="13">
        <f t="shared" si="49"/>
        <v>0</v>
      </c>
      <c r="BN97" s="24"/>
      <c r="BO97" s="24"/>
      <c r="BP97" s="13">
        <f t="shared" si="50"/>
        <v>0</v>
      </c>
      <c r="BQ97" s="13">
        <f t="shared" si="51"/>
        <v>0</v>
      </c>
      <c r="BR97" s="25"/>
      <c r="BS97" s="24"/>
      <c r="BT97" s="24"/>
      <c r="BU97" s="24"/>
      <c r="BV97" s="13">
        <f t="shared" si="52"/>
        <v>0</v>
      </c>
      <c r="BW97" s="24"/>
      <c r="BX97" s="24"/>
      <c r="BY97" s="13">
        <f t="shared" si="53"/>
        <v>0</v>
      </c>
      <c r="BZ97" s="24"/>
      <c r="CA97" s="24"/>
      <c r="CB97" s="13">
        <f t="shared" si="54"/>
        <v>0</v>
      </c>
      <c r="CC97" s="24"/>
      <c r="CD97" s="24"/>
      <c r="CE97" s="13">
        <f t="shared" si="55"/>
        <v>0</v>
      </c>
      <c r="CF97" s="24"/>
      <c r="CG97" s="24"/>
      <c r="CH97" s="13">
        <f t="shared" si="56"/>
        <v>0</v>
      </c>
      <c r="CI97" s="24"/>
      <c r="CJ97" s="24"/>
      <c r="CK97" s="13">
        <f t="shared" si="57"/>
        <v>0</v>
      </c>
      <c r="CL97" s="24"/>
      <c r="CM97" s="24"/>
      <c r="CN97" s="13">
        <f t="shared" si="58"/>
        <v>50</v>
      </c>
      <c r="CO97" s="24">
        <v>25</v>
      </c>
      <c r="CP97" s="24">
        <v>25</v>
      </c>
      <c r="CQ97" s="26"/>
      <c r="CR97" s="13">
        <f t="shared" si="59"/>
        <v>0</v>
      </c>
      <c r="CS97" s="24"/>
      <c r="CT97" s="24"/>
      <c r="CU97" s="13">
        <f t="shared" si="60"/>
        <v>0</v>
      </c>
      <c r="CV97" s="13">
        <f t="shared" si="61"/>
        <v>0</v>
      </c>
      <c r="CW97" s="13">
        <f t="shared" si="61"/>
        <v>0</v>
      </c>
      <c r="CX97" s="13">
        <f t="shared" si="62"/>
        <v>0</v>
      </c>
      <c r="CY97" s="25"/>
      <c r="CZ97" s="25"/>
      <c r="DA97" s="13">
        <f t="shared" si="63"/>
        <v>0</v>
      </c>
      <c r="DB97" s="25"/>
      <c r="DC97" s="25"/>
      <c r="DD97" s="13">
        <f t="shared" si="64"/>
        <v>0</v>
      </c>
      <c r="DE97" s="25"/>
      <c r="DF97" s="25"/>
      <c r="DG97" s="17">
        <f t="shared" si="67"/>
        <v>50</v>
      </c>
      <c r="DH97" s="17">
        <f t="shared" si="65"/>
        <v>25</v>
      </c>
      <c r="DI97" s="17">
        <v>0</v>
      </c>
      <c r="DJ97" s="17">
        <f t="shared" si="66"/>
        <v>25</v>
      </c>
      <c r="DK97" s="18"/>
      <c r="DL97" s="18"/>
      <c r="DM97" s="37">
        <f>DG97-'[4]протокол от 15.01.2026 № 1'!DH97</f>
        <v>0</v>
      </c>
      <c r="DN97" s="37"/>
    </row>
    <row r="98" spans="1:118" ht="31.5" x14ac:dyDescent="0.2">
      <c r="A98" s="31" t="s">
        <v>158</v>
      </c>
      <c r="B98" s="32">
        <f>C98+D98+E98+F98+G98+H98+I98+J98+K98+L98+M98+N98</f>
        <v>980233</v>
      </c>
      <c r="C98" s="32">
        <f t="shared" ref="C98:AH98" si="68">SUM(C7:C97)</f>
        <v>65058</v>
      </c>
      <c r="D98" s="32">
        <f t="shared" si="68"/>
        <v>765766</v>
      </c>
      <c r="E98" s="32">
        <f t="shared" si="68"/>
        <v>6803</v>
      </c>
      <c r="F98" s="32">
        <f t="shared" si="68"/>
        <v>3235</v>
      </c>
      <c r="G98" s="32">
        <f t="shared" si="68"/>
        <v>0</v>
      </c>
      <c r="H98" s="32">
        <f t="shared" si="68"/>
        <v>13241</v>
      </c>
      <c r="I98" s="32">
        <f t="shared" si="68"/>
        <v>20771</v>
      </c>
      <c r="J98" s="32">
        <f t="shared" si="68"/>
        <v>21886</v>
      </c>
      <c r="K98" s="32">
        <f t="shared" si="68"/>
        <v>1762</v>
      </c>
      <c r="L98" s="32">
        <f t="shared" si="68"/>
        <v>78830</v>
      </c>
      <c r="M98" s="32">
        <f t="shared" si="68"/>
        <v>2881</v>
      </c>
      <c r="N98" s="32">
        <f t="shared" si="68"/>
        <v>0</v>
      </c>
      <c r="O98" s="32">
        <f t="shared" si="68"/>
        <v>618375</v>
      </c>
      <c r="P98" s="32">
        <f t="shared" si="68"/>
        <v>21954</v>
      </c>
      <c r="Q98" s="32">
        <f t="shared" si="68"/>
        <v>573882</v>
      </c>
      <c r="R98" s="32">
        <f t="shared" si="68"/>
        <v>2134</v>
      </c>
      <c r="S98" s="32">
        <f t="shared" si="68"/>
        <v>9189</v>
      </c>
      <c r="T98" s="32">
        <f t="shared" si="68"/>
        <v>4150</v>
      </c>
      <c r="U98" s="32">
        <f t="shared" si="68"/>
        <v>0</v>
      </c>
      <c r="V98" s="32">
        <f t="shared" si="68"/>
        <v>0</v>
      </c>
      <c r="W98" s="32">
        <f t="shared" si="68"/>
        <v>7066</v>
      </c>
      <c r="X98" s="32">
        <f t="shared" si="68"/>
        <v>60380</v>
      </c>
      <c r="Y98" s="32">
        <f t="shared" si="68"/>
        <v>44925</v>
      </c>
      <c r="Z98" s="32">
        <f t="shared" si="68"/>
        <v>37765</v>
      </c>
      <c r="AA98" s="32">
        <f t="shared" si="68"/>
        <v>7160</v>
      </c>
      <c r="AB98" s="32">
        <f t="shared" si="68"/>
        <v>15455</v>
      </c>
      <c r="AC98" s="32">
        <f t="shared" si="68"/>
        <v>15244</v>
      </c>
      <c r="AD98" s="32">
        <f t="shared" si="68"/>
        <v>211</v>
      </c>
      <c r="AE98" s="32">
        <f t="shared" si="68"/>
        <v>75467</v>
      </c>
      <c r="AF98" s="32">
        <f t="shared" si="68"/>
        <v>67766</v>
      </c>
      <c r="AG98" s="32">
        <f t="shared" si="68"/>
        <v>7701</v>
      </c>
      <c r="AH98" s="32">
        <f t="shared" si="68"/>
        <v>0</v>
      </c>
      <c r="AI98" s="32">
        <f t="shared" ref="AI98:CT98" si="69">SUM(AI7:AI97)</f>
        <v>2259</v>
      </c>
      <c r="AJ98" s="32">
        <f t="shared" si="69"/>
        <v>258</v>
      </c>
      <c r="AK98" s="32">
        <f t="shared" si="69"/>
        <v>2001</v>
      </c>
      <c r="AL98" s="32">
        <f t="shared" si="69"/>
        <v>98037</v>
      </c>
      <c r="AM98" s="32">
        <f t="shared" si="69"/>
        <v>82984</v>
      </c>
      <c r="AN98" s="32">
        <f t="shared" si="69"/>
        <v>15053</v>
      </c>
      <c r="AO98" s="32">
        <f t="shared" si="69"/>
        <v>21189</v>
      </c>
      <c r="AP98" s="32">
        <f t="shared" si="69"/>
        <v>18975</v>
      </c>
      <c r="AQ98" s="32">
        <f t="shared" si="69"/>
        <v>2214</v>
      </c>
      <c r="AR98" s="32">
        <f t="shared" si="69"/>
        <v>246797</v>
      </c>
      <c r="AS98" s="32">
        <f t="shared" si="69"/>
        <v>114752</v>
      </c>
      <c r="AT98" s="32">
        <f t="shared" si="69"/>
        <v>13323</v>
      </c>
      <c r="AU98" s="32">
        <f t="shared" si="69"/>
        <v>0</v>
      </c>
      <c r="AV98" s="32">
        <f t="shared" si="69"/>
        <v>1354</v>
      </c>
      <c r="AW98" s="32">
        <f t="shared" si="69"/>
        <v>23</v>
      </c>
      <c r="AX98" s="32">
        <f t="shared" si="69"/>
        <v>9824</v>
      </c>
      <c r="AY98" s="32">
        <f t="shared" si="69"/>
        <v>9824</v>
      </c>
      <c r="AZ98" s="32">
        <f t="shared" si="69"/>
        <v>0</v>
      </c>
      <c r="BA98" s="32">
        <f t="shared" si="69"/>
        <v>1539</v>
      </c>
      <c r="BB98" s="32">
        <f t="shared" si="69"/>
        <v>1539</v>
      </c>
      <c r="BC98" s="32">
        <f t="shared" si="69"/>
        <v>0</v>
      </c>
      <c r="BD98" s="32">
        <f t="shared" si="69"/>
        <v>60950</v>
      </c>
      <c r="BE98" s="32">
        <f t="shared" si="69"/>
        <v>50137</v>
      </c>
      <c r="BF98" s="32">
        <f t="shared" si="69"/>
        <v>10813</v>
      </c>
      <c r="BG98" s="32">
        <f t="shared" si="69"/>
        <v>3746</v>
      </c>
      <c r="BH98" s="32">
        <f t="shared" si="69"/>
        <v>3746</v>
      </c>
      <c r="BI98" s="32">
        <f t="shared" si="69"/>
        <v>0</v>
      </c>
      <c r="BJ98" s="32">
        <f t="shared" si="69"/>
        <v>41286</v>
      </c>
      <c r="BK98" s="32">
        <f t="shared" si="69"/>
        <v>41253</v>
      </c>
      <c r="BL98" s="32">
        <f t="shared" si="69"/>
        <v>33</v>
      </c>
      <c r="BM98" s="32">
        <f t="shared" si="69"/>
        <v>43930</v>
      </c>
      <c r="BN98" s="32">
        <f t="shared" si="69"/>
        <v>42013</v>
      </c>
      <c r="BO98" s="32">
        <f t="shared" si="69"/>
        <v>1917</v>
      </c>
      <c r="BP98" s="32">
        <f t="shared" si="69"/>
        <v>184991</v>
      </c>
      <c r="BQ98" s="32">
        <f t="shared" si="69"/>
        <v>37608</v>
      </c>
      <c r="BR98" s="32">
        <f t="shared" si="69"/>
        <v>26236</v>
      </c>
      <c r="BS98" s="32">
        <f t="shared" si="69"/>
        <v>11372</v>
      </c>
      <c r="BT98" s="32">
        <f t="shared" si="69"/>
        <v>14956</v>
      </c>
      <c r="BU98" s="32">
        <f t="shared" si="69"/>
        <v>47932</v>
      </c>
      <c r="BV98" s="32">
        <f t="shared" si="69"/>
        <v>7624</v>
      </c>
      <c r="BW98" s="32">
        <f t="shared" si="69"/>
        <v>7282</v>
      </c>
      <c r="BX98" s="32">
        <f t="shared" si="69"/>
        <v>342</v>
      </c>
      <c r="BY98" s="32">
        <f t="shared" si="69"/>
        <v>0</v>
      </c>
      <c r="BZ98" s="32">
        <f t="shared" si="69"/>
        <v>0</v>
      </c>
      <c r="CA98" s="32">
        <f t="shared" si="69"/>
        <v>0</v>
      </c>
      <c r="CB98" s="32">
        <f t="shared" si="69"/>
        <v>76871</v>
      </c>
      <c r="CC98" s="32">
        <f t="shared" si="69"/>
        <v>60932</v>
      </c>
      <c r="CD98" s="32">
        <f t="shared" si="69"/>
        <v>15939</v>
      </c>
      <c r="CE98" s="32">
        <f t="shared" si="69"/>
        <v>210239</v>
      </c>
      <c r="CF98" s="32">
        <f t="shared" si="69"/>
        <v>196780</v>
      </c>
      <c r="CG98" s="32">
        <f t="shared" si="69"/>
        <v>13459</v>
      </c>
      <c r="CH98" s="32">
        <f t="shared" si="69"/>
        <v>99561</v>
      </c>
      <c r="CI98" s="32">
        <f t="shared" si="69"/>
        <v>71284</v>
      </c>
      <c r="CJ98" s="32">
        <f t="shared" si="69"/>
        <v>28277</v>
      </c>
      <c r="CK98" s="32">
        <f t="shared" si="69"/>
        <v>0</v>
      </c>
      <c r="CL98" s="32">
        <f t="shared" si="69"/>
        <v>0</v>
      </c>
      <c r="CM98" s="32">
        <f t="shared" si="69"/>
        <v>0</v>
      </c>
      <c r="CN98" s="32">
        <f t="shared" si="69"/>
        <v>92479</v>
      </c>
      <c r="CO98" s="32">
        <f t="shared" si="69"/>
        <v>66952</v>
      </c>
      <c r="CP98" s="32">
        <f t="shared" si="69"/>
        <v>25527</v>
      </c>
      <c r="CQ98" s="32">
        <f t="shared" si="69"/>
        <v>1800</v>
      </c>
      <c r="CR98" s="32">
        <f t="shared" si="69"/>
        <v>94846</v>
      </c>
      <c r="CS98" s="32">
        <f t="shared" si="69"/>
        <v>66580</v>
      </c>
      <c r="CT98" s="32">
        <f t="shared" si="69"/>
        <v>28266</v>
      </c>
      <c r="CU98" s="32">
        <f t="shared" ref="CU98:DF98" si="70">SUM(CU7:CU97)</f>
        <v>147511</v>
      </c>
      <c r="CV98" s="32">
        <f t="shared" si="70"/>
        <v>106477</v>
      </c>
      <c r="CW98" s="32">
        <f t="shared" si="70"/>
        <v>41034</v>
      </c>
      <c r="CX98" s="32">
        <f t="shared" si="70"/>
        <v>10618</v>
      </c>
      <c r="CY98" s="32">
        <f t="shared" si="70"/>
        <v>9608</v>
      </c>
      <c r="CZ98" s="32">
        <f t="shared" si="70"/>
        <v>1010</v>
      </c>
      <c r="DA98" s="32">
        <f t="shared" si="70"/>
        <v>70370</v>
      </c>
      <c r="DB98" s="32">
        <f t="shared" si="70"/>
        <v>56189</v>
      </c>
      <c r="DC98" s="32">
        <f t="shared" si="70"/>
        <v>14181</v>
      </c>
      <c r="DD98" s="32">
        <f t="shared" si="70"/>
        <v>66523</v>
      </c>
      <c r="DE98" s="32">
        <f t="shared" si="70"/>
        <v>40680</v>
      </c>
      <c r="DF98" s="32">
        <f t="shared" si="70"/>
        <v>25843</v>
      </c>
      <c r="DG98" s="32">
        <f t="shared" si="67"/>
        <v>2976294</v>
      </c>
      <c r="DH98" s="32">
        <f t="shared" si="65"/>
        <v>2118321</v>
      </c>
      <c r="DI98" s="32">
        <f>SUM(DI7:DI97)</f>
        <v>287049</v>
      </c>
      <c r="DJ98" s="32">
        <f t="shared" si="66"/>
        <v>857973</v>
      </c>
      <c r="DK98" s="32">
        <f>SUM(DK7:DK97)</f>
        <v>180085</v>
      </c>
      <c r="DL98" s="32">
        <f>SUM(DL7:DL97)</f>
        <v>67426</v>
      </c>
      <c r="DN98" s="37"/>
    </row>
    <row r="101" spans="1:118" ht="28.5" customHeight="1" x14ac:dyDescent="0.2"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46"/>
      <c r="BC101" s="46"/>
      <c r="BD101" s="46"/>
      <c r="BE101" s="46"/>
      <c r="BF101" s="46"/>
      <c r="BG101" s="46"/>
      <c r="BH101" s="46"/>
      <c r="BI101" s="46"/>
      <c r="BJ101" s="46"/>
      <c r="BK101" s="46"/>
      <c r="BL101" s="46"/>
      <c r="BM101" s="46"/>
      <c r="BN101" s="46"/>
      <c r="BO101" s="46"/>
      <c r="BP101" s="46"/>
      <c r="BQ101" s="46"/>
      <c r="BR101" s="46"/>
      <c r="BS101" s="46"/>
      <c r="BT101" s="46"/>
      <c r="BU101" s="46"/>
      <c r="BV101" s="46"/>
      <c r="BW101" s="46"/>
      <c r="BX101" s="46"/>
      <c r="BY101" s="46"/>
      <c r="BZ101" s="46"/>
      <c r="CA101" s="46"/>
      <c r="CB101" s="46"/>
      <c r="CC101" s="46"/>
      <c r="CD101" s="46"/>
      <c r="CE101" s="46"/>
      <c r="CF101" s="46"/>
      <c r="CG101" s="46"/>
      <c r="CH101" s="46"/>
      <c r="CI101" s="46"/>
      <c r="CJ101" s="46"/>
      <c r="CK101" s="46"/>
      <c r="CL101" s="46"/>
      <c r="CM101" s="46"/>
      <c r="CN101" s="46"/>
      <c r="CO101" s="46"/>
      <c r="CP101" s="46"/>
      <c r="CQ101" s="46"/>
      <c r="CR101" s="46"/>
      <c r="CS101" s="46"/>
      <c r="CT101" s="46"/>
      <c r="CU101" s="46"/>
      <c r="CV101" s="46"/>
      <c r="CW101" s="46"/>
      <c r="CX101" s="46"/>
      <c r="CY101" s="46"/>
      <c r="CZ101" s="46"/>
      <c r="DA101" s="46"/>
      <c r="DB101" s="46"/>
      <c r="DC101" s="46"/>
      <c r="DD101" s="46"/>
      <c r="DE101" s="46"/>
      <c r="DF101" s="46"/>
      <c r="DG101" s="46"/>
      <c r="DH101" s="46"/>
      <c r="DI101" s="46"/>
      <c r="DJ101" s="46"/>
      <c r="DK101" s="46"/>
      <c r="DL101" s="46"/>
    </row>
  </sheetData>
  <autoFilter ref="A6:DL98"/>
  <mergeCells count="91">
    <mergeCell ref="DB5:DC5"/>
    <mergeCell ref="DD5:DD6"/>
    <mergeCell ref="DE5:DF5"/>
    <mergeCell ref="CL5:CM5"/>
    <mergeCell ref="CN5:CN6"/>
    <mergeCell ref="CO5:CQ5"/>
    <mergeCell ref="CR5:CR6"/>
    <mergeCell ref="CS5:CT5"/>
    <mergeCell ref="CU5:CU6"/>
    <mergeCell ref="CK5:CK6"/>
    <mergeCell ref="BU5:BU6"/>
    <mergeCell ref="BV5:BV6"/>
    <mergeCell ref="BW5:BX5"/>
    <mergeCell ref="BY5:BY6"/>
    <mergeCell ref="BZ5:CA5"/>
    <mergeCell ref="CB5:CB6"/>
    <mergeCell ref="CC5:CD5"/>
    <mergeCell ref="CE5:CE6"/>
    <mergeCell ref="CF5:CG5"/>
    <mergeCell ref="CH5:CH6"/>
    <mergeCell ref="CI5:CJ5"/>
    <mergeCell ref="BT5:BT6"/>
    <mergeCell ref="BB5:BC5"/>
    <mergeCell ref="BD5:BD6"/>
    <mergeCell ref="BE5:BF5"/>
    <mergeCell ref="BG5:BG6"/>
    <mergeCell ref="BH5:BI5"/>
    <mergeCell ref="BJ5:BJ6"/>
    <mergeCell ref="BK5:BL5"/>
    <mergeCell ref="BM5:BM6"/>
    <mergeCell ref="BN5:BO5"/>
    <mergeCell ref="BQ5:BQ6"/>
    <mergeCell ref="BR5:BS5"/>
    <mergeCell ref="AP5:AQ5"/>
    <mergeCell ref="AR5:AR6"/>
    <mergeCell ref="AS5:AW5"/>
    <mergeCell ref="AX5:AX6"/>
    <mergeCell ref="AY5:AZ5"/>
    <mergeCell ref="CR4:CT4"/>
    <mergeCell ref="CU4:DF4"/>
    <mergeCell ref="DH4:DH6"/>
    <mergeCell ref="DJ4:DJ6"/>
    <mergeCell ref="AI4:AK4"/>
    <mergeCell ref="AL4:AN4"/>
    <mergeCell ref="AO4:AQ4"/>
    <mergeCell ref="AR4:BL4"/>
    <mergeCell ref="BM4:BO4"/>
    <mergeCell ref="BP4:BP6"/>
    <mergeCell ref="AJ5:AK5"/>
    <mergeCell ref="AL5:AL6"/>
    <mergeCell ref="AM5:AN5"/>
    <mergeCell ref="AO5:AO6"/>
    <mergeCell ref="BA5:BA6"/>
    <mergeCell ref="AI5:AI6"/>
    <mergeCell ref="DK3:DL3"/>
    <mergeCell ref="BQ4:CD4"/>
    <mergeCell ref="CE4:CG4"/>
    <mergeCell ref="CH4:CM4"/>
    <mergeCell ref="CN4:CP4"/>
    <mergeCell ref="BF3:BX3"/>
    <mergeCell ref="BY3:CP3"/>
    <mergeCell ref="CR3:DF3"/>
    <mergeCell ref="DG3:DG6"/>
    <mergeCell ref="DH3:DJ3"/>
    <mergeCell ref="DK4:DK6"/>
    <mergeCell ref="DL4:DL6"/>
    <mergeCell ref="CV5:CW5"/>
    <mergeCell ref="CX5:CX6"/>
    <mergeCell ref="CY5:CZ5"/>
    <mergeCell ref="DA5:DA6"/>
    <mergeCell ref="B1:N1"/>
    <mergeCell ref="B2:N2"/>
    <mergeCell ref="A3:A6"/>
    <mergeCell ref="B3:Q3"/>
    <mergeCell ref="T3:AL3"/>
    <mergeCell ref="Y5:Y6"/>
    <mergeCell ref="B5:B6"/>
    <mergeCell ref="C5:N5"/>
    <mergeCell ref="O5:O6"/>
    <mergeCell ref="P5:W5"/>
    <mergeCell ref="X5:X6"/>
    <mergeCell ref="Z5:AA5"/>
    <mergeCell ref="AB5:AB6"/>
    <mergeCell ref="AC5:AD5"/>
    <mergeCell ref="AE5:AE6"/>
    <mergeCell ref="AF5:AH5"/>
    <mergeCell ref="AM3:BE3"/>
    <mergeCell ref="B4:N4"/>
    <mergeCell ref="O4:W4"/>
    <mergeCell ref="X4:AD4"/>
    <mergeCell ref="AE4:AH4"/>
  </mergeCells>
  <pageMargins left="0.11811023622047245" right="0.11811023622047245" top="7.874015748031496E-2" bottom="7.874015748031496E-2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8"/>
  <sheetViews>
    <sheetView showZeros="0" zoomScale="70" zoomScaleNormal="70" workbookViewId="0">
      <pane xSplit="1" ySplit="6" topLeftCell="CN7" activePane="bottomRight" state="frozenSplit"/>
      <selection pane="topRight" activeCell="D1" sqref="D1"/>
      <selection pane="bottomLeft" activeCell="DA6" sqref="DA6"/>
      <selection pane="bottomRight" activeCell="DL117" sqref="DL117"/>
    </sheetView>
  </sheetViews>
  <sheetFormatPr defaultRowHeight="12.75" x14ac:dyDescent="0.2"/>
  <cols>
    <col min="1" max="1" width="58.5703125" style="23" customWidth="1"/>
    <col min="2" max="2" width="13.140625" style="23" customWidth="1"/>
    <col min="3" max="3" width="10.140625" style="23" customWidth="1"/>
    <col min="4" max="4" width="13.140625" style="23" customWidth="1"/>
    <col min="5" max="7" width="9.28515625" style="23" customWidth="1"/>
    <col min="8" max="10" width="10.140625" style="23" customWidth="1"/>
    <col min="11" max="11" width="9.28515625" style="23" customWidth="1"/>
    <col min="12" max="12" width="11.28515625" style="23" customWidth="1"/>
    <col min="13" max="14" width="9.28515625" style="23" customWidth="1"/>
    <col min="15" max="15" width="9.85546875" style="23" customWidth="1"/>
    <col min="16" max="16" width="10.140625" style="23" customWidth="1"/>
    <col min="17" max="17" width="11.28515625" style="23" customWidth="1"/>
    <col min="18" max="18" width="9.28515625" style="23" customWidth="1"/>
    <col min="19" max="19" width="10" style="23" customWidth="1"/>
    <col min="20" max="20" width="6.85546875" style="23" customWidth="1"/>
    <col min="21" max="21" width="5.85546875" style="23" customWidth="1"/>
    <col min="22" max="22" width="6.42578125" style="23" customWidth="1"/>
    <col min="23" max="23" width="6.5703125" style="23" customWidth="1"/>
    <col min="24" max="24" width="9.5703125" style="23" customWidth="1"/>
    <col min="25" max="25" width="10.7109375" style="23" customWidth="1"/>
    <col min="26" max="26" width="7.7109375" style="23" customWidth="1"/>
    <col min="27" max="27" width="7.28515625" style="23" customWidth="1"/>
    <col min="28" max="28" width="10.42578125" style="23" customWidth="1"/>
    <col min="29" max="29" width="11.140625" style="23" customWidth="1"/>
    <col min="30" max="30" width="7" style="23" customWidth="1"/>
    <col min="31" max="31" width="7.7109375" style="23" customWidth="1"/>
    <col min="32" max="32" width="8.140625" style="23" customWidth="1"/>
    <col min="33" max="34" width="7.7109375" style="23" customWidth="1"/>
    <col min="35" max="35" width="7.85546875" style="23" customWidth="1"/>
    <col min="36" max="36" width="8.140625" style="23" customWidth="1"/>
    <col min="37" max="37" width="7.85546875" style="23" customWidth="1"/>
    <col min="38" max="38" width="8.140625" style="23" customWidth="1"/>
    <col min="39" max="39" width="7.7109375" style="23" customWidth="1"/>
    <col min="40" max="40" width="7.85546875" style="23" customWidth="1"/>
    <col min="41" max="42" width="8.140625" style="23" customWidth="1"/>
    <col min="43" max="43" width="7.7109375" style="23" customWidth="1"/>
    <col min="44" max="45" width="9.7109375" style="23" customWidth="1"/>
    <col min="46" max="46" width="10.140625" style="23" customWidth="1"/>
    <col min="47" max="47" width="10" style="23" customWidth="1"/>
    <col min="48" max="48" width="7" style="23" customWidth="1"/>
    <col min="49" max="49" width="6.85546875" style="23" customWidth="1"/>
    <col min="50" max="50" width="7.85546875" style="23" customWidth="1"/>
    <col min="51" max="51" width="8.42578125" style="23" customWidth="1"/>
    <col min="52" max="52" width="8.7109375" style="23" customWidth="1"/>
    <col min="53" max="53" width="8.85546875" style="23" customWidth="1"/>
    <col min="54" max="54" width="9.140625" style="23" customWidth="1"/>
    <col min="55" max="55" width="8.85546875" style="23" customWidth="1"/>
    <col min="56" max="57" width="9.140625" style="23" customWidth="1"/>
    <col min="58" max="61" width="9.28515625" style="23" customWidth="1"/>
    <col min="62" max="63" width="10.140625" style="23" customWidth="1"/>
    <col min="64" max="64" width="9.28515625" style="23" customWidth="1"/>
    <col min="65" max="66" width="10.140625" style="23" customWidth="1"/>
    <col min="67" max="67" width="9.28515625" style="23" customWidth="1"/>
    <col min="68" max="68" width="11.28515625" style="23" customWidth="1"/>
    <col min="69" max="70" width="10.140625" style="23" customWidth="1"/>
    <col min="71" max="71" width="9.28515625" style="23" customWidth="1"/>
    <col min="72" max="73" width="10.140625" style="23" customWidth="1"/>
    <col min="74" max="79" width="9.28515625" style="23" customWidth="1"/>
    <col min="80" max="80" width="11.28515625" style="23" customWidth="1"/>
    <col min="81" max="82" width="10.140625" style="23" customWidth="1"/>
    <col min="83" max="84" width="11.28515625" style="23" customWidth="1"/>
    <col min="85" max="85" width="10.140625" style="23" customWidth="1"/>
    <col min="86" max="87" width="11.28515625" style="23" customWidth="1"/>
    <col min="88" max="88" width="10.140625" style="23" customWidth="1"/>
    <col min="89" max="91" width="9.28515625" style="23" customWidth="1"/>
    <col min="92" max="93" width="11.28515625" style="23" customWidth="1"/>
    <col min="94" max="95" width="10.140625" style="23" customWidth="1"/>
    <col min="96" max="96" width="11.28515625" style="23" customWidth="1"/>
    <col min="97" max="98" width="10.140625" style="23" customWidth="1"/>
    <col min="99" max="101" width="9.28515625" style="23" customWidth="1"/>
    <col min="102" max="102" width="11.28515625" style="23" customWidth="1"/>
    <col min="103" max="103" width="9.140625" style="23" customWidth="1"/>
    <col min="104" max="104" width="10.140625" style="23" customWidth="1"/>
    <col min="105" max="105" width="11.85546875" style="23" customWidth="1"/>
    <col min="106" max="106" width="10.140625" style="23" customWidth="1"/>
    <col min="107" max="107" width="9.28515625" style="23" customWidth="1"/>
    <col min="108" max="109" width="10.140625" style="23" customWidth="1"/>
    <col min="110" max="110" width="8.42578125" style="23" customWidth="1"/>
    <col min="111" max="111" width="14" style="23" customWidth="1"/>
    <col min="112" max="113" width="11.28515625" style="23" customWidth="1"/>
    <col min="114" max="114" width="10" style="23" customWidth="1"/>
    <col min="115" max="116" width="22" style="23" customWidth="1"/>
    <col min="117" max="16384" width="9.140625" style="23"/>
  </cols>
  <sheetData>
    <row r="1" spans="1:116" s="1" customFormat="1" ht="33.75" customHeight="1" x14ac:dyDescent="0.2">
      <c r="A1" s="9"/>
      <c r="B1" s="54" t="s">
        <v>173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9"/>
      <c r="P1" s="9"/>
      <c r="Q1" s="9"/>
      <c r="T1" s="2"/>
      <c r="U1" s="2"/>
      <c r="Y1" s="2"/>
      <c r="CJ1" s="10"/>
      <c r="CK1" s="10"/>
      <c r="CL1" s="10"/>
    </row>
    <row r="2" spans="1:116" s="4" customFormat="1" ht="25.5" customHeight="1" x14ac:dyDescent="0.2">
      <c r="A2" s="3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7"/>
      <c r="P2" s="7"/>
      <c r="Q2" s="7"/>
    </row>
    <row r="3" spans="1:116" s="4" customFormat="1" ht="15.75" customHeight="1" x14ac:dyDescent="0.25">
      <c r="A3" s="56" t="s">
        <v>0</v>
      </c>
      <c r="B3" s="53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7"/>
      <c r="R3" s="5"/>
      <c r="S3" s="11"/>
      <c r="T3" s="58" t="s">
        <v>1</v>
      </c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 t="s">
        <v>1</v>
      </c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 t="s">
        <v>1</v>
      </c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 t="s">
        <v>1</v>
      </c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44"/>
      <c r="CR3" s="53" t="s">
        <v>1</v>
      </c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63" t="s">
        <v>2</v>
      </c>
      <c r="DH3" s="53" t="s">
        <v>3</v>
      </c>
      <c r="DI3" s="57"/>
      <c r="DJ3" s="65"/>
      <c r="DK3" s="72" t="s">
        <v>161</v>
      </c>
      <c r="DL3" s="72"/>
    </row>
    <row r="4" spans="1:116" s="6" customFormat="1" ht="15.75" customHeight="1" x14ac:dyDescent="0.2">
      <c r="A4" s="56"/>
      <c r="B4" s="53" t="s">
        <v>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 t="s">
        <v>5</v>
      </c>
      <c r="P4" s="53"/>
      <c r="Q4" s="53"/>
      <c r="R4" s="53"/>
      <c r="S4" s="53"/>
      <c r="T4" s="53"/>
      <c r="U4" s="53"/>
      <c r="V4" s="53"/>
      <c r="W4" s="53"/>
      <c r="X4" s="53" t="s">
        <v>6</v>
      </c>
      <c r="Y4" s="53"/>
      <c r="Z4" s="53"/>
      <c r="AA4" s="53"/>
      <c r="AB4" s="53"/>
      <c r="AC4" s="53"/>
      <c r="AD4" s="53"/>
      <c r="AE4" s="53" t="s">
        <v>7</v>
      </c>
      <c r="AF4" s="53"/>
      <c r="AG4" s="53"/>
      <c r="AH4" s="53"/>
      <c r="AI4" s="53" t="s">
        <v>8</v>
      </c>
      <c r="AJ4" s="53"/>
      <c r="AK4" s="53"/>
      <c r="AL4" s="53" t="s">
        <v>9</v>
      </c>
      <c r="AM4" s="53"/>
      <c r="AN4" s="53"/>
      <c r="AO4" s="53" t="s">
        <v>10</v>
      </c>
      <c r="AP4" s="53"/>
      <c r="AQ4" s="53"/>
      <c r="AR4" s="53" t="s">
        <v>11</v>
      </c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 t="s">
        <v>12</v>
      </c>
      <c r="BN4" s="53"/>
      <c r="BO4" s="53"/>
      <c r="BP4" s="59" t="s">
        <v>13</v>
      </c>
      <c r="BQ4" s="53" t="s">
        <v>14</v>
      </c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 t="s">
        <v>15</v>
      </c>
      <c r="CF4" s="53"/>
      <c r="CG4" s="53"/>
      <c r="CH4" s="53" t="s">
        <v>16</v>
      </c>
      <c r="CI4" s="53"/>
      <c r="CJ4" s="53"/>
      <c r="CK4" s="53"/>
      <c r="CL4" s="53"/>
      <c r="CM4" s="53"/>
      <c r="CN4" s="53" t="s">
        <v>17</v>
      </c>
      <c r="CO4" s="53"/>
      <c r="CP4" s="53"/>
      <c r="CQ4" s="44"/>
      <c r="CR4" s="53" t="s">
        <v>18</v>
      </c>
      <c r="CS4" s="53"/>
      <c r="CT4" s="53"/>
      <c r="CU4" s="53" t="s">
        <v>19</v>
      </c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64"/>
      <c r="DH4" s="61" t="s">
        <v>20</v>
      </c>
      <c r="DI4" s="8"/>
      <c r="DJ4" s="67" t="s">
        <v>21</v>
      </c>
      <c r="DK4" s="73" t="s">
        <v>166</v>
      </c>
      <c r="DL4" s="73" t="s">
        <v>167</v>
      </c>
    </row>
    <row r="5" spans="1:116" s="6" customFormat="1" ht="15.75" customHeight="1" x14ac:dyDescent="0.2">
      <c r="A5" s="56"/>
      <c r="B5" s="59" t="s">
        <v>13</v>
      </c>
      <c r="C5" s="53" t="s">
        <v>3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9" t="s">
        <v>13</v>
      </c>
      <c r="P5" s="53" t="s">
        <v>3</v>
      </c>
      <c r="Q5" s="60"/>
      <c r="R5" s="60"/>
      <c r="S5" s="60"/>
      <c r="T5" s="60"/>
      <c r="U5" s="60"/>
      <c r="V5" s="60"/>
      <c r="W5" s="60"/>
      <c r="X5" s="59" t="s">
        <v>22</v>
      </c>
      <c r="Y5" s="59" t="s">
        <v>23</v>
      </c>
      <c r="Z5" s="53" t="s">
        <v>24</v>
      </c>
      <c r="AA5" s="53"/>
      <c r="AB5" s="59" t="s">
        <v>25</v>
      </c>
      <c r="AC5" s="53" t="s">
        <v>24</v>
      </c>
      <c r="AD5" s="53"/>
      <c r="AE5" s="59" t="s">
        <v>13</v>
      </c>
      <c r="AF5" s="53" t="s">
        <v>3</v>
      </c>
      <c r="AG5" s="53"/>
      <c r="AH5" s="61"/>
      <c r="AI5" s="59" t="s">
        <v>26</v>
      </c>
      <c r="AJ5" s="53" t="s">
        <v>24</v>
      </c>
      <c r="AK5" s="53"/>
      <c r="AL5" s="59" t="s">
        <v>27</v>
      </c>
      <c r="AM5" s="53" t="s">
        <v>24</v>
      </c>
      <c r="AN5" s="53"/>
      <c r="AO5" s="59" t="s">
        <v>28</v>
      </c>
      <c r="AP5" s="53" t="s">
        <v>24</v>
      </c>
      <c r="AQ5" s="53"/>
      <c r="AR5" s="59" t="s">
        <v>13</v>
      </c>
      <c r="AS5" s="53" t="s">
        <v>3</v>
      </c>
      <c r="AT5" s="53"/>
      <c r="AU5" s="53"/>
      <c r="AV5" s="53"/>
      <c r="AW5" s="53"/>
      <c r="AX5" s="53" t="s">
        <v>29</v>
      </c>
      <c r="AY5" s="53" t="s">
        <v>24</v>
      </c>
      <c r="AZ5" s="53"/>
      <c r="BA5" s="59" t="s">
        <v>30</v>
      </c>
      <c r="BB5" s="53" t="s">
        <v>24</v>
      </c>
      <c r="BC5" s="53"/>
      <c r="BD5" s="59" t="s">
        <v>31</v>
      </c>
      <c r="BE5" s="53" t="s">
        <v>24</v>
      </c>
      <c r="BF5" s="53"/>
      <c r="BG5" s="59" t="s">
        <v>32</v>
      </c>
      <c r="BH5" s="53" t="s">
        <v>24</v>
      </c>
      <c r="BI5" s="53"/>
      <c r="BJ5" s="59" t="s">
        <v>33</v>
      </c>
      <c r="BK5" s="53" t="s">
        <v>24</v>
      </c>
      <c r="BL5" s="53"/>
      <c r="BM5" s="59" t="s">
        <v>13</v>
      </c>
      <c r="BN5" s="53" t="s">
        <v>3</v>
      </c>
      <c r="BO5" s="53"/>
      <c r="BP5" s="59"/>
      <c r="BQ5" s="53" t="s">
        <v>34</v>
      </c>
      <c r="BR5" s="53" t="s">
        <v>24</v>
      </c>
      <c r="BS5" s="53"/>
      <c r="BT5" s="59" t="s">
        <v>35</v>
      </c>
      <c r="BU5" s="59" t="s">
        <v>36</v>
      </c>
      <c r="BV5" s="59" t="s">
        <v>37</v>
      </c>
      <c r="BW5" s="53" t="s">
        <v>24</v>
      </c>
      <c r="BX5" s="53"/>
      <c r="BY5" s="59" t="s">
        <v>38</v>
      </c>
      <c r="BZ5" s="53" t="s">
        <v>24</v>
      </c>
      <c r="CA5" s="53"/>
      <c r="CB5" s="59" t="s">
        <v>39</v>
      </c>
      <c r="CC5" s="53" t="s">
        <v>24</v>
      </c>
      <c r="CD5" s="53"/>
      <c r="CE5" s="59" t="s">
        <v>40</v>
      </c>
      <c r="CF5" s="53" t="s">
        <v>3</v>
      </c>
      <c r="CG5" s="53"/>
      <c r="CH5" s="59" t="s">
        <v>41</v>
      </c>
      <c r="CI5" s="53" t="s">
        <v>3</v>
      </c>
      <c r="CJ5" s="53"/>
      <c r="CK5" s="59" t="s">
        <v>42</v>
      </c>
      <c r="CL5" s="53" t="s">
        <v>3</v>
      </c>
      <c r="CM5" s="53"/>
      <c r="CN5" s="59" t="s">
        <v>43</v>
      </c>
      <c r="CO5" s="57" t="s">
        <v>3</v>
      </c>
      <c r="CP5" s="68"/>
      <c r="CQ5" s="69"/>
      <c r="CR5" s="59" t="s">
        <v>44</v>
      </c>
      <c r="CS5" s="53" t="s">
        <v>3</v>
      </c>
      <c r="CT5" s="53"/>
      <c r="CU5" s="59" t="s">
        <v>13</v>
      </c>
      <c r="CV5" s="53" t="s">
        <v>3</v>
      </c>
      <c r="CW5" s="53"/>
      <c r="CX5" s="59" t="s">
        <v>45</v>
      </c>
      <c r="CY5" s="53" t="s">
        <v>3</v>
      </c>
      <c r="CZ5" s="53"/>
      <c r="DA5" s="59" t="s">
        <v>46</v>
      </c>
      <c r="DB5" s="53" t="s">
        <v>3</v>
      </c>
      <c r="DC5" s="53"/>
      <c r="DD5" s="59" t="s">
        <v>47</v>
      </c>
      <c r="DE5" s="53" t="s">
        <v>3</v>
      </c>
      <c r="DF5" s="53"/>
      <c r="DG5" s="64"/>
      <c r="DH5" s="61"/>
      <c r="DI5" s="8"/>
      <c r="DJ5" s="67"/>
      <c r="DK5" s="73"/>
      <c r="DL5" s="73"/>
    </row>
    <row r="6" spans="1:116" s="6" customFormat="1" ht="138.75" customHeight="1" x14ac:dyDescent="0.2">
      <c r="A6" s="56"/>
      <c r="B6" s="59"/>
      <c r="C6" s="45" t="s">
        <v>48</v>
      </c>
      <c r="D6" s="45" t="s">
        <v>49</v>
      </c>
      <c r="E6" s="45" t="s">
        <v>50</v>
      </c>
      <c r="F6" s="45" t="s">
        <v>51</v>
      </c>
      <c r="G6" s="45" t="s">
        <v>52</v>
      </c>
      <c r="H6" s="45" t="s">
        <v>53</v>
      </c>
      <c r="I6" s="45" t="s">
        <v>54</v>
      </c>
      <c r="J6" s="45" t="s">
        <v>55</v>
      </c>
      <c r="K6" s="45" t="s">
        <v>56</v>
      </c>
      <c r="L6" s="45" t="s">
        <v>57</v>
      </c>
      <c r="M6" s="45" t="s">
        <v>58</v>
      </c>
      <c r="N6" s="45" t="s">
        <v>59</v>
      </c>
      <c r="O6" s="59"/>
      <c r="P6" s="45" t="s">
        <v>60</v>
      </c>
      <c r="Q6" s="45" t="s">
        <v>61</v>
      </c>
      <c r="R6" s="45" t="s">
        <v>53</v>
      </c>
      <c r="S6" s="45" t="s">
        <v>54</v>
      </c>
      <c r="T6" s="45" t="s">
        <v>55</v>
      </c>
      <c r="U6" s="45" t="s">
        <v>59</v>
      </c>
      <c r="V6" s="45" t="s">
        <v>56</v>
      </c>
      <c r="W6" s="45" t="s">
        <v>57</v>
      </c>
      <c r="X6" s="59"/>
      <c r="Y6" s="59"/>
      <c r="Z6" s="45" t="s">
        <v>62</v>
      </c>
      <c r="AA6" s="45" t="s">
        <v>63</v>
      </c>
      <c r="AB6" s="59"/>
      <c r="AC6" s="45" t="s">
        <v>20</v>
      </c>
      <c r="AD6" s="45" t="s">
        <v>21</v>
      </c>
      <c r="AE6" s="59"/>
      <c r="AF6" s="45" t="s">
        <v>64</v>
      </c>
      <c r="AG6" s="45" t="s">
        <v>65</v>
      </c>
      <c r="AH6" s="45" t="s">
        <v>66</v>
      </c>
      <c r="AI6" s="60"/>
      <c r="AJ6" s="45" t="s">
        <v>20</v>
      </c>
      <c r="AK6" s="45" t="s">
        <v>21</v>
      </c>
      <c r="AL6" s="60"/>
      <c r="AM6" s="45" t="s">
        <v>20</v>
      </c>
      <c r="AN6" s="45" t="s">
        <v>21</v>
      </c>
      <c r="AO6" s="60"/>
      <c r="AP6" s="45" t="s">
        <v>20</v>
      </c>
      <c r="AQ6" s="45" t="s">
        <v>21</v>
      </c>
      <c r="AR6" s="59"/>
      <c r="AS6" s="45" t="s">
        <v>67</v>
      </c>
      <c r="AT6" s="45" t="s">
        <v>68</v>
      </c>
      <c r="AU6" s="45" t="s">
        <v>69</v>
      </c>
      <c r="AV6" s="45" t="s">
        <v>70</v>
      </c>
      <c r="AW6" s="45" t="s">
        <v>71</v>
      </c>
      <c r="AX6" s="53"/>
      <c r="AY6" s="45" t="s">
        <v>20</v>
      </c>
      <c r="AZ6" s="45" t="s">
        <v>21</v>
      </c>
      <c r="BA6" s="59"/>
      <c r="BB6" s="45" t="s">
        <v>20</v>
      </c>
      <c r="BC6" s="45" t="s">
        <v>21</v>
      </c>
      <c r="BD6" s="59"/>
      <c r="BE6" s="45" t="s">
        <v>20</v>
      </c>
      <c r="BF6" s="45" t="s">
        <v>21</v>
      </c>
      <c r="BG6" s="59"/>
      <c r="BH6" s="45" t="s">
        <v>20</v>
      </c>
      <c r="BI6" s="45" t="s">
        <v>21</v>
      </c>
      <c r="BJ6" s="59"/>
      <c r="BK6" s="45" t="s">
        <v>20</v>
      </c>
      <c r="BL6" s="45" t="s">
        <v>21</v>
      </c>
      <c r="BM6" s="59"/>
      <c r="BN6" s="45" t="s">
        <v>72</v>
      </c>
      <c r="BO6" s="45" t="s">
        <v>73</v>
      </c>
      <c r="BP6" s="59"/>
      <c r="BQ6" s="53"/>
      <c r="BR6" s="45" t="s">
        <v>20</v>
      </c>
      <c r="BS6" s="45" t="s">
        <v>21</v>
      </c>
      <c r="BT6" s="59"/>
      <c r="BU6" s="59"/>
      <c r="BV6" s="59"/>
      <c r="BW6" s="45" t="s">
        <v>20</v>
      </c>
      <c r="BX6" s="45" t="s">
        <v>21</v>
      </c>
      <c r="BY6" s="59"/>
      <c r="BZ6" s="45" t="s">
        <v>20</v>
      </c>
      <c r="CA6" s="45" t="s">
        <v>21</v>
      </c>
      <c r="CB6" s="59"/>
      <c r="CC6" s="45" t="s">
        <v>20</v>
      </c>
      <c r="CD6" s="45" t="s">
        <v>21</v>
      </c>
      <c r="CE6" s="59"/>
      <c r="CF6" s="45" t="s">
        <v>20</v>
      </c>
      <c r="CG6" s="45" t="s">
        <v>21</v>
      </c>
      <c r="CH6" s="59"/>
      <c r="CI6" s="45" t="s">
        <v>20</v>
      </c>
      <c r="CJ6" s="45" t="s">
        <v>21</v>
      </c>
      <c r="CK6" s="59"/>
      <c r="CL6" s="45" t="s">
        <v>20</v>
      </c>
      <c r="CM6" s="45" t="s">
        <v>21</v>
      </c>
      <c r="CN6" s="60"/>
      <c r="CO6" s="45" t="s">
        <v>20</v>
      </c>
      <c r="CP6" s="45" t="s">
        <v>21</v>
      </c>
      <c r="CQ6" s="44" t="s">
        <v>164</v>
      </c>
      <c r="CR6" s="60"/>
      <c r="CS6" s="45" t="s">
        <v>20</v>
      </c>
      <c r="CT6" s="45" t="s">
        <v>21</v>
      </c>
      <c r="CU6" s="59"/>
      <c r="CV6" s="45" t="s">
        <v>20</v>
      </c>
      <c r="CW6" s="45" t="s">
        <v>21</v>
      </c>
      <c r="CX6" s="59"/>
      <c r="CY6" s="45" t="s">
        <v>20</v>
      </c>
      <c r="CZ6" s="45" t="s">
        <v>21</v>
      </c>
      <c r="DA6" s="59"/>
      <c r="DB6" s="45" t="s">
        <v>20</v>
      </c>
      <c r="DC6" s="45" t="s">
        <v>21</v>
      </c>
      <c r="DD6" s="59"/>
      <c r="DE6" s="45" t="s">
        <v>20</v>
      </c>
      <c r="DF6" s="45" t="s">
        <v>21</v>
      </c>
      <c r="DG6" s="64"/>
      <c r="DH6" s="61"/>
      <c r="DI6" s="8" t="s">
        <v>165</v>
      </c>
      <c r="DJ6" s="67"/>
      <c r="DK6" s="73"/>
      <c r="DL6" s="73"/>
    </row>
    <row r="7" spans="1:116" s="4" customFormat="1" ht="15.75" customHeight="1" x14ac:dyDescent="0.2">
      <c r="A7" s="12" t="s">
        <v>74</v>
      </c>
      <c r="B7" s="13">
        <f t="shared" ref="B7:B70" si="0">C7+D7+E7+F7+G7+H7+I7+J7+K7+L7+M7+N7</f>
        <v>6946</v>
      </c>
      <c r="C7" s="14">
        <v>0</v>
      </c>
      <c r="D7" s="14">
        <v>6476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470</v>
      </c>
      <c r="M7" s="14">
        <v>0</v>
      </c>
      <c r="N7" s="14">
        <v>0</v>
      </c>
      <c r="O7" s="13">
        <f t="shared" ref="O7:O70" si="1">P7+Q7+R7+S7+T7+U7+V7+W7</f>
        <v>7176</v>
      </c>
      <c r="P7" s="14">
        <v>0</v>
      </c>
      <c r="Q7" s="14">
        <v>6834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342</v>
      </c>
      <c r="X7" s="13">
        <f t="shared" ref="X7:X70" si="2">Y7+AB7</f>
        <v>0</v>
      </c>
      <c r="Y7" s="13">
        <f t="shared" ref="Y7:Y70" si="3">Z7+AA7</f>
        <v>0</v>
      </c>
      <c r="Z7" s="14">
        <v>0</v>
      </c>
      <c r="AA7" s="14">
        <v>0</v>
      </c>
      <c r="AB7" s="13">
        <f t="shared" ref="AB7:AB70" si="4">AC7+AD7</f>
        <v>0</v>
      </c>
      <c r="AC7" s="14">
        <v>0</v>
      </c>
      <c r="AD7" s="14">
        <v>0</v>
      </c>
      <c r="AE7" s="13">
        <f t="shared" ref="AE7:AE70" si="5">AF7+AG7</f>
        <v>569</v>
      </c>
      <c r="AF7" s="14">
        <v>569</v>
      </c>
      <c r="AG7" s="14">
        <v>0</v>
      </c>
      <c r="AH7" s="14">
        <v>0</v>
      </c>
      <c r="AI7" s="13">
        <f t="shared" ref="AI7:AI70" si="6">AJ7+AK7</f>
        <v>0</v>
      </c>
      <c r="AJ7" s="14">
        <v>0</v>
      </c>
      <c r="AK7" s="14">
        <v>0</v>
      </c>
      <c r="AL7" s="13">
        <f t="shared" ref="AL7:AL70" si="7">AM7+AN7</f>
        <v>2490</v>
      </c>
      <c r="AM7" s="14">
        <v>2262</v>
      </c>
      <c r="AN7" s="14">
        <v>228</v>
      </c>
      <c r="AO7" s="13">
        <f t="shared" ref="AO7:AO70" si="8">AP7+AQ7</f>
        <v>69</v>
      </c>
      <c r="AP7" s="14">
        <v>47</v>
      </c>
      <c r="AQ7" s="14">
        <v>22</v>
      </c>
      <c r="AR7" s="13">
        <f t="shared" ref="AR7:AR70" si="9">AT7+AU7+AV7+AW7+AX7+BA7+BD7+BG7+BJ7+AS7</f>
        <v>2459</v>
      </c>
      <c r="AS7" s="14">
        <v>1816</v>
      </c>
      <c r="AT7" s="14">
        <v>454</v>
      </c>
      <c r="AU7" s="14">
        <v>0</v>
      </c>
      <c r="AV7" s="14">
        <v>0</v>
      </c>
      <c r="AW7" s="14">
        <v>0</v>
      </c>
      <c r="AX7" s="13">
        <f t="shared" ref="AX7:AX70" si="10">AY7+AZ7</f>
        <v>0</v>
      </c>
      <c r="AY7" s="14">
        <v>0</v>
      </c>
      <c r="AZ7" s="14">
        <v>0</v>
      </c>
      <c r="BA7" s="13">
        <f t="shared" ref="BA7:BA70" si="11">BB7+BC7</f>
        <v>0</v>
      </c>
      <c r="BB7" s="14">
        <v>0</v>
      </c>
      <c r="BC7" s="14">
        <v>0</v>
      </c>
      <c r="BD7" s="13">
        <f t="shared" ref="BD7:BD70" si="12">BE7+BF7</f>
        <v>0</v>
      </c>
      <c r="BE7" s="14">
        <v>0</v>
      </c>
      <c r="BF7" s="14">
        <v>0</v>
      </c>
      <c r="BG7" s="13">
        <f t="shared" ref="BG7:BG70" si="13">BH7+BI7</f>
        <v>0</v>
      </c>
      <c r="BH7" s="14">
        <v>0</v>
      </c>
      <c r="BI7" s="14">
        <v>0</v>
      </c>
      <c r="BJ7" s="13">
        <f t="shared" ref="BJ7:BJ70" si="14">BK7+BL7</f>
        <v>189</v>
      </c>
      <c r="BK7" s="14">
        <v>189</v>
      </c>
      <c r="BL7" s="14">
        <v>0</v>
      </c>
      <c r="BM7" s="13">
        <f t="shared" ref="BM7:BM70" si="15">BN7+BO7</f>
        <v>0</v>
      </c>
      <c r="BN7" s="14">
        <v>0</v>
      </c>
      <c r="BO7" s="14">
        <v>0</v>
      </c>
      <c r="BP7" s="13">
        <f t="shared" ref="BP7:BP70" si="16">BT7+BU7+BV7+BY7+CB7+BQ7</f>
        <v>839</v>
      </c>
      <c r="BQ7" s="13">
        <f t="shared" ref="BQ7:BQ70" si="17">BR7+BS7</f>
        <v>839</v>
      </c>
      <c r="BR7" s="14">
        <v>496</v>
      </c>
      <c r="BS7" s="15">
        <v>343</v>
      </c>
      <c r="BT7" s="15">
        <v>0</v>
      </c>
      <c r="BU7" s="15">
        <v>0</v>
      </c>
      <c r="BV7" s="13">
        <f t="shared" ref="BV7:BV70" si="18">BW7+BX7</f>
        <v>0</v>
      </c>
      <c r="BW7" s="15">
        <v>0</v>
      </c>
      <c r="BX7" s="15">
        <v>0</v>
      </c>
      <c r="BY7" s="13">
        <f t="shared" ref="BY7:BY70" si="19">BZ7+CA7</f>
        <v>0</v>
      </c>
      <c r="BZ7" s="15">
        <v>0</v>
      </c>
      <c r="CA7" s="15">
        <v>0</v>
      </c>
      <c r="CB7" s="13">
        <f t="shared" ref="CB7:CB70" si="20">CC7+CD7</f>
        <v>0</v>
      </c>
      <c r="CC7" s="15">
        <v>0</v>
      </c>
      <c r="CD7" s="15">
        <v>0</v>
      </c>
      <c r="CE7" s="13">
        <f t="shared" ref="CE7:CE70" si="21">CF7+CG7</f>
        <v>2610</v>
      </c>
      <c r="CF7" s="14">
        <v>2534</v>
      </c>
      <c r="CG7" s="14">
        <v>76</v>
      </c>
      <c r="CH7" s="13">
        <f t="shared" ref="CH7:CH70" si="22">CJ7+CI7</f>
        <v>1706</v>
      </c>
      <c r="CI7" s="14">
        <v>1251</v>
      </c>
      <c r="CJ7" s="14">
        <v>455</v>
      </c>
      <c r="CK7" s="13">
        <f t="shared" ref="CK7:CK70" si="23">CM7+CL7</f>
        <v>0</v>
      </c>
      <c r="CL7" s="14">
        <v>0</v>
      </c>
      <c r="CM7" s="14">
        <v>0</v>
      </c>
      <c r="CN7" s="13">
        <f t="shared" ref="CN7:CN70" si="24">CP7+CO7</f>
        <v>1050</v>
      </c>
      <c r="CO7" s="14">
        <v>850</v>
      </c>
      <c r="CP7" s="14">
        <v>200</v>
      </c>
      <c r="CQ7" s="16"/>
      <c r="CR7" s="13">
        <f t="shared" ref="CR7:CR70" si="25">CT7+CS7</f>
        <v>879</v>
      </c>
      <c r="CS7" s="14">
        <v>652</v>
      </c>
      <c r="CT7" s="14">
        <v>227</v>
      </c>
      <c r="CU7" s="13">
        <f t="shared" ref="CU7:CU70" si="26">CW7+CV7</f>
        <v>997</v>
      </c>
      <c r="CV7" s="13">
        <f t="shared" ref="CV7:CW70" si="27">CY7+DB7+DE7</f>
        <v>579</v>
      </c>
      <c r="CW7" s="13">
        <f t="shared" si="27"/>
        <v>418</v>
      </c>
      <c r="CX7" s="13">
        <f t="shared" ref="CX7:CX70" si="28">CZ7+CY7</f>
        <v>275</v>
      </c>
      <c r="CY7" s="14">
        <v>234</v>
      </c>
      <c r="CZ7" s="14">
        <v>41</v>
      </c>
      <c r="DA7" s="13">
        <f t="shared" ref="DA7:DA70" si="29">DC7+DB7</f>
        <v>722</v>
      </c>
      <c r="DB7" s="14">
        <v>345</v>
      </c>
      <c r="DC7" s="14">
        <v>377</v>
      </c>
      <c r="DD7" s="13">
        <f t="shared" ref="DD7:DD70" si="30">DF7+DE7</f>
        <v>0</v>
      </c>
      <c r="DE7" s="14">
        <v>0</v>
      </c>
      <c r="DF7" s="14">
        <v>0</v>
      </c>
      <c r="DG7" s="17">
        <f>DH7+DJ7</f>
        <v>27790</v>
      </c>
      <c r="DH7" s="17">
        <f t="shared" ref="DH7:DH70" si="31">B7+Z7+AC7+AF7+AH7+AJ7+AM7+AP7+AS7+AU7+AV7+AW7+BB7+BE7+BK7+BN7+BR7+CC7+CF7+CI7+CL7+CO7+CS7+CV7+BU7+BW7+BZ7+AY7+BH7</f>
        <v>18191</v>
      </c>
      <c r="DI7" s="17">
        <v>1345</v>
      </c>
      <c r="DJ7" s="17">
        <f t="shared" ref="DJ7:DJ70" si="32">O7+AA7+AD7+AG7+AK7+AN7+AQ7+AT7+BC7+BF7+BL7+BO7+BT7+CG7+CJ7+CM7+CP7+CT7+CW7+CA7+CD7+AZ7+BI7+BX7+BS7</f>
        <v>9599</v>
      </c>
      <c r="DK7" s="18">
        <v>481</v>
      </c>
      <c r="DL7" s="18">
        <v>328</v>
      </c>
    </row>
    <row r="8" spans="1:116" s="4" customFormat="1" ht="15.75" x14ac:dyDescent="0.2">
      <c r="A8" s="19" t="s">
        <v>75</v>
      </c>
      <c r="B8" s="13">
        <f t="shared" si="0"/>
        <v>13616</v>
      </c>
      <c r="C8" s="20"/>
      <c r="D8" s="20">
        <v>13616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13">
        <f t="shared" si="1"/>
        <v>5110</v>
      </c>
      <c r="P8" s="20"/>
      <c r="Q8" s="20">
        <v>5110</v>
      </c>
      <c r="R8" s="20"/>
      <c r="S8" s="20"/>
      <c r="T8" s="20"/>
      <c r="U8" s="20"/>
      <c r="V8" s="20"/>
      <c r="W8" s="20"/>
      <c r="X8" s="13">
        <f t="shared" si="2"/>
        <v>0</v>
      </c>
      <c r="Y8" s="13">
        <f t="shared" si="3"/>
        <v>0</v>
      </c>
      <c r="Z8" s="20"/>
      <c r="AA8" s="20"/>
      <c r="AB8" s="13">
        <f t="shared" si="4"/>
        <v>0</v>
      </c>
      <c r="AC8" s="20"/>
      <c r="AD8" s="20"/>
      <c r="AE8" s="13">
        <f t="shared" si="5"/>
        <v>800</v>
      </c>
      <c r="AF8" s="20">
        <v>800</v>
      </c>
      <c r="AG8" s="20"/>
      <c r="AH8" s="20"/>
      <c r="AI8" s="13">
        <f t="shared" si="6"/>
        <v>0</v>
      </c>
      <c r="AJ8" s="20"/>
      <c r="AK8" s="20"/>
      <c r="AL8" s="13">
        <f t="shared" si="7"/>
        <v>2210</v>
      </c>
      <c r="AM8" s="20">
        <v>1731</v>
      </c>
      <c r="AN8" s="20">
        <v>479</v>
      </c>
      <c r="AO8" s="13">
        <f t="shared" si="8"/>
        <v>241</v>
      </c>
      <c r="AP8" s="20">
        <v>241</v>
      </c>
      <c r="AQ8" s="20"/>
      <c r="AR8" s="13">
        <f t="shared" si="9"/>
        <v>2533</v>
      </c>
      <c r="AS8" s="21">
        <v>2004</v>
      </c>
      <c r="AT8" s="21"/>
      <c r="AU8" s="21"/>
      <c r="AV8" s="21"/>
      <c r="AW8" s="21"/>
      <c r="AX8" s="13">
        <f t="shared" si="10"/>
        <v>0</v>
      </c>
      <c r="AY8" s="21"/>
      <c r="AZ8" s="21"/>
      <c r="BA8" s="13">
        <f t="shared" si="11"/>
        <v>0</v>
      </c>
      <c r="BB8" s="21"/>
      <c r="BC8" s="21"/>
      <c r="BD8" s="13">
        <f t="shared" si="12"/>
        <v>0</v>
      </c>
      <c r="BE8" s="21"/>
      <c r="BF8" s="21"/>
      <c r="BG8" s="13">
        <f t="shared" si="13"/>
        <v>0</v>
      </c>
      <c r="BH8" s="21"/>
      <c r="BI8" s="21"/>
      <c r="BJ8" s="13">
        <f t="shared" si="14"/>
        <v>529</v>
      </c>
      <c r="BK8" s="21">
        <v>529</v>
      </c>
      <c r="BL8" s="21"/>
      <c r="BM8" s="13">
        <f t="shared" si="15"/>
        <v>0</v>
      </c>
      <c r="BN8" s="20"/>
      <c r="BO8" s="20"/>
      <c r="BP8" s="13">
        <f t="shared" si="16"/>
        <v>1568</v>
      </c>
      <c r="BQ8" s="13">
        <f t="shared" si="17"/>
        <v>329</v>
      </c>
      <c r="BR8" s="14">
        <v>329</v>
      </c>
      <c r="BS8" s="15">
        <v>0</v>
      </c>
      <c r="BT8" s="15">
        <v>0</v>
      </c>
      <c r="BU8" s="15">
        <v>0</v>
      </c>
      <c r="BV8" s="13">
        <f t="shared" si="18"/>
        <v>0</v>
      </c>
      <c r="BW8" s="15">
        <v>0</v>
      </c>
      <c r="BX8" s="15">
        <v>0</v>
      </c>
      <c r="BY8" s="13">
        <f t="shared" si="19"/>
        <v>0</v>
      </c>
      <c r="BZ8" s="15">
        <v>0</v>
      </c>
      <c r="CA8" s="15">
        <v>0</v>
      </c>
      <c r="CB8" s="13">
        <f t="shared" si="20"/>
        <v>1239</v>
      </c>
      <c r="CC8" s="15">
        <v>1239</v>
      </c>
      <c r="CD8" s="15">
        <v>0</v>
      </c>
      <c r="CE8" s="13">
        <f t="shared" si="21"/>
        <v>2248</v>
      </c>
      <c r="CF8" s="20">
        <v>2248</v>
      </c>
      <c r="CG8" s="20"/>
      <c r="CH8" s="13">
        <f t="shared" si="22"/>
        <v>1644</v>
      </c>
      <c r="CI8" s="20">
        <v>1114</v>
      </c>
      <c r="CJ8" s="20">
        <v>530</v>
      </c>
      <c r="CK8" s="13">
        <f t="shared" si="23"/>
        <v>0</v>
      </c>
      <c r="CL8" s="20"/>
      <c r="CM8" s="20"/>
      <c r="CN8" s="13">
        <f t="shared" si="24"/>
        <v>1975</v>
      </c>
      <c r="CO8" s="15">
        <v>1508</v>
      </c>
      <c r="CP8" s="15">
        <v>467</v>
      </c>
      <c r="CQ8" s="22"/>
      <c r="CR8" s="13">
        <f t="shared" si="25"/>
        <v>1077</v>
      </c>
      <c r="CS8" s="20">
        <v>719</v>
      </c>
      <c r="CT8" s="20">
        <v>358</v>
      </c>
      <c r="CU8" s="13">
        <f t="shared" si="26"/>
        <v>392</v>
      </c>
      <c r="CV8" s="13">
        <f t="shared" si="27"/>
        <v>392</v>
      </c>
      <c r="CW8" s="13">
        <f t="shared" si="27"/>
        <v>0</v>
      </c>
      <c r="CX8" s="13">
        <f t="shared" si="28"/>
        <v>0</v>
      </c>
      <c r="CY8" s="21"/>
      <c r="CZ8" s="21"/>
      <c r="DA8" s="13">
        <f t="shared" si="29"/>
        <v>392</v>
      </c>
      <c r="DB8" s="21">
        <v>392</v>
      </c>
      <c r="DC8" s="21"/>
      <c r="DD8" s="13">
        <f t="shared" si="30"/>
        <v>0</v>
      </c>
      <c r="DE8" s="21"/>
      <c r="DF8" s="21"/>
      <c r="DG8" s="17">
        <f t="shared" ref="DG8:DG71" si="33">DH8+DJ8</f>
        <v>33414</v>
      </c>
      <c r="DH8" s="17">
        <f t="shared" si="31"/>
        <v>26470</v>
      </c>
      <c r="DI8" s="17">
        <v>2321</v>
      </c>
      <c r="DJ8" s="17">
        <f t="shared" si="32"/>
        <v>6944</v>
      </c>
      <c r="DK8" s="18">
        <v>775</v>
      </c>
      <c r="DL8" s="18">
        <v>528</v>
      </c>
    </row>
    <row r="9" spans="1:116" ht="15.75" x14ac:dyDescent="0.2">
      <c r="A9" s="19" t="s">
        <v>76</v>
      </c>
      <c r="B9" s="13">
        <f t="shared" si="0"/>
        <v>5526</v>
      </c>
      <c r="C9" s="14">
        <v>2455</v>
      </c>
      <c r="D9" s="14">
        <v>2540</v>
      </c>
      <c r="E9" s="14">
        <v>0</v>
      </c>
      <c r="F9" s="14">
        <v>0</v>
      </c>
      <c r="G9" s="14">
        <v>0</v>
      </c>
      <c r="H9" s="14">
        <v>0</v>
      </c>
      <c r="I9" s="14">
        <v>66</v>
      </c>
      <c r="J9" s="14">
        <v>0</v>
      </c>
      <c r="K9" s="14">
        <v>0</v>
      </c>
      <c r="L9" s="14">
        <v>465</v>
      </c>
      <c r="M9" s="14">
        <v>0</v>
      </c>
      <c r="N9" s="14">
        <v>0</v>
      </c>
      <c r="O9" s="13">
        <f t="shared" si="1"/>
        <v>4773</v>
      </c>
      <c r="P9" s="14">
        <v>0</v>
      </c>
      <c r="Q9" s="14">
        <v>4609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164</v>
      </c>
      <c r="X9" s="13">
        <f t="shared" si="2"/>
        <v>164</v>
      </c>
      <c r="Y9" s="13">
        <f t="shared" si="3"/>
        <v>164</v>
      </c>
      <c r="Z9" s="14">
        <v>164</v>
      </c>
      <c r="AA9" s="14">
        <v>0</v>
      </c>
      <c r="AB9" s="13">
        <f t="shared" si="4"/>
        <v>0</v>
      </c>
      <c r="AC9" s="14">
        <v>0</v>
      </c>
      <c r="AD9" s="14">
        <v>0</v>
      </c>
      <c r="AE9" s="13">
        <f t="shared" si="5"/>
        <v>59</v>
      </c>
      <c r="AF9" s="14">
        <v>59</v>
      </c>
      <c r="AG9" s="14">
        <v>0</v>
      </c>
      <c r="AH9" s="14">
        <v>0</v>
      </c>
      <c r="AI9" s="13">
        <f t="shared" si="6"/>
        <v>0</v>
      </c>
      <c r="AJ9" s="14">
        <v>0</v>
      </c>
      <c r="AK9" s="14">
        <v>0</v>
      </c>
      <c r="AL9" s="13">
        <f t="shared" si="7"/>
        <v>621</v>
      </c>
      <c r="AM9" s="14">
        <v>621</v>
      </c>
      <c r="AN9" s="14">
        <v>0</v>
      </c>
      <c r="AO9" s="13">
        <f t="shared" si="8"/>
        <v>82</v>
      </c>
      <c r="AP9" s="14">
        <v>82</v>
      </c>
      <c r="AQ9" s="14">
        <v>0</v>
      </c>
      <c r="AR9" s="13">
        <f t="shared" si="9"/>
        <v>840</v>
      </c>
      <c r="AS9" s="14">
        <v>659</v>
      </c>
      <c r="AT9" s="14">
        <v>164</v>
      </c>
      <c r="AU9" s="14">
        <v>0</v>
      </c>
      <c r="AV9" s="14">
        <v>0</v>
      </c>
      <c r="AW9" s="14">
        <v>0</v>
      </c>
      <c r="AX9" s="13">
        <f t="shared" si="10"/>
        <v>0</v>
      </c>
      <c r="AY9" s="14">
        <v>0</v>
      </c>
      <c r="AZ9" s="14">
        <v>0</v>
      </c>
      <c r="BA9" s="13">
        <f t="shared" si="11"/>
        <v>0</v>
      </c>
      <c r="BB9" s="14">
        <v>0</v>
      </c>
      <c r="BC9" s="14">
        <v>0</v>
      </c>
      <c r="BD9" s="13">
        <f t="shared" si="12"/>
        <v>0</v>
      </c>
      <c r="BE9" s="14">
        <v>0</v>
      </c>
      <c r="BF9" s="14">
        <v>0</v>
      </c>
      <c r="BG9" s="13">
        <f t="shared" si="13"/>
        <v>0</v>
      </c>
      <c r="BH9" s="14">
        <v>0</v>
      </c>
      <c r="BI9" s="14">
        <v>0</v>
      </c>
      <c r="BJ9" s="13">
        <f t="shared" si="14"/>
        <v>17</v>
      </c>
      <c r="BK9" s="14">
        <v>17</v>
      </c>
      <c r="BL9" s="14">
        <v>0</v>
      </c>
      <c r="BM9" s="13">
        <f t="shared" si="15"/>
        <v>164</v>
      </c>
      <c r="BN9" s="14">
        <v>164</v>
      </c>
      <c r="BO9" s="14">
        <v>0</v>
      </c>
      <c r="BP9" s="13">
        <f t="shared" si="16"/>
        <v>1486</v>
      </c>
      <c r="BQ9" s="13">
        <f t="shared" si="17"/>
        <v>0</v>
      </c>
      <c r="BR9" s="14">
        <v>0</v>
      </c>
      <c r="BS9" s="15">
        <v>0</v>
      </c>
      <c r="BT9" s="15">
        <v>822</v>
      </c>
      <c r="BU9" s="15">
        <v>0</v>
      </c>
      <c r="BV9" s="13">
        <f t="shared" si="18"/>
        <v>262</v>
      </c>
      <c r="BW9" s="15">
        <v>262</v>
      </c>
      <c r="BX9" s="15">
        <v>0</v>
      </c>
      <c r="BY9" s="13">
        <f t="shared" si="19"/>
        <v>0</v>
      </c>
      <c r="BZ9" s="15">
        <v>0</v>
      </c>
      <c r="CA9" s="15">
        <v>0</v>
      </c>
      <c r="CB9" s="13">
        <f t="shared" si="20"/>
        <v>402</v>
      </c>
      <c r="CC9" s="15">
        <v>402</v>
      </c>
      <c r="CD9" s="15">
        <v>0</v>
      </c>
      <c r="CE9" s="13">
        <f t="shared" si="21"/>
        <v>2075</v>
      </c>
      <c r="CF9" s="14">
        <v>1976</v>
      </c>
      <c r="CG9" s="14">
        <v>99</v>
      </c>
      <c r="CH9" s="13">
        <f t="shared" si="22"/>
        <v>589</v>
      </c>
      <c r="CI9" s="14">
        <v>329</v>
      </c>
      <c r="CJ9" s="14">
        <v>260</v>
      </c>
      <c r="CK9" s="13">
        <f t="shared" si="23"/>
        <v>0</v>
      </c>
      <c r="CL9" s="14">
        <v>0</v>
      </c>
      <c r="CM9" s="14">
        <v>0</v>
      </c>
      <c r="CN9" s="13">
        <f t="shared" si="24"/>
        <v>173</v>
      </c>
      <c r="CO9" s="14">
        <v>82</v>
      </c>
      <c r="CP9" s="14">
        <v>91</v>
      </c>
      <c r="CQ9" s="16"/>
      <c r="CR9" s="13">
        <f t="shared" si="25"/>
        <v>561</v>
      </c>
      <c r="CS9" s="14">
        <v>348</v>
      </c>
      <c r="CT9" s="14">
        <v>213</v>
      </c>
      <c r="CU9" s="13">
        <f t="shared" si="26"/>
        <v>2270</v>
      </c>
      <c r="CV9" s="13">
        <f t="shared" si="27"/>
        <v>1909</v>
      </c>
      <c r="CW9" s="13">
        <f t="shared" si="27"/>
        <v>361</v>
      </c>
      <c r="CX9" s="13">
        <f t="shared" si="28"/>
        <v>321</v>
      </c>
      <c r="CY9" s="14">
        <v>289</v>
      </c>
      <c r="CZ9" s="14">
        <v>32</v>
      </c>
      <c r="DA9" s="13">
        <f t="shared" si="29"/>
        <v>1949</v>
      </c>
      <c r="DB9" s="14">
        <v>1620</v>
      </c>
      <c r="DC9" s="14">
        <v>329</v>
      </c>
      <c r="DD9" s="13">
        <f t="shared" si="30"/>
        <v>0</v>
      </c>
      <c r="DE9" s="14">
        <v>0</v>
      </c>
      <c r="DF9" s="14">
        <v>0</v>
      </c>
      <c r="DG9" s="17">
        <f t="shared" si="33"/>
        <v>19383</v>
      </c>
      <c r="DH9" s="17">
        <f t="shared" si="31"/>
        <v>12600</v>
      </c>
      <c r="DI9" s="17">
        <v>3498</v>
      </c>
      <c r="DJ9" s="17">
        <f t="shared" si="32"/>
        <v>6783</v>
      </c>
      <c r="DK9" s="18">
        <v>1233</v>
      </c>
      <c r="DL9" s="18">
        <v>840</v>
      </c>
    </row>
    <row r="10" spans="1:116" ht="15.75" x14ac:dyDescent="0.2">
      <c r="A10" s="19" t="s">
        <v>77</v>
      </c>
      <c r="B10" s="13">
        <f t="shared" si="0"/>
        <v>3264</v>
      </c>
      <c r="C10" s="14">
        <v>0</v>
      </c>
      <c r="D10" s="14">
        <v>2099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1165</v>
      </c>
      <c r="M10" s="14">
        <v>0</v>
      </c>
      <c r="N10" s="14">
        <v>0</v>
      </c>
      <c r="O10" s="13">
        <f t="shared" si="1"/>
        <v>1377</v>
      </c>
      <c r="P10" s="14">
        <v>0</v>
      </c>
      <c r="Q10" s="14">
        <v>700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677</v>
      </c>
      <c r="X10" s="13">
        <f t="shared" si="2"/>
        <v>105</v>
      </c>
      <c r="Y10" s="13">
        <f t="shared" si="3"/>
        <v>105</v>
      </c>
      <c r="Z10" s="14">
        <v>105</v>
      </c>
      <c r="AA10" s="14">
        <v>0</v>
      </c>
      <c r="AB10" s="13">
        <f t="shared" si="4"/>
        <v>0</v>
      </c>
      <c r="AC10" s="14">
        <v>0</v>
      </c>
      <c r="AD10" s="14">
        <v>0</v>
      </c>
      <c r="AE10" s="13">
        <f t="shared" si="5"/>
        <v>58</v>
      </c>
      <c r="AF10" s="14">
        <v>58</v>
      </c>
      <c r="AG10" s="14">
        <v>0</v>
      </c>
      <c r="AH10" s="14">
        <v>0</v>
      </c>
      <c r="AI10" s="13">
        <f t="shared" si="6"/>
        <v>0</v>
      </c>
      <c r="AJ10" s="14">
        <v>0</v>
      </c>
      <c r="AK10" s="14">
        <v>0</v>
      </c>
      <c r="AL10" s="13">
        <f t="shared" si="7"/>
        <v>479</v>
      </c>
      <c r="AM10" s="14">
        <v>444</v>
      </c>
      <c r="AN10" s="14">
        <v>35</v>
      </c>
      <c r="AO10" s="13">
        <f t="shared" si="8"/>
        <v>172</v>
      </c>
      <c r="AP10" s="14">
        <v>172</v>
      </c>
      <c r="AQ10" s="14">
        <v>0</v>
      </c>
      <c r="AR10" s="13">
        <f t="shared" si="9"/>
        <v>640</v>
      </c>
      <c r="AS10" s="14">
        <v>560</v>
      </c>
      <c r="AT10" s="14">
        <v>0</v>
      </c>
      <c r="AU10" s="14">
        <v>0</v>
      </c>
      <c r="AV10" s="14">
        <v>0</v>
      </c>
      <c r="AW10" s="14">
        <v>0</v>
      </c>
      <c r="AX10" s="13">
        <f t="shared" si="10"/>
        <v>0</v>
      </c>
      <c r="AY10" s="14">
        <v>0</v>
      </c>
      <c r="AZ10" s="14">
        <v>0</v>
      </c>
      <c r="BA10" s="13">
        <f t="shared" si="11"/>
        <v>0</v>
      </c>
      <c r="BB10" s="14">
        <v>0</v>
      </c>
      <c r="BC10" s="14">
        <v>0</v>
      </c>
      <c r="BD10" s="13">
        <f t="shared" si="12"/>
        <v>0</v>
      </c>
      <c r="BE10" s="14">
        <v>0</v>
      </c>
      <c r="BF10" s="14">
        <v>0</v>
      </c>
      <c r="BG10" s="13">
        <f t="shared" si="13"/>
        <v>0</v>
      </c>
      <c r="BH10" s="14">
        <v>0</v>
      </c>
      <c r="BI10" s="14">
        <v>0</v>
      </c>
      <c r="BJ10" s="13">
        <f t="shared" si="14"/>
        <v>80</v>
      </c>
      <c r="BK10" s="14">
        <v>80</v>
      </c>
      <c r="BL10" s="14">
        <v>0</v>
      </c>
      <c r="BM10" s="13">
        <f t="shared" si="15"/>
        <v>0</v>
      </c>
      <c r="BN10" s="14">
        <v>0</v>
      </c>
      <c r="BO10" s="14">
        <v>0</v>
      </c>
      <c r="BP10" s="13">
        <f t="shared" si="16"/>
        <v>2456</v>
      </c>
      <c r="BQ10" s="13">
        <f t="shared" si="17"/>
        <v>0</v>
      </c>
      <c r="BR10" s="14">
        <v>0</v>
      </c>
      <c r="BS10" s="15">
        <v>0</v>
      </c>
      <c r="BT10" s="15">
        <v>327</v>
      </c>
      <c r="BU10" s="15">
        <v>2129</v>
      </c>
      <c r="BV10" s="13">
        <f t="shared" si="18"/>
        <v>0</v>
      </c>
      <c r="BW10" s="15">
        <v>0</v>
      </c>
      <c r="BX10" s="15">
        <v>0</v>
      </c>
      <c r="BY10" s="13">
        <f t="shared" si="19"/>
        <v>0</v>
      </c>
      <c r="BZ10" s="15">
        <v>0</v>
      </c>
      <c r="CA10" s="15">
        <v>0</v>
      </c>
      <c r="CB10" s="13">
        <f t="shared" si="20"/>
        <v>0</v>
      </c>
      <c r="CC10" s="15">
        <v>0</v>
      </c>
      <c r="CD10" s="15">
        <v>0</v>
      </c>
      <c r="CE10" s="13">
        <f t="shared" si="21"/>
        <v>1770</v>
      </c>
      <c r="CF10" s="14">
        <v>1600</v>
      </c>
      <c r="CG10" s="14">
        <v>170</v>
      </c>
      <c r="CH10" s="13">
        <f t="shared" si="22"/>
        <v>163</v>
      </c>
      <c r="CI10" s="14">
        <v>93</v>
      </c>
      <c r="CJ10" s="14">
        <v>70</v>
      </c>
      <c r="CK10" s="13">
        <f t="shared" si="23"/>
        <v>0</v>
      </c>
      <c r="CL10" s="14">
        <v>0</v>
      </c>
      <c r="CM10" s="14">
        <v>0</v>
      </c>
      <c r="CN10" s="13">
        <f t="shared" si="24"/>
        <v>140</v>
      </c>
      <c r="CO10" s="14">
        <v>93</v>
      </c>
      <c r="CP10" s="14">
        <v>47</v>
      </c>
      <c r="CQ10" s="16"/>
      <c r="CR10" s="13">
        <f t="shared" si="25"/>
        <v>233</v>
      </c>
      <c r="CS10" s="14">
        <v>175</v>
      </c>
      <c r="CT10" s="14">
        <v>58</v>
      </c>
      <c r="CU10" s="13">
        <f t="shared" si="26"/>
        <v>1318</v>
      </c>
      <c r="CV10" s="13">
        <f t="shared" si="27"/>
        <v>1318</v>
      </c>
      <c r="CW10" s="13">
        <f t="shared" si="27"/>
        <v>0</v>
      </c>
      <c r="CX10" s="13">
        <f t="shared" si="28"/>
        <v>502</v>
      </c>
      <c r="CY10" s="14">
        <v>502</v>
      </c>
      <c r="CZ10" s="14">
        <v>0</v>
      </c>
      <c r="DA10" s="13">
        <f t="shared" si="29"/>
        <v>816</v>
      </c>
      <c r="DB10" s="14">
        <v>816</v>
      </c>
      <c r="DC10" s="14">
        <v>0</v>
      </c>
      <c r="DD10" s="13">
        <f t="shared" si="30"/>
        <v>0</v>
      </c>
      <c r="DE10" s="14">
        <v>0</v>
      </c>
      <c r="DF10" s="14">
        <v>0</v>
      </c>
      <c r="DG10" s="17">
        <f t="shared" si="33"/>
        <v>12175</v>
      </c>
      <c r="DH10" s="17">
        <f t="shared" si="31"/>
        <v>10091</v>
      </c>
      <c r="DI10" s="17">
        <v>2949</v>
      </c>
      <c r="DJ10" s="17">
        <f t="shared" si="32"/>
        <v>2084</v>
      </c>
      <c r="DK10" s="18">
        <v>998</v>
      </c>
      <c r="DL10" s="18">
        <v>680</v>
      </c>
    </row>
    <row r="11" spans="1:116" ht="15.75" x14ac:dyDescent="0.2">
      <c r="A11" s="19" t="s">
        <v>78</v>
      </c>
      <c r="B11" s="13">
        <f t="shared" si="0"/>
        <v>0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13">
        <f t="shared" si="1"/>
        <v>0</v>
      </c>
      <c r="P11" s="24"/>
      <c r="Q11" s="24"/>
      <c r="R11" s="24"/>
      <c r="S11" s="24"/>
      <c r="T11" s="24"/>
      <c r="U11" s="24"/>
      <c r="V11" s="24"/>
      <c r="W11" s="24"/>
      <c r="X11" s="13">
        <f t="shared" si="2"/>
        <v>0</v>
      </c>
      <c r="Y11" s="13">
        <f t="shared" si="3"/>
        <v>0</v>
      </c>
      <c r="Z11" s="24"/>
      <c r="AA11" s="24"/>
      <c r="AB11" s="13">
        <f t="shared" si="4"/>
        <v>0</v>
      </c>
      <c r="AC11" s="24"/>
      <c r="AD11" s="24"/>
      <c r="AE11" s="13">
        <f t="shared" si="5"/>
        <v>0</v>
      </c>
      <c r="AF11" s="24"/>
      <c r="AG11" s="24"/>
      <c r="AH11" s="24"/>
      <c r="AI11" s="13">
        <f t="shared" si="6"/>
        <v>0</v>
      </c>
      <c r="AJ11" s="24"/>
      <c r="AK11" s="24"/>
      <c r="AL11" s="13">
        <f t="shared" si="7"/>
        <v>0</v>
      </c>
      <c r="AM11" s="24"/>
      <c r="AN11" s="24"/>
      <c r="AO11" s="13">
        <f t="shared" si="8"/>
        <v>0</v>
      </c>
      <c r="AP11" s="24"/>
      <c r="AQ11" s="24"/>
      <c r="AR11" s="13">
        <f t="shared" si="9"/>
        <v>0</v>
      </c>
      <c r="AS11" s="25"/>
      <c r="AT11" s="25"/>
      <c r="AU11" s="25"/>
      <c r="AV11" s="25"/>
      <c r="AW11" s="25"/>
      <c r="AX11" s="13">
        <f t="shared" si="10"/>
        <v>0</v>
      </c>
      <c r="AY11" s="25"/>
      <c r="AZ11" s="25"/>
      <c r="BA11" s="13">
        <f t="shared" si="11"/>
        <v>0</v>
      </c>
      <c r="BB11" s="25"/>
      <c r="BC11" s="25"/>
      <c r="BD11" s="13">
        <f t="shared" si="12"/>
        <v>0</v>
      </c>
      <c r="BE11" s="25"/>
      <c r="BF11" s="25"/>
      <c r="BG11" s="13">
        <f t="shared" si="13"/>
        <v>0</v>
      </c>
      <c r="BH11" s="25"/>
      <c r="BI11" s="25"/>
      <c r="BJ11" s="13">
        <f t="shared" si="14"/>
        <v>0</v>
      </c>
      <c r="BK11" s="25"/>
      <c r="BL11" s="25"/>
      <c r="BM11" s="13">
        <f t="shared" si="15"/>
        <v>0</v>
      </c>
      <c r="BN11" s="24"/>
      <c r="BO11" s="24"/>
      <c r="BP11" s="13">
        <f t="shared" si="16"/>
        <v>0</v>
      </c>
      <c r="BQ11" s="13">
        <f t="shared" si="17"/>
        <v>0</v>
      </c>
      <c r="BR11" s="25"/>
      <c r="BS11" s="24"/>
      <c r="BT11" s="24"/>
      <c r="BU11" s="24"/>
      <c r="BV11" s="13">
        <f t="shared" si="18"/>
        <v>0</v>
      </c>
      <c r="BW11" s="24"/>
      <c r="BX11" s="24"/>
      <c r="BY11" s="13">
        <f t="shared" si="19"/>
        <v>0</v>
      </c>
      <c r="BZ11" s="24"/>
      <c r="CA11" s="24"/>
      <c r="CB11" s="13">
        <f t="shared" si="20"/>
        <v>0</v>
      </c>
      <c r="CC11" s="24"/>
      <c r="CD11" s="24"/>
      <c r="CE11" s="13">
        <f t="shared" si="21"/>
        <v>1986</v>
      </c>
      <c r="CF11" s="24">
        <v>1986</v>
      </c>
      <c r="CG11" s="24"/>
      <c r="CH11" s="13">
        <f t="shared" si="22"/>
        <v>0</v>
      </c>
      <c r="CI11" s="24"/>
      <c r="CJ11" s="24"/>
      <c r="CK11" s="13">
        <f t="shared" si="23"/>
        <v>0</v>
      </c>
      <c r="CL11" s="24"/>
      <c r="CM11" s="24"/>
      <c r="CN11" s="13">
        <f t="shared" si="24"/>
        <v>0</v>
      </c>
      <c r="CO11" s="24"/>
      <c r="CP11" s="24"/>
      <c r="CQ11" s="26"/>
      <c r="CR11" s="13">
        <f t="shared" si="25"/>
        <v>0</v>
      </c>
      <c r="CS11" s="24"/>
      <c r="CT11" s="24"/>
      <c r="CU11" s="13">
        <f t="shared" si="26"/>
        <v>0</v>
      </c>
      <c r="CV11" s="13">
        <f t="shared" si="27"/>
        <v>0</v>
      </c>
      <c r="CW11" s="13">
        <f t="shared" si="27"/>
        <v>0</v>
      </c>
      <c r="CX11" s="13">
        <f t="shared" si="28"/>
        <v>0</v>
      </c>
      <c r="CY11" s="25"/>
      <c r="CZ11" s="25"/>
      <c r="DA11" s="13">
        <f t="shared" si="29"/>
        <v>0</v>
      </c>
      <c r="DB11" s="25"/>
      <c r="DC11" s="25"/>
      <c r="DD11" s="13">
        <f t="shared" si="30"/>
        <v>0</v>
      </c>
      <c r="DE11" s="25"/>
      <c r="DF11" s="25"/>
      <c r="DG11" s="17">
        <f t="shared" si="33"/>
        <v>1986</v>
      </c>
      <c r="DH11" s="17">
        <f t="shared" si="31"/>
        <v>1986</v>
      </c>
      <c r="DI11" s="17">
        <v>0</v>
      </c>
      <c r="DJ11" s="17">
        <f t="shared" si="32"/>
        <v>0</v>
      </c>
      <c r="DK11" s="18"/>
      <c r="DL11" s="18"/>
    </row>
    <row r="12" spans="1:116" ht="31.5" x14ac:dyDescent="0.2">
      <c r="A12" s="19" t="s">
        <v>79</v>
      </c>
      <c r="B12" s="13">
        <f t="shared" si="0"/>
        <v>0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13">
        <f t="shared" si="1"/>
        <v>0</v>
      </c>
      <c r="P12" s="24"/>
      <c r="Q12" s="24"/>
      <c r="R12" s="24"/>
      <c r="S12" s="24"/>
      <c r="T12" s="24"/>
      <c r="U12" s="24"/>
      <c r="V12" s="24"/>
      <c r="W12" s="24"/>
      <c r="X12" s="13">
        <f t="shared" si="2"/>
        <v>0</v>
      </c>
      <c r="Y12" s="13">
        <f t="shared" si="3"/>
        <v>0</v>
      </c>
      <c r="Z12" s="24"/>
      <c r="AA12" s="24"/>
      <c r="AB12" s="13">
        <f t="shared" si="4"/>
        <v>0</v>
      </c>
      <c r="AC12" s="24"/>
      <c r="AD12" s="24"/>
      <c r="AE12" s="13">
        <f t="shared" si="5"/>
        <v>0</v>
      </c>
      <c r="AF12" s="24"/>
      <c r="AG12" s="24"/>
      <c r="AH12" s="24"/>
      <c r="AI12" s="13">
        <f t="shared" si="6"/>
        <v>0</v>
      </c>
      <c r="AJ12" s="24"/>
      <c r="AK12" s="24"/>
      <c r="AL12" s="13">
        <f t="shared" si="7"/>
        <v>0</v>
      </c>
      <c r="AM12" s="24"/>
      <c r="AN12" s="24"/>
      <c r="AO12" s="13">
        <f t="shared" si="8"/>
        <v>0</v>
      </c>
      <c r="AP12" s="24"/>
      <c r="AQ12" s="24"/>
      <c r="AR12" s="13">
        <f t="shared" si="9"/>
        <v>0</v>
      </c>
      <c r="AS12" s="25"/>
      <c r="AT12" s="25"/>
      <c r="AU12" s="25"/>
      <c r="AV12" s="25"/>
      <c r="AW12" s="25"/>
      <c r="AX12" s="13">
        <f t="shared" si="10"/>
        <v>0</v>
      </c>
      <c r="AY12" s="25"/>
      <c r="AZ12" s="25"/>
      <c r="BA12" s="13">
        <f t="shared" si="11"/>
        <v>0</v>
      </c>
      <c r="BB12" s="25"/>
      <c r="BC12" s="25"/>
      <c r="BD12" s="13">
        <f t="shared" si="12"/>
        <v>0</v>
      </c>
      <c r="BE12" s="25"/>
      <c r="BF12" s="25"/>
      <c r="BG12" s="13">
        <f t="shared" si="13"/>
        <v>0</v>
      </c>
      <c r="BH12" s="25"/>
      <c r="BI12" s="25"/>
      <c r="BJ12" s="13">
        <f t="shared" si="14"/>
        <v>0</v>
      </c>
      <c r="BK12" s="25"/>
      <c r="BL12" s="25"/>
      <c r="BM12" s="13">
        <f t="shared" si="15"/>
        <v>0</v>
      </c>
      <c r="BN12" s="24"/>
      <c r="BO12" s="24"/>
      <c r="BP12" s="13">
        <f t="shared" si="16"/>
        <v>12096</v>
      </c>
      <c r="BQ12" s="13">
        <f t="shared" si="17"/>
        <v>960</v>
      </c>
      <c r="BR12" s="14">
        <v>945</v>
      </c>
      <c r="BS12" s="15">
        <v>15</v>
      </c>
      <c r="BT12" s="15">
        <v>0</v>
      </c>
      <c r="BU12" s="15">
        <v>876</v>
      </c>
      <c r="BV12" s="13">
        <f t="shared" si="18"/>
        <v>70</v>
      </c>
      <c r="BW12" s="15">
        <v>70</v>
      </c>
      <c r="BX12" s="15">
        <v>0</v>
      </c>
      <c r="BY12" s="13">
        <f t="shared" si="19"/>
        <v>0</v>
      </c>
      <c r="BZ12" s="15">
        <v>0</v>
      </c>
      <c r="CA12" s="15">
        <v>0</v>
      </c>
      <c r="CB12" s="13">
        <f t="shared" si="20"/>
        <v>10190</v>
      </c>
      <c r="CC12" s="15">
        <v>5985</v>
      </c>
      <c r="CD12" s="15">
        <v>4205</v>
      </c>
      <c r="CE12" s="13">
        <f t="shared" si="21"/>
        <v>0</v>
      </c>
      <c r="CF12" s="24"/>
      <c r="CG12" s="24"/>
      <c r="CH12" s="13">
        <f t="shared" si="22"/>
        <v>0</v>
      </c>
      <c r="CI12" s="24"/>
      <c r="CJ12" s="24"/>
      <c r="CK12" s="13">
        <f t="shared" si="23"/>
        <v>0</v>
      </c>
      <c r="CL12" s="24"/>
      <c r="CM12" s="24"/>
      <c r="CN12" s="13">
        <f t="shared" si="24"/>
        <v>0</v>
      </c>
      <c r="CO12" s="24"/>
      <c r="CP12" s="24"/>
      <c r="CQ12" s="26"/>
      <c r="CR12" s="13">
        <f t="shared" si="25"/>
        <v>0</v>
      </c>
      <c r="CS12" s="24"/>
      <c r="CT12" s="24"/>
      <c r="CU12" s="13">
        <f t="shared" si="26"/>
        <v>0</v>
      </c>
      <c r="CV12" s="13">
        <f t="shared" si="27"/>
        <v>0</v>
      </c>
      <c r="CW12" s="13">
        <f t="shared" si="27"/>
        <v>0</v>
      </c>
      <c r="CX12" s="13">
        <f t="shared" si="28"/>
        <v>0</v>
      </c>
      <c r="CY12" s="25"/>
      <c r="CZ12" s="25"/>
      <c r="DA12" s="13">
        <f t="shared" si="29"/>
        <v>0</v>
      </c>
      <c r="DB12" s="25"/>
      <c r="DC12" s="25"/>
      <c r="DD12" s="13">
        <f t="shared" si="30"/>
        <v>0</v>
      </c>
      <c r="DE12" s="25"/>
      <c r="DF12" s="25"/>
      <c r="DG12" s="17">
        <f t="shared" si="33"/>
        <v>12096</v>
      </c>
      <c r="DH12" s="17">
        <f t="shared" si="31"/>
        <v>7876</v>
      </c>
      <c r="DI12" s="17">
        <v>0</v>
      </c>
      <c r="DJ12" s="17">
        <f t="shared" si="32"/>
        <v>4220</v>
      </c>
      <c r="DK12" s="18"/>
      <c r="DL12" s="18"/>
    </row>
    <row r="13" spans="1:116" s="4" customFormat="1" ht="15.75" x14ac:dyDescent="0.2">
      <c r="A13" s="19" t="s">
        <v>80</v>
      </c>
      <c r="B13" s="13">
        <f t="shared" si="0"/>
        <v>34670</v>
      </c>
      <c r="C13" s="14">
        <v>1007</v>
      </c>
      <c r="D13" s="14">
        <v>28690</v>
      </c>
      <c r="E13" s="14">
        <v>0</v>
      </c>
      <c r="F13" s="14">
        <v>0</v>
      </c>
      <c r="G13" s="14">
        <v>0</v>
      </c>
      <c r="H13" s="14">
        <v>1283</v>
      </c>
      <c r="I13" s="14">
        <v>1107</v>
      </c>
      <c r="J13" s="14">
        <v>681</v>
      </c>
      <c r="K13" s="14">
        <v>15</v>
      </c>
      <c r="L13" s="14">
        <v>1887</v>
      </c>
      <c r="M13" s="14">
        <v>0</v>
      </c>
      <c r="N13" s="14">
        <v>0</v>
      </c>
      <c r="O13" s="13">
        <f t="shared" si="1"/>
        <v>47331</v>
      </c>
      <c r="P13" s="14">
        <v>3020</v>
      </c>
      <c r="Q13" s="14">
        <v>43286</v>
      </c>
      <c r="R13" s="14">
        <v>0</v>
      </c>
      <c r="S13" s="14">
        <v>906</v>
      </c>
      <c r="T13" s="14">
        <v>0</v>
      </c>
      <c r="U13" s="14">
        <v>0</v>
      </c>
      <c r="V13" s="14">
        <v>0</v>
      </c>
      <c r="W13" s="14">
        <v>119</v>
      </c>
      <c r="X13" s="13">
        <f t="shared" si="2"/>
        <v>1238</v>
      </c>
      <c r="Y13" s="13">
        <f t="shared" si="3"/>
        <v>1107</v>
      </c>
      <c r="Z13" s="14">
        <v>302</v>
      </c>
      <c r="AA13" s="14">
        <v>805</v>
      </c>
      <c r="AB13" s="13">
        <f t="shared" si="4"/>
        <v>131</v>
      </c>
      <c r="AC13" s="14">
        <v>100</v>
      </c>
      <c r="AD13" s="14">
        <v>31</v>
      </c>
      <c r="AE13" s="13">
        <f t="shared" si="5"/>
        <v>352</v>
      </c>
      <c r="AF13" s="14">
        <v>302</v>
      </c>
      <c r="AG13" s="14">
        <v>50</v>
      </c>
      <c r="AH13" s="14">
        <v>0</v>
      </c>
      <c r="AI13" s="13">
        <f t="shared" si="6"/>
        <v>906</v>
      </c>
      <c r="AJ13" s="14">
        <v>0</v>
      </c>
      <c r="AK13" s="14">
        <v>906</v>
      </c>
      <c r="AL13" s="13">
        <f t="shared" si="7"/>
        <v>7047</v>
      </c>
      <c r="AM13" s="14">
        <v>3322</v>
      </c>
      <c r="AN13" s="14">
        <v>3725</v>
      </c>
      <c r="AO13" s="13">
        <f t="shared" si="8"/>
        <v>604</v>
      </c>
      <c r="AP13" s="14">
        <v>604</v>
      </c>
      <c r="AQ13" s="14">
        <v>0</v>
      </c>
      <c r="AR13" s="13">
        <f t="shared" si="9"/>
        <v>11881</v>
      </c>
      <c r="AS13" s="14">
        <v>4832</v>
      </c>
      <c r="AT13" s="14">
        <v>2014</v>
      </c>
      <c r="AU13" s="14">
        <v>0</v>
      </c>
      <c r="AV13" s="14">
        <v>0</v>
      </c>
      <c r="AW13" s="14">
        <v>0</v>
      </c>
      <c r="AX13" s="13">
        <f t="shared" si="10"/>
        <v>0</v>
      </c>
      <c r="AY13" s="14">
        <v>0</v>
      </c>
      <c r="AZ13" s="14">
        <v>0</v>
      </c>
      <c r="BA13" s="13">
        <f t="shared" si="11"/>
        <v>0</v>
      </c>
      <c r="BB13" s="14">
        <v>0</v>
      </c>
      <c r="BC13" s="14">
        <v>0</v>
      </c>
      <c r="BD13" s="13">
        <f t="shared" si="12"/>
        <v>3021</v>
      </c>
      <c r="BE13" s="14">
        <v>2014</v>
      </c>
      <c r="BF13" s="14">
        <v>1007</v>
      </c>
      <c r="BG13" s="13">
        <f t="shared" si="13"/>
        <v>0</v>
      </c>
      <c r="BH13" s="14">
        <v>0</v>
      </c>
      <c r="BI13" s="14">
        <v>0</v>
      </c>
      <c r="BJ13" s="13">
        <f t="shared" si="14"/>
        <v>2014</v>
      </c>
      <c r="BK13" s="14">
        <v>2014</v>
      </c>
      <c r="BL13" s="14">
        <v>0</v>
      </c>
      <c r="BM13" s="13">
        <f t="shared" si="15"/>
        <v>3040</v>
      </c>
      <c r="BN13" s="14">
        <v>3020</v>
      </c>
      <c r="BO13" s="14">
        <v>20</v>
      </c>
      <c r="BP13" s="13">
        <f t="shared" si="16"/>
        <v>21</v>
      </c>
      <c r="BQ13" s="13">
        <f t="shared" si="17"/>
        <v>0</v>
      </c>
      <c r="BR13" s="14">
        <v>0</v>
      </c>
      <c r="BS13" s="15">
        <v>0</v>
      </c>
      <c r="BT13" s="15">
        <v>0</v>
      </c>
      <c r="BU13" s="15">
        <v>0</v>
      </c>
      <c r="BV13" s="13">
        <f t="shared" si="18"/>
        <v>0</v>
      </c>
      <c r="BW13" s="15">
        <v>0</v>
      </c>
      <c r="BX13" s="15">
        <v>0</v>
      </c>
      <c r="BY13" s="13">
        <f t="shared" si="19"/>
        <v>0</v>
      </c>
      <c r="BZ13" s="15">
        <v>0</v>
      </c>
      <c r="CA13" s="15">
        <v>0</v>
      </c>
      <c r="CB13" s="13">
        <f t="shared" si="20"/>
        <v>21</v>
      </c>
      <c r="CC13" s="15">
        <v>21</v>
      </c>
      <c r="CD13" s="15">
        <v>0</v>
      </c>
      <c r="CE13" s="13">
        <f t="shared" si="21"/>
        <v>6505</v>
      </c>
      <c r="CF13" s="14">
        <v>4429</v>
      </c>
      <c r="CG13" s="14">
        <v>2076</v>
      </c>
      <c r="CH13" s="13">
        <f t="shared" si="22"/>
        <v>9564</v>
      </c>
      <c r="CI13" s="14">
        <v>6040</v>
      </c>
      <c r="CJ13" s="14">
        <v>3524</v>
      </c>
      <c r="CK13" s="13">
        <f t="shared" si="23"/>
        <v>0</v>
      </c>
      <c r="CL13" s="14">
        <v>0</v>
      </c>
      <c r="CM13" s="14">
        <v>0</v>
      </c>
      <c r="CN13" s="13">
        <f t="shared" si="24"/>
        <v>2718</v>
      </c>
      <c r="CO13" s="14">
        <v>805</v>
      </c>
      <c r="CP13" s="14">
        <v>1913</v>
      </c>
      <c r="CQ13" s="16"/>
      <c r="CR13" s="13">
        <f t="shared" si="25"/>
        <v>0</v>
      </c>
      <c r="CS13" s="14">
        <v>0</v>
      </c>
      <c r="CT13" s="14">
        <v>0</v>
      </c>
      <c r="CU13" s="13">
        <f t="shared" si="26"/>
        <v>47159</v>
      </c>
      <c r="CV13" s="13">
        <f t="shared" si="27"/>
        <v>26275</v>
      </c>
      <c r="CW13" s="13">
        <f t="shared" si="27"/>
        <v>20884</v>
      </c>
      <c r="CX13" s="13">
        <f t="shared" si="28"/>
        <v>102</v>
      </c>
      <c r="CY13" s="14">
        <v>102</v>
      </c>
      <c r="CZ13" s="14">
        <v>0</v>
      </c>
      <c r="DA13" s="13">
        <f t="shared" si="29"/>
        <v>14094</v>
      </c>
      <c r="DB13" s="14">
        <v>12080</v>
      </c>
      <c r="DC13" s="14">
        <v>2014</v>
      </c>
      <c r="DD13" s="13">
        <f t="shared" si="30"/>
        <v>32963</v>
      </c>
      <c r="DE13" s="14">
        <v>14093</v>
      </c>
      <c r="DF13" s="14">
        <v>18870</v>
      </c>
      <c r="DG13" s="17">
        <f t="shared" si="33"/>
        <v>173036</v>
      </c>
      <c r="DH13" s="17">
        <f t="shared" si="31"/>
        <v>88750</v>
      </c>
      <c r="DI13" s="17">
        <v>20527</v>
      </c>
      <c r="DJ13" s="17">
        <f t="shared" si="32"/>
        <v>84286</v>
      </c>
      <c r="DK13" s="18">
        <v>7250</v>
      </c>
      <c r="DL13" s="18">
        <v>3940</v>
      </c>
    </row>
    <row r="14" spans="1:116" ht="15.75" x14ac:dyDescent="0.2">
      <c r="A14" s="19" t="s">
        <v>81</v>
      </c>
      <c r="B14" s="13">
        <f t="shared" si="0"/>
        <v>33212</v>
      </c>
      <c r="C14" s="14">
        <v>0</v>
      </c>
      <c r="D14" s="14">
        <v>32105</v>
      </c>
      <c r="E14" s="14">
        <v>0</v>
      </c>
      <c r="F14" s="14">
        <v>0</v>
      </c>
      <c r="G14" s="14">
        <v>0</v>
      </c>
      <c r="H14" s="14">
        <v>0</v>
      </c>
      <c r="I14" s="14">
        <v>461</v>
      </c>
      <c r="J14" s="14">
        <v>0</v>
      </c>
      <c r="K14" s="14">
        <v>0</v>
      </c>
      <c r="L14" s="14">
        <v>646</v>
      </c>
      <c r="M14" s="14">
        <v>0</v>
      </c>
      <c r="N14" s="14">
        <v>0</v>
      </c>
      <c r="O14" s="13">
        <f t="shared" si="1"/>
        <v>9844</v>
      </c>
      <c r="P14" s="14">
        <v>0</v>
      </c>
      <c r="Q14" s="14">
        <v>9803</v>
      </c>
      <c r="R14" s="14">
        <v>0</v>
      </c>
      <c r="S14" s="14">
        <v>41</v>
      </c>
      <c r="T14" s="14">
        <v>0</v>
      </c>
      <c r="U14" s="14">
        <v>0</v>
      </c>
      <c r="V14" s="14">
        <v>0</v>
      </c>
      <c r="W14" s="14">
        <v>0</v>
      </c>
      <c r="X14" s="13">
        <f t="shared" si="2"/>
        <v>4</v>
      </c>
      <c r="Y14" s="13">
        <f t="shared" si="3"/>
        <v>4</v>
      </c>
      <c r="Z14" s="14">
        <v>0</v>
      </c>
      <c r="AA14" s="14">
        <v>4</v>
      </c>
      <c r="AB14" s="13">
        <f t="shared" si="4"/>
        <v>0</v>
      </c>
      <c r="AC14" s="14">
        <v>0</v>
      </c>
      <c r="AD14" s="14">
        <v>0</v>
      </c>
      <c r="AE14" s="13">
        <f t="shared" si="5"/>
        <v>754</v>
      </c>
      <c r="AF14" s="14">
        <v>737</v>
      </c>
      <c r="AG14" s="14">
        <v>17</v>
      </c>
      <c r="AH14" s="14">
        <v>0</v>
      </c>
      <c r="AI14" s="13">
        <f t="shared" si="6"/>
        <v>0</v>
      </c>
      <c r="AJ14" s="14">
        <v>0</v>
      </c>
      <c r="AK14" s="14">
        <v>0</v>
      </c>
      <c r="AL14" s="13">
        <f t="shared" si="7"/>
        <v>1334</v>
      </c>
      <c r="AM14" s="14">
        <v>1288</v>
      </c>
      <c r="AN14" s="14">
        <v>46</v>
      </c>
      <c r="AO14" s="13">
        <f t="shared" si="8"/>
        <v>737</v>
      </c>
      <c r="AP14" s="14">
        <v>691</v>
      </c>
      <c r="AQ14" s="14">
        <v>46</v>
      </c>
      <c r="AR14" s="13">
        <f t="shared" si="9"/>
        <v>5404</v>
      </c>
      <c r="AS14" s="14">
        <v>2158</v>
      </c>
      <c r="AT14" s="14">
        <v>88</v>
      </c>
      <c r="AU14" s="14">
        <v>0</v>
      </c>
      <c r="AV14" s="14">
        <v>0</v>
      </c>
      <c r="AW14" s="14">
        <v>0</v>
      </c>
      <c r="AX14" s="13">
        <f t="shared" si="10"/>
        <v>0</v>
      </c>
      <c r="AY14" s="14">
        <v>0</v>
      </c>
      <c r="AZ14" s="14">
        <v>0</v>
      </c>
      <c r="BA14" s="13">
        <f t="shared" si="11"/>
        <v>461</v>
      </c>
      <c r="BB14" s="14">
        <v>461</v>
      </c>
      <c r="BC14" s="14">
        <v>0</v>
      </c>
      <c r="BD14" s="13">
        <f t="shared" si="12"/>
        <v>1544</v>
      </c>
      <c r="BE14" s="14">
        <v>1383</v>
      </c>
      <c r="BF14" s="14">
        <v>161</v>
      </c>
      <c r="BG14" s="13">
        <f t="shared" si="13"/>
        <v>1153</v>
      </c>
      <c r="BH14" s="14">
        <v>1153</v>
      </c>
      <c r="BI14" s="14">
        <v>0</v>
      </c>
      <c r="BJ14" s="13">
        <f t="shared" si="14"/>
        <v>0</v>
      </c>
      <c r="BK14" s="14">
        <v>0</v>
      </c>
      <c r="BL14" s="14">
        <v>0</v>
      </c>
      <c r="BM14" s="13">
        <f t="shared" si="15"/>
        <v>941</v>
      </c>
      <c r="BN14" s="14">
        <v>922</v>
      </c>
      <c r="BO14" s="14">
        <v>19</v>
      </c>
      <c r="BP14" s="13">
        <f t="shared" si="16"/>
        <v>1381</v>
      </c>
      <c r="BQ14" s="13">
        <f t="shared" si="17"/>
        <v>0</v>
      </c>
      <c r="BR14" s="14">
        <v>0</v>
      </c>
      <c r="BS14" s="15">
        <v>0</v>
      </c>
      <c r="BT14" s="15">
        <v>0</v>
      </c>
      <c r="BU14" s="15">
        <v>0</v>
      </c>
      <c r="BV14" s="13">
        <f t="shared" si="18"/>
        <v>0</v>
      </c>
      <c r="BW14" s="15">
        <v>0</v>
      </c>
      <c r="BX14" s="15">
        <v>0</v>
      </c>
      <c r="BY14" s="13">
        <f t="shared" si="19"/>
        <v>0</v>
      </c>
      <c r="BZ14" s="15">
        <v>0</v>
      </c>
      <c r="CA14" s="15">
        <v>0</v>
      </c>
      <c r="CB14" s="13">
        <f t="shared" si="20"/>
        <v>1381</v>
      </c>
      <c r="CC14" s="15">
        <v>1381</v>
      </c>
      <c r="CD14" s="15">
        <v>0</v>
      </c>
      <c r="CE14" s="13">
        <f t="shared" si="21"/>
        <v>4931</v>
      </c>
      <c r="CF14" s="14">
        <v>4633</v>
      </c>
      <c r="CG14" s="14">
        <v>298</v>
      </c>
      <c r="CH14" s="13">
        <f t="shared" si="22"/>
        <v>2438</v>
      </c>
      <c r="CI14" s="14">
        <v>1660</v>
      </c>
      <c r="CJ14" s="14">
        <v>778</v>
      </c>
      <c r="CK14" s="13">
        <f t="shared" si="23"/>
        <v>0</v>
      </c>
      <c r="CL14" s="14">
        <v>0</v>
      </c>
      <c r="CM14" s="14">
        <v>0</v>
      </c>
      <c r="CN14" s="13">
        <f t="shared" si="24"/>
        <v>2989</v>
      </c>
      <c r="CO14" s="14">
        <v>2685</v>
      </c>
      <c r="CP14" s="14">
        <v>304</v>
      </c>
      <c r="CQ14" s="16"/>
      <c r="CR14" s="13">
        <f t="shared" si="25"/>
        <v>0</v>
      </c>
      <c r="CS14" s="14">
        <v>0</v>
      </c>
      <c r="CT14" s="14">
        <v>0</v>
      </c>
      <c r="CU14" s="13">
        <f t="shared" si="26"/>
        <v>7572</v>
      </c>
      <c r="CV14" s="13">
        <f t="shared" si="27"/>
        <v>4658</v>
      </c>
      <c r="CW14" s="13">
        <f t="shared" si="27"/>
        <v>2914</v>
      </c>
      <c r="CX14" s="13">
        <f t="shared" si="28"/>
        <v>183</v>
      </c>
      <c r="CY14" s="14">
        <v>183</v>
      </c>
      <c r="CZ14" s="14">
        <v>0</v>
      </c>
      <c r="DA14" s="13">
        <f t="shared" si="29"/>
        <v>2352</v>
      </c>
      <c r="DB14" s="14">
        <v>1890</v>
      </c>
      <c r="DC14" s="14">
        <v>462</v>
      </c>
      <c r="DD14" s="13">
        <f t="shared" si="30"/>
        <v>5037</v>
      </c>
      <c r="DE14" s="14">
        <v>2585</v>
      </c>
      <c r="DF14" s="14">
        <v>2452</v>
      </c>
      <c r="DG14" s="17">
        <f t="shared" si="33"/>
        <v>71541</v>
      </c>
      <c r="DH14" s="17">
        <f t="shared" si="31"/>
        <v>57022</v>
      </c>
      <c r="DI14" s="17">
        <v>10380</v>
      </c>
      <c r="DJ14" s="17">
        <f t="shared" si="32"/>
        <v>14519</v>
      </c>
      <c r="DK14" s="18">
        <v>3545</v>
      </c>
      <c r="DL14" s="18">
        <v>2415</v>
      </c>
    </row>
    <row r="15" spans="1:116" ht="15.75" x14ac:dyDescent="0.2">
      <c r="A15" s="19" t="s">
        <v>82</v>
      </c>
      <c r="B15" s="13">
        <f t="shared" si="0"/>
        <v>0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13">
        <f t="shared" si="1"/>
        <v>0</v>
      </c>
      <c r="P15" s="24"/>
      <c r="Q15" s="24"/>
      <c r="R15" s="24"/>
      <c r="S15" s="24"/>
      <c r="T15" s="24"/>
      <c r="U15" s="24"/>
      <c r="V15" s="24"/>
      <c r="W15" s="24"/>
      <c r="X15" s="13">
        <f t="shared" si="2"/>
        <v>0</v>
      </c>
      <c r="Y15" s="13">
        <f t="shared" si="3"/>
        <v>0</v>
      </c>
      <c r="Z15" s="24"/>
      <c r="AA15" s="24"/>
      <c r="AB15" s="13">
        <f t="shared" si="4"/>
        <v>0</v>
      </c>
      <c r="AC15" s="24"/>
      <c r="AD15" s="24"/>
      <c r="AE15" s="13">
        <f t="shared" si="5"/>
        <v>0</v>
      </c>
      <c r="AF15" s="24"/>
      <c r="AG15" s="24"/>
      <c r="AH15" s="24"/>
      <c r="AI15" s="13">
        <f t="shared" si="6"/>
        <v>0</v>
      </c>
      <c r="AJ15" s="24"/>
      <c r="AK15" s="24"/>
      <c r="AL15" s="13">
        <f t="shared" si="7"/>
        <v>0</v>
      </c>
      <c r="AM15" s="24"/>
      <c r="AN15" s="24"/>
      <c r="AO15" s="13">
        <f t="shared" si="8"/>
        <v>0</v>
      </c>
      <c r="AP15" s="24"/>
      <c r="AQ15" s="24"/>
      <c r="AR15" s="13">
        <f t="shared" si="9"/>
        <v>0</v>
      </c>
      <c r="AS15" s="25"/>
      <c r="AT15" s="25"/>
      <c r="AU15" s="25"/>
      <c r="AV15" s="25"/>
      <c r="AW15" s="25"/>
      <c r="AX15" s="13">
        <f t="shared" si="10"/>
        <v>0</v>
      </c>
      <c r="AY15" s="25"/>
      <c r="AZ15" s="25"/>
      <c r="BA15" s="13">
        <f t="shared" si="11"/>
        <v>0</v>
      </c>
      <c r="BB15" s="25"/>
      <c r="BC15" s="25"/>
      <c r="BD15" s="13">
        <f t="shared" si="12"/>
        <v>0</v>
      </c>
      <c r="BE15" s="25"/>
      <c r="BF15" s="25"/>
      <c r="BG15" s="13">
        <f t="shared" si="13"/>
        <v>0</v>
      </c>
      <c r="BH15" s="25"/>
      <c r="BI15" s="25"/>
      <c r="BJ15" s="13">
        <f t="shared" si="14"/>
        <v>0</v>
      </c>
      <c r="BK15" s="25"/>
      <c r="BL15" s="25"/>
      <c r="BM15" s="13">
        <f t="shared" si="15"/>
        <v>0</v>
      </c>
      <c r="BN15" s="24"/>
      <c r="BO15" s="24"/>
      <c r="BP15" s="13">
        <f t="shared" si="16"/>
        <v>4558</v>
      </c>
      <c r="BQ15" s="13">
        <f t="shared" si="17"/>
        <v>2340</v>
      </c>
      <c r="BR15" s="14">
        <v>2000</v>
      </c>
      <c r="BS15" s="15">
        <v>340</v>
      </c>
      <c r="BT15" s="15">
        <v>125</v>
      </c>
      <c r="BU15" s="15">
        <v>665</v>
      </c>
      <c r="BV15" s="13">
        <f t="shared" si="18"/>
        <v>38</v>
      </c>
      <c r="BW15" s="15">
        <v>38</v>
      </c>
      <c r="BX15" s="15">
        <v>0</v>
      </c>
      <c r="BY15" s="13">
        <f t="shared" si="19"/>
        <v>0</v>
      </c>
      <c r="BZ15" s="15">
        <v>0</v>
      </c>
      <c r="CA15" s="15">
        <v>0</v>
      </c>
      <c r="CB15" s="13">
        <f t="shared" si="20"/>
        <v>1390</v>
      </c>
      <c r="CC15" s="15">
        <v>664</v>
      </c>
      <c r="CD15" s="15">
        <v>726</v>
      </c>
      <c r="CE15" s="13">
        <f t="shared" si="21"/>
        <v>0</v>
      </c>
      <c r="CF15" s="24"/>
      <c r="CG15" s="24"/>
      <c r="CH15" s="13">
        <f t="shared" si="22"/>
        <v>0</v>
      </c>
      <c r="CI15" s="24"/>
      <c r="CJ15" s="24"/>
      <c r="CK15" s="13">
        <f t="shared" si="23"/>
        <v>0</v>
      </c>
      <c r="CL15" s="24"/>
      <c r="CM15" s="24"/>
      <c r="CN15" s="13">
        <f t="shared" si="24"/>
        <v>0</v>
      </c>
      <c r="CO15" s="24"/>
      <c r="CP15" s="24"/>
      <c r="CQ15" s="26"/>
      <c r="CR15" s="13">
        <f t="shared" si="25"/>
        <v>0</v>
      </c>
      <c r="CS15" s="24"/>
      <c r="CT15" s="24"/>
      <c r="CU15" s="13">
        <f t="shared" si="26"/>
        <v>0</v>
      </c>
      <c r="CV15" s="13">
        <f t="shared" si="27"/>
        <v>0</v>
      </c>
      <c r="CW15" s="13">
        <f t="shared" si="27"/>
        <v>0</v>
      </c>
      <c r="CX15" s="13">
        <f t="shared" si="28"/>
        <v>0</v>
      </c>
      <c r="CY15" s="25"/>
      <c r="CZ15" s="25"/>
      <c r="DA15" s="13">
        <f t="shared" si="29"/>
        <v>0</v>
      </c>
      <c r="DB15" s="25"/>
      <c r="DC15" s="25"/>
      <c r="DD15" s="13">
        <f t="shared" si="30"/>
        <v>0</v>
      </c>
      <c r="DE15" s="25"/>
      <c r="DF15" s="25"/>
      <c r="DG15" s="17">
        <f t="shared" si="33"/>
        <v>4558</v>
      </c>
      <c r="DH15" s="17">
        <f t="shared" si="31"/>
        <v>3367</v>
      </c>
      <c r="DI15" s="17">
        <v>0</v>
      </c>
      <c r="DJ15" s="17">
        <f t="shared" si="32"/>
        <v>1191</v>
      </c>
      <c r="DK15" s="18"/>
      <c r="DL15" s="18"/>
    </row>
    <row r="16" spans="1:116" ht="15.75" x14ac:dyDescent="0.2">
      <c r="A16" s="19" t="s">
        <v>83</v>
      </c>
      <c r="B16" s="13">
        <f t="shared" si="0"/>
        <v>8822</v>
      </c>
      <c r="C16" s="14">
        <v>0</v>
      </c>
      <c r="D16" s="14">
        <v>7108</v>
      </c>
      <c r="E16" s="14"/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1714</v>
      </c>
      <c r="M16" s="14">
        <v>0</v>
      </c>
      <c r="N16" s="14">
        <v>0</v>
      </c>
      <c r="O16" s="13">
        <f t="shared" si="1"/>
        <v>4392</v>
      </c>
      <c r="P16" s="14">
        <v>0</v>
      </c>
      <c r="Q16" s="14">
        <v>4144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248</v>
      </c>
      <c r="X16" s="13">
        <f t="shared" si="2"/>
        <v>0</v>
      </c>
      <c r="Y16" s="13">
        <f t="shared" si="3"/>
        <v>0</v>
      </c>
      <c r="Z16" s="14">
        <v>0</v>
      </c>
      <c r="AA16" s="14">
        <v>0</v>
      </c>
      <c r="AB16" s="13">
        <f t="shared" si="4"/>
        <v>0</v>
      </c>
      <c r="AC16" s="14">
        <v>0</v>
      </c>
      <c r="AD16" s="14">
        <v>0</v>
      </c>
      <c r="AE16" s="13">
        <f t="shared" si="5"/>
        <v>1381</v>
      </c>
      <c r="AF16" s="14">
        <v>1381</v>
      </c>
      <c r="AG16" s="14">
        <v>0</v>
      </c>
      <c r="AH16" s="14">
        <v>0</v>
      </c>
      <c r="AI16" s="13">
        <f t="shared" si="6"/>
        <v>0</v>
      </c>
      <c r="AJ16" s="14">
        <v>0</v>
      </c>
      <c r="AK16" s="14">
        <v>0</v>
      </c>
      <c r="AL16" s="13">
        <f t="shared" si="7"/>
        <v>2193</v>
      </c>
      <c r="AM16" s="14">
        <v>2152</v>
      </c>
      <c r="AN16" s="14">
        <v>41</v>
      </c>
      <c r="AO16" s="13">
        <f t="shared" si="8"/>
        <v>448</v>
      </c>
      <c r="AP16" s="14">
        <v>441</v>
      </c>
      <c r="AQ16" s="14">
        <v>7</v>
      </c>
      <c r="AR16" s="13">
        <f t="shared" si="9"/>
        <v>3072</v>
      </c>
      <c r="AS16" s="14">
        <v>2821</v>
      </c>
      <c r="AT16" s="14">
        <v>0</v>
      </c>
      <c r="AU16" s="14">
        <v>0</v>
      </c>
      <c r="AV16" s="14">
        <v>0</v>
      </c>
      <c r="AW16" s="14">
        <v>0</v>
      </c>
      <c r="AX16" s="13">
        <f t="shared" si="10"/>
        <v>0</v>
      </c>
      <c r="AY16" s="14">
        <v>0</v>
      </c>
      <c r="AZ16" s="14">
        <v>0</v>
      </c>
      <c r="BA16" s="13">
        <f t="shared" si="11"/>
        <v>0</v>
      </c>
      <c r="BB16" s="14">
        <v>0</v>
      </c>
      <c r="BC16" s="14">
        <v>0</v>
      </c>
      <c r="BD16" s="13">
        <f t="shared" si="12"/>
        <v>0</v>
      </c>
      <c r="BE16" s="14">
        <v>0</v>
      </c>
      <c r="BF16" s="14">
        <v>0</v>
      </c>
      <c r="BG16" s="13">
        <f t="shared" si="13"/>
        <v>0</v>
      </c>
      <c r="BH16" s="14">
        <v>0</v>
      </c>
      <c r="BI16" s="14">
        <v>0</v>
      </c>
      <c r="BJ16" s="13">
        <f t="shared" si="14"/>
        <v>251</v>
      </c>
      <c r="BK16" s="14">
        <v>251</v>
      </c>
      <c r="BL16" s="14">
        <v>0</v>
      </c>
      <c r="BM16" s="13">
        <f t="shared" si="15"/>
        <v>0</v>
      </c>
      <c r="BN16" s="14">
        <v>0</v>
      </c>
      <c r="BO16" s="14">
        <v>0</v>
      </c>
      <c r="BP16" s="13">
        <f t="shared" si="16"/>
        <v>1046</v>
      </c>
      <c r="BQ16" s="13">
        <f t="shared" si="17"/>
        <v>0</v>
      </c>
      <c r="BR16" s="14">
        <v>0</v>
      </c>
      <c r="BS16" s="15">
        <v>0</v>
      </c>
      <c r="BT16" s="15">
        <v>0</v>
      </c>
      <c r="BU16" s="15">
        <v>751</v>
      </c>
      <c r="BV16" s="13">
        <f t="shared" si="18"/>
        <v>0</v>
      </c>
      <c r="BW16" s="15">
        <v>0</v>
      </c>
      <c r="BX16" s="15">
        <v>0</v>
      </c>
      <c r="BY16" s="13">
        <f t="shared" si="19"/>
        <v>0</v>
      </c>
      <c r="BZ16" s="15">
        <v>0</v>
      </c>
      <c r="CA16" s="15">
        <v>0</v>
      </c>
      <c r="CB16" s="13">
        <f t="shared" si="20"/>
        <v>295</v>
      </c>
      <c r="CC16" s="15">
        <v>295</v>
      </c>
      <c r="CD16" s="15">
        <v>0</v>
      </c>
      <c r="CE16" s="13">
        <f t="shared" si="21"/>
        <v>1735</v>
      </c>
      <c r="CF16" s="14">
        <v>1731</v>
      </c>
      <c r="CG16" s="14">
        <v>4</v>
      </c>
      <c r="CH16" s="13">
        <f t="shared" si="22"/>
        <v>1751</v>
      </c>
      <c r="CI16" s="14">
        <v>1053</v>
      </c>
      <c r="CJ16" s="14">
        <v>698</v>
      </c>
      <c r="CK16" s="13">
        <f t="shared" si="23"/>
        <v>0</v>
      </c>
      <c r="CL16" s="14">
        <v>0</v>
      </c>
      <c r="CM16" s="14">
        <v>0</v>
      </c>
      <c r="CN16" s="13">
        <f t="shared" si="24"/>
        <v>1394</v>
      </c>
      <c r="CO16" s="14">
        <v>967</v>
      </c>
      <c r="CP16" s="14">
        <v>427</v>
      </c>
      <c r="CQ16" s="16"/>
      <c r="CR16" s="13">
        <f t="shared" si="25"/>
        <v>549</v>
      </c>
      <c r="CS16" s="14">
        <v>478</v>
      </c>
      <c r="CT16" s="14">
        <v>71</v>
      </c>
      <c r="CU16" s="13">
        <f t="shared" si="26"/>
        <v>3645</v>
      </c>
      <c r="CV16" s="13">
        <f t="shared" si="27"/>
        <v>3197</v>
      </c>
      <c r="CW16" s="13">
        <f t="shared" si="27"/>
        <v>448</v>
      </c>
      <c r="CX16" s="13">
        <f t="shared" si="28"/>
        <v>927</v>
      </c>
      <c r="CY16" s="14">
        <v>861</v>
      </c>
      <c r="CZ16" s="14">
        <v>66</v>
      </c>
      <c r="DA16" s="13">
        <f t="shared" si="29"/>
        <v>2718</v>
      </c>
      <c r="DB16" s="14">
        <v>2336</v>
      </c>
      <c r="DC16" s="14">
        <v>382</v>
      </c>
      <c r="DD16" s="13">
        <f t="shared" si="30"/>
        <v>0</v>
      </c>
      <c r="DE16" s="14">
        <v>0</v>
      </c>
      <c r="DF16" s="14">
        <v>0</v>
      </c>
      <c r="DG16" s="17">
        <f t="shared" si="33"/>
        <v>30428</v>
      </c>
      <c r="DH16" s="17">
        <f t="shared" si="31"/>
        <v>24340</v>
      </c>
      <c r="DI16" s="17">
        <v>1196</v>
      </c>
      <c r="DJ16" s="17">
        <f t="shared" si="32"/>
        <v>6088</v>
      </c>
      <c r="DK16" s="18">
        <v>396</v>
      </c>
      <c r="DL16" s="18">
        <v>270</v>
      </c>
    </row>
    <row r="17" spans="1:116" ht="15.75" x14ac:dyDescent="0.2">
      <c r="A17" s="19" t="s">
        <v>84</v>
      </c>
      <c r="B17" s="13">
        <f t="shared" si="0"/>
        <v>24454</v>
      </c>
      <c r="C17" s="14">
        <v>1051</v>
      </c>
      <c r="D17" s="14">
        <v>22418</v>
      </c>
      <c r="E17" s="14">
        <v>0</v>
      </c>
      <c r="F17" s="14">
        <v>0</v>
      </c>
      <c r="G17" s="14">
        <v>0</v>
      </c>
      <c r="H17" s="14">
        <v>985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3">
        <f t="shared" si="1"/>
        <v>17935</v>
      </c>
      <c r="P17" s="14">
        <v>0</v>
      </c>
      <c r="Q17" s="14">
        <v>17935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3">
        <f t="shared" si="2"/>
        <v>4590</v>
      </c>
      <c r="Y17" s="13">
        <f t="shared" si="3"/>
        <v>2135</v>
      </c>
      <c r="Z17" s="14">
        <v>2135</v>
      </c>
      <c r="AA17" s="14">
        <v>0</v>
      </c>
      <c r="AB17" s="13">
        <f t="shared" si="4"/>
        <v>2455</v>
      </c>
      <c r="AC17" s="14">
        <v>2455</v>
      </c>
      <c r="AD17" s="14">
        <v>0</v>
      </c>
      <c r="AE17" s="13">
        <f t="shared" si="5"/>
        <v>1835</v>
      </c>
      <c r="AF17" s="14">
        <v>1708</v>
      </c>
      <c r="AG17" s="14">
        <v>127</v>
      </c>
      <c r="AH17" s="14">
        <v>0</v>
      </c>
      <c r="AI17" s="13">
        <f t="shared" si="6"/>
        <v>0</v>
      </c>
      <c r="AJ17" s="14">
        <v>0</v>
      </c>
      <c r="AK17" s="14">
        <v>0</v>
      </c>
      <c r="AL17" s="13">
        <f t="shared" si="7"/>
        <v>1952</v>
      </c>
      <c r="AM17" s="14">
        <v>1546</v>
      </c>
      <c r="AN17" s="14">
        <v>406</v>
      </c>
      <c r="AO17" s="13">
        <f t="shared" si="8"/>
        <v>1281</v>
      </c>
      <c r="AP17" s="14">
        <v>1281</v>
      </c>
      <c r="AQ17" s="14">
        <v>0</v>
      </c>
      <c r="AR17" s="13">
        <f t="shared" si="9"/>
        <v>8347</v>
      </c>
      <c r="AS17" s="14">
        <v>3737</v>
      </c>
      <c r="AT17" s="14">
        <v>127</v>
      </c>
      <c r="AU17" s="14">
        <v>0</v>
      </c>
      <c r="AV17" s="14">
        <v>0</v>
      </c>
      <c r="AW17" s="14">
        <v>0</v>
      </c>
      <c r="AX17" s="13">
        <f t="shared" si="10"/>
        <v>0</v>
      </c>
      <c r="AY17" s="14">
        <v>0</v>
      </c>
      <c r="AZ17" s="14">
        <v>0</v>
      </c>
      <c r="BA17" s="13">
        <f t="shared" si="11"/>
        <v>0</v>
      </c>
      <c r="BB17" s="14">
        <v>0</v>
      </c>
      <c r="BC17" s="14">
        <v>0</v>
      </c>
      <c r="BD17" s="13">
        <f t="shared" si="12"/>
        <v>2561</v>
      </c>
      <c r="BE17" s="14">
        <v>2028</v>
      </c>
      <c r="BF17" s="14">
        <v>533</v>
      </c>
      <c r="BG17" s="13">
        <f t="shared" si="13"/>
        <v>1922</v>
      </c>
      <c r="BH17" s="14">
        <v>1922</v>
      </c>
      <c r="BI17" s="14">
        <v>0</v>
      </c>
      <c r="BJ17" s="13">
        <f t="shared" si="14"/>
        <v>0</v>
      </c>
      <c r="BK17" s="14">
        <v>0</v>
      </c>
      <c r="BL17" s="14">
        <v>0</v>
      </c>
      <c r="BM17" s="13">
        <f t="shared" si="15"/>
        <v>1385</v>
      </c>
      <c r="BN17" s="14">
        <v>1271</v>
      </c>
      <c r="BO17" s="14">
        <v>114</v>
      </c>
      <c r="BP17" s="13">
        <f t="shared" si="16"/>
        <v>1542</v>
      </c>
      <c r="BQ17" s="13">
        <f t="shared" si="17"/>
        <v>0</v>
      </c>
      <c r="BR17" s="14">
        <v>0</v>
      </c>
      <c r="BS17" s="15">
        <v>0</v>
      </c>
      <c r="BT17" s="15">
        <v>0</v>
      </c>
      <c r="BU17" s="15">
        <v>0</v>
      </c>
      <c r="BV17" s="13">
        <f t="shared" si="18"/>
        <v>0</v>
      </c>
      <c r="BW17" s="15">
        <v>0</v>
      </c>
      <c r="BX17" s="15">
        <v>0</v>
      </c>
      <c r="BY17" s="13">
        <f t="shared" si="19"/>
        <v>0</v>
      </c>
      <c r="BZ17" s="15">
        <v>0</v>
      </c>
      <c r="CA17" s="15">
        <v>0</v>
      </c>
      <c r="CB17" s="13">
        <f t="shared" si="20"/>
        <v>1542</v>
      </c>
      <c r="CC17" s="15">
        <v>1278</v>
      </c>
      <c r="CD17" s="15">
        <v>264</v>
      </c>
      <c r="CE17" s="13">
        <f t="shared" si="21"/>
        <v>853</v>
      </c>
      <c r="CF17" s="14">
        <v>533</v>
      </c>
      <c r="CG17" s="14">
        <v>320</v>
      </c>
      <c r="CH17" s="13">
        <f t="shared" si="22"/>
        <v>4271</v>
      </c>
      <c r="CI17" s="14">
        <v>1922</v>
      </c>
      <c r="CJ17" s="14">
        <v>2349</v>
      </c>
      <c r="CK17" s="13">
        <f t="shared" si="23"/>
        <v>0</v>
      </c>
      <c r="CL17" s="14">
        <v>0</v>
      </c>
      <c r="CM17" s="14">
        <v>0</v>
      </c>
      <c r="CN17" s="13">
        <f t="shared" si="24"/>
        <v>5338</v>
      </c>
      <c r="CO17" s="14">
        <v>5018</v>
      </c>
      <c r="CP17" s="14">
        <v>320</v>
      </c>
      <c r="CQ17" s="16"/>
      <c r="CR17" s="13">
        <f t="shared" si="25"/>
        <v>0</v>
      </c>
      <c r="CS17" s="14">
        <v>0</v>
      </c>
      <c r="CT17" s="14">
        <v>0</v>
      </c>
      <c r="CU17" s="13">
        <f t="shared" si="26"/>
        <v>8821</v>
      </c>
      <c r="CV17" s="13">
        <f t="shared" si="27"/>
        <v>7981</v>
      </c>
      <c r="CW17" s="13">
        <f t="shared" si="27"/>
        <v>840</v>
      </c>
      <c r="CX17" s="13">
        <f t="shared" si="28"/>
        <v>297</v>
      </c>
      <c r="CY17" s="14">
        <v>297</v>
      </c>
      <c r="CZ17" s="14">
        <v>0</v>
      </c>
      <c r="DA17" s="13">
        <f t="shared" si="29"/>
        <v>3414</v>
      </c>
      <c r="DB17" s="14">
        <v>3414</v>
      </c>
      <c r="DC17" s="14">
        <v>0</v>
      </c>
      <c r="DD17" s="13">
        <f t="shared" si="30"/>
        <v>5110</v>
      </c>
      <c r="DE17" s="14">
        <v>4270</v>
      </c>
      <c r="DF17" s="14">
        <v>840</v>
      </c>
      <c r="DG17" s="17">
        <f t="shared" si="33"/>
        <v>82604</v>
      </c>
      <c r="DH17" s="17">
        <f t="shared" si="31"/>
        <v>59269</v>
      </c>
      <c r="DI17" s="17">
        <v>7361</v>
      </c>
      <c r="DJ17" s="17">
        <f t="shared" si="32"/>
        <v>23335</v>
      </c>
      <c r="DK17" s="18">
        <v>2583</v>
      </c>
      <c r="DL17" s="18">
        <v>1760</v>
      </c>
    </row>
    <row r="18" spans="1:116" ht="15.75" x14ac:dyDescent="0.2">
      <c r="A18" s="19" t="s">
        <v>85</v>
      </c>
      <c r="B18" s="13">
        <f t="shared" si="0"/>
        <v>0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13">
        <f t="shared" si="1"/>
        <v>0</v>
      </c>
      <c r="P18" s="24"/>
      <c r="Q18" s="24"/>
      <c r="R18" s="24"/>
      <c r="S18" s="24"/>
      <c r="T18" s="24"/>
      <c r="U18" s="24"/>
      <c r="V18" s="24"/>
      <c r="W18" s="24"/>
      <c r="X18" s="13">
        <f t="shared" si="2"/>
        <v>0</v>
      </c>
      <c r="Y18" s="13">
        <f t="shared" si="3"/>
        <v>0</v>
      </c>
      <c r="Z18" s="24"/>
      <c r="AA18" s="24"/>
      <c r="AB18" s="13">
        <f t="shared" si="4"/>
        <v>0</v>
      </c>
      <c r="AC18" s="24"/>
      <c r="AD18" s="24"/>
      <c r="AE18" s="13">
        <f t="shared" si="5"/>
        <v>0</v>
      </c>
      <c r="AF18" s="24"/>
      <c r="AG18" s="24"/>
      <c r="AH18" s="24"/>
      <c r="AI18" s="13">
        <f t="shared" si="6"/>
        <v>0</v>
      </c>
      <c r="AJ18" s="24"/>
      <c r="AK18" s="24"/>
      <c r="AL18" s="13">
        <f t="shared" si="7"/>
        <v>0</v>
      </c>
      <c r="AM18" s="24"/>
      <c r="AN18" s="24"/>
      <c r="AO18" s="13">
        <f t="shared" si="8"/>
        <v>0</v>
      </c>
      <c r="AP18" s="24"/>
      <c r="AQ18" s="24"/>
      <c r="AR18" s="13">
        <f t="shared" si="9"/>
        <v>0</v>
      </c>
      <c r="AS18" s="25"/>
      <c r="AT18" s="25"/>
      <c r="AU18" s="25"/>
      <c r="AV18" s="25"/>
      <c r="AW18" s="25"/>
      <c r="AX18" s="13">
        <f t="shared" si="10"/>
        <v>0</v>
      </c>
      <c r="AY18" s="25"/>
      <c r="AZ18" s="25"/>
      <c r="BA18" s="13">
        <f t="shared" si="11"/>
        <v>0</v>
      </c>
      <c r="BB18" s="25"/>
      <c r="BC18" s="25"/>
      <c r="BD18" s="13">
        <f t="shared" si="12"/>
        <v>0</v>
      </c>
      <c r="BE18" s="25"/>
      <c r="BF18" s="25"/>
      <c r="BG18" s="13">
        <f t="shared" si="13"/>
        <v>0</v>
      </c>
      <c r="BH18" s="25"/>
      <c r="BI18" s="25"/>
      <c r="BJ18" s="13">
        <f t="shared" si="14"/>
        <v>0</v>
      </c>
      <c r="BK18" s="25"/>
      <c r="BL18" s="25"/>
      <c r="BM18" s="13">
        <f t="shared" si="15"/>
        <v>0</v>
      </c>
      <c r="BN18" s="24"/>
      <c r="BO18" s="24"/>
      <c r="BP18" s="13">
        <f t="shared" si="16"/>
        <v>7574</v>
      </c>
      <c r="BQ18" s="13">
        <f t="shared" si="17"/>
        <v>2009</v>
      </c>
      <c r="BR18" s="14">
        <v>1649</v>
      </c>
      <c r="BS18" s="15">
        <v>360</v>
      </c>
      <c r="BT18" s="15">
        <v>0</v>
      </c>
      <c r="BU18" s="15">
        <v>0</v>
      </c>
      <c r="BV18" s="13">
        <f t="shared" si="18"/>
        <v>0</v>
      </c>
      <c r="BW18" s="15">
        <v>0</v>
      </c>
      <c r="BX18" s="15">
        <v>0</v>
      </c>
      <c r="BY18" s="13">
        <f t="shared" si="19"/>
        <v>0</v>
      </c>
      <c r="BZ18" s="15">
        <v>0</v>
      </c>
      <c r="CA18" s="15">
        <v>0</v>
      </c>
      <c r="CB18" s="13">
        <f t="shared" si="20"/>
        <v>5565</v>
      </c>
      <c r="CC18" s="15">
        <v>4235</v>
      </c>
      <c r="CD18" s="15">
        <v>1330</v>
      </c>
      <c r="CE18" s="13">
        <f t="shared" si="21"/>
        <v>0</v>
      </c>
      <c r="CF18" s="24"/>
      <c r="CG18" s="24"/>
      <c r="CH18" s="13">
        <f t="shared" si="22"/>
        <v>0</v>
      </c>
      <c r="CI18" s="24"/>
      <c r="CJ18" s="24"/>
      <c r="CK18" s="13">
        <f t="shared" si="23"/>
        <v>0</v>
      </c>
      <c r="CL18" s="24"/>
      <c r="CM18" s="24"/>
      <c r="CN18" s="13">
        <f t="shared" si="24"/>
        <v>0</v>
      </c>
      <c r="CO18" s="24"/>
      <c r="CP18" s="24"/>
      <c r="CQ18" s="26"/>
      <c r="CR18" s="13">
        <f t="shared" si="25"/>
        <v>0</v>
      </c>
      <c r="CS18" s="24"/>
      <c r="CT18" s="24"/>
      <c r="CU18" s="13">
        <f t="shared" si="26"/>
        <v>0</v>
      </c>
      <c r="CV18" s="13">
        <f t="shared" si="27"/>
        <v>0</v>
      </c>
      <c r="CW18" s="13">
        <f t="shared" si="27"/>
        <v>0</v>
      </c>
      <c r="CX18" s="13">
        <f t="shared" si="28"/>
        <v>0</v>
      </c>
      <c r="CY18" s="25"/>
      <c r="CZ18" s="25"/>
      <c r="DA18" s="13">
        <f t="shared" si="29"/>
        <v>0</v>
      </c>
      <c r="DB18" s="25"/>
      <c r="DC18" s="25"/>
      <c r="DD18" s="13">
        <f t="shared" si="30"/>
        <v>0</v>
      </c>
      <c r="DE18" s="25"/>
      <c r="DF18" s="25"/>
      <c r="DG18" s="17">
        <f t="shared" si="33"/>
        <v>7574</v>
      </c>
      <c r="DH18" s="17">
        <f t="shared" si="31"/>
        <v>5884</v>
      </c>
      <c r="DI18" s="17">
        <v>0</v>
      </c>
      <c r="DJ18" s="17">
        <f t="shared" si="32"/>
        <v>1690</v>
      </c>
      <c r="DK18" s="18"/>
      <c r="DL18" s="18"/>
    </row>
    <row r="19" spans="1:116" ht="15.75" x14ac:dyDescent="0.2">
      <c r="A19" s="19" t="s">
        <v>86</v>
      </c>
      <c r="B19" s="13">
        <f t="shared" si="0"/>
        <v>2996</v>
      </c>
      <c r="C19" s="14">
        <v>317</v>
      </c>
      <c r="D19" s="14">
        <v>1467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1212</v>
      </c>
      <c r="M19" s="14">
        <v>0</v>
      </c>
      <c r="N19" s="14">
        <v>0</v>
      </c>
      <c r="O19" s="13">
        <f t="shared" si="1"/>
        <v>1592</v>
      </c>
      <c r="P19" s="14">
        <v>0</v>
      </c>
      <c r="Q19" s="14">
        <v>1592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3">
        <f t="shared" si="2"/>
        <v>0</v>
      </c>
      <c r="Y19" s="13">
        <f t="shared" si="3"/>
        <v>0</v>
      </c>
      <c r="Z19" s="14">
        <v>0</v>
      </c>
      <c r="AA19" s="14">
        <v>0</v>
      </c>
      <c r="AB19" s="13">
        <f t="shared" si="4"/>
        <v>0</v>
      </c>
      <c r="AC19" s="14">
        <v>0</v>
      </c>
      <c r="AD19" s="14">
        <v>0</v>
      </c>
      <c r="AE19" s="13">
        <f t="shared" si="5"/>
        <v>91</v>
      </c>
      <c r="AF19" s="14">
        <v>91</v>
      </c>
      <c r="AG19" s="14">
        <v>0</v>
      </c>
      <c r="AH19" s="14">
        <v>0</v>
      </c>
      <c r="AI19" s="13">
        <f t="shared" si="6"/>
        <v>0</v>
      </c>
      <c r="AJ19" s="14">
        <v>0</v>
      </c>
      <c r="AK19" s="14">
        <v>0</v>
      </c>
      <c r="AL19" s="13">
        <f t="shared" si="7"/>
        <v>219</v>
      </c>
      <c r="AM19" s="14">
        <v>212</v>
      </c>
      <c r="AN19" s="14">
        <v>7</v>
      </c>
      <c r="AO19" s="13">
        <f t="shared" si="8"/>
        <v>0</v>
      </c>
      <c r="AP19" s="14">
        <v>0</v>
      </c>
      <c r="AQ19" s="14">
        <v>0</v>
      </c>
      <c r="AR19" s="13">
        <f t="shared" si="9"/>
        <v>1136</v>
      </c>
      <c r="AS19" s="14">
        <v>833</v>
      </c>
      <c r="AT19" s="14">
        <v>0</v>
      </c>
      <c r="AU19" s="14">
        <v>0</v>
      </c>
      <c r="AV19" s="14">
        <v>0</v>
      </c>
      <c r="AW19" s="14">
        <v>0</v>
      </c>
      <c r="AX19" s="13">
        <f t="shared" si="10"/>
        <v>0</v>
      </c>
      <c r="AY19" s="14">
        <v>0</v>
      </c>
      <c r="AZ19" s="14">
        <v>0</v>
      </c>
      <c r="BA19" s="13">
        <f t="shared" si="11"/>
        <v>0</v>
      </c>
      <c r="BB19" s="14">
        <v>0</v>
      </c>
      <c r="BC19" s="14">
        <v>0</v>
      </c>
      <c r="BD19" s="13">
        <f t="shared" si="12"/>
        <v>0</v>
      </c>
      <c r="BE19" s="14">
        <v>0</v>
      </c>
      <c r="BF19" s="14">
        <v>0</v>
      </c>
      <c r="BG19" s="13">
        <f t="shared" si="13"/>
        <v>0</v>
      </c>
      <c r="BH19" s="14">
        <v>0</v>
      </c>
      <c r="BI19" s="14">
        <v>0</v>
      </c>
      <c r="BJ19" s="13">
        <f t="shared" si="14"/>
        <v>303</v>
      </c>
      <c r="BK19" s="14">
        <v>303</v>
      </c>
      <c r="BL19" s="14">
        <v>0</v>
      </c>
      <c r="BM19" s="13">
        <f t="shared" si="15"/>
        <v>568</v>
      </c>
      <c r="BN19" s="14">
        <v>568</v>
      </c>
      <c r="BO19" s="14">
        <v>0</v>
      </c>
      <c r="BP19" s="13">
        <f t="shared" si="16"/>
        <v>838</v>
      </c>
      <c r="BQ19" s="13">
        <f t="shared" si="17"/>
        <v>0</v>
      </c>
      <c r="BR19" s="14">
        <v>0</v>
      </c>
      <c r="BS19" s="15">
        <v>0</v>
      </c>
      <c r="BT19" s="15">
        <v>135</v>
      </c>
      <c r="BU19" s="15">
        <v>635</v>
      </c>
      <c r="BV19" s="13">
        <f t="shared" si="18"/>
        <v>68</v>
      </c>
      <c r="BW19" s="15">
        <v>68</v>
      </c>
      <c r="BX19" s="15">
        <v>0</v>
      </c>
      <c r="BY19" s="13">
        <f t="shared" si="19"/>
        <v>0</v>
      </c>
      <c r="BZ19" s="15">
        <v>0</v>
      </c>
      <c r="CA19" s="15">
        <v>0</v>
      </c>
      <c r="CB19" s="13">
        <f t="shared" si="20"/>
        <v>0</v>
      </c>
      <c r="CC19" s="15">
        <v>0</v>
      </c>
      <c r="CD19" s="15">
        <v>0</v>
      </c>
      <c r="CE19" s="13">
        <f t="shared" si="21"/>
        <v>931</v>
      </c>
      <c r="CF19" s="14">
        <v>909</v>
      </c>
      <c r="CG19" s="14">
        <v>22</v>
      </c>
      <c r="CH19" s="13">
        <f t="shared" si="22"/>
        <v>102</v>
      </c>
      <c r="CI19" s="14">
        <v>102</v>
      </c>
      <c r="CJ19" s="14">
        <v>0</v>
      </c>
      <c r="CK19" s="13">
        <f t="shared" si="23"/>
        <v>0</v>
      </c>
      <c r="CL19" s="14">
        <v>0</v>
      </c>
      <c r="CM19" s="14">
        <v>0</v>
      </c>
      <c r="CN19" s="13">
        <f t="shared" si="24"/>
        <v>182</v>
      </c>
      <c r="CO19" s="14">
        <v>91</v>
      </c>
      <c r="CP19" s="14">
        <v>91</v>
      </c>
      <c r="CQ19" s="16"/>
      <c r="CR19" s="13">
        <f t="shared" si="25"/>
        <v>68</v>
      </c>
      <c r="CS19" s="14">
        <v>68</v>
      </c>
      <c r="CT19" s="14">
        <v>0</v>
      </c>
      <c r="CU19" s="13">
        <f t="shared" si="26"/>
        <v>1406</v>
      </c>
      <c r="CV19" s="13">
        <f t="shared" si="27"/>
        <v>1288</v>
      </c>
      <c r="CW19" s="13">
        <f t="shared" si="27"/>
        <v>118</v>
      </c>
      <c r="CX19" s="13">
        <f t="shared" si="28"/>
        <v>368</v>
      </c>
      <c r="CY19" s="14">
        <v>341</v>
      </c>
      <c r="CZ19" s="14">
        <v>27</v>
      </c>
      <c r="DA19" s="13">
        <f t="shared" si="29"/>
        <v>1038</v>
      </c>
      <c r="DB19" s="14">
        <v>947</v>
      </c>
      <c r="DC19" s="14">
        <v>91</v>
      </c>
      <c r="DD19" s="13">
        <f t="shared" si="30"/>
        <v>0</v>
      </c>
      <c r="DE19" s="14">
        <v>0</v>
      </c>
      <c r="DF19" s="14">
        <v>0</v>
      </c>
      <c r="DG19" s="17">
        <f t="shared" si="33"/>
        <v>10129</v>
      </c>
      <c r="DH19" s="17">
        <f t="shared" si="31"/>
        <v>8164</v>
      </c>
      <c r="DI19" s="17">
        <v>1007</v>
      </c>
      <c r="DJ19" s="17">
        <f t="shared" si="32"/>
        <v>1965</v>
      </c>
      <c r="DK19" s="18">
        <v>339</v>
      </c>
      <c r="DL19" s="18">
        <v>231</v>
      </c>
    </row>
    <row r="20" spans="1:116" s="4" customFormat="1" ht="15.75" x14ac:dyDescent="0.2">
      <c r="A20" s="19" t="s">
        <v>87</v>
      </c>
      <c r="B20" s="13">
        <f t="shared" si="0"/>
        <v>5517</v>
      </c>
      <c r="C20" s="14">
        <v>0</v>
      </c>
      <c r="D20" s="14">
        <v>3488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2029</v>
      </c>
      <c r="M20" s="14">
        <v>0</v>
      </c>
      <c r="N20" s="14">
        <v>0</v>
      </c>
      <c r="O20" s="13">
        <f t="shared" si="1"/>
        <v>5229</v>
      </c>
      <c r="P20" s="14">
        <v>0</v>
      </c>
      <c r="Q20" s="14">
        <v>5229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3">
        <f t="shared" si="2"/>
        <v>0</v>
      </c>
      <c r="Y20" s="13">
        <f t="shared" si="3"/>
        <v>0</v>
      </c>
      <c r="Z20" s="14">
        <v>0</v>
      </c>
      <c r="AA20" s="14">
        <v>0</v>
      </c>
      <c r="AB20" s="13">
        <f t="shared" si="4"/>
        <v>0</v>
      </c>
      <c r="AC20" s="14">
        <v>0</v>
      </c>
      <c r="AD20" s="14">
        <v>0</v>
      </c>
      <c r="AE20" s="13">
        <f t="shared" si="5"/>
        <v>1307</v>
      </c>
      <c r="AF20" s="14">
        <v>1307</v>
      </c>
      <c r="AG20" s="14">
        <v>0</v>
      </c>
      <c r="AH20" s="14">
        <v>0</v>
      </c>
      <c r="AI20" s="13">
        <f t="shared" si="6"/>
        <v>0</v>
      </c>
      <c r="AJ20" s="14">
        <v>0</v>
      </c>
      <c r="AK20" s="14">
        <v>0</v>
      </c>
      <c r="AL20" s="13">
        <f t="shared" si="7"/>
        <v>803</v>
      </c>
      <c r="AM20" s="14">
        <v>773</v>
      </c>
      <c r="AN20" s="14">
        <v>30</v>
      </c>
      <c r="AO20" s="13">
        <f t="shared" si="8"/>
        <v>0</v>
      </c>
      <c r="AP20" s="14">
        <v>0</v>
      </c>
      <c r="AQ20" s="14">
        <v>0</v>
      </c>
      <c r="AR20" s="13">
        <f t="shared" si="9"/>
        <v>1642</v>
      </c>
      <c r="AS20" s="14">
        <v>1022</v>
      </c>
      <c r="AT20" s="14">
        <v>0</v>
      </c>
      <c r="AU20" s="14">
        <v>0</v>
      </c>
      <c r="AV20" s="14">
        <v>0</v>
      </c>
      <c r="AW20" s="14">
        <v>0</v>
      </c>
      <c r="AX20" s="13">
        <f t="shared" si="10"/>
        <v>0</v>
      </c>
      <c r="AY20" s="14">
        <v>0</v>
      </c>
      <c r="AZ20" s="14">
        <v>0</v>
      </c>
      <c r="BA20" s="13">
        <f t="shared" si="11"/>
        <v>0</v>
      </c>
      <c r="BB20" s="14">
        <v>0</v>
      </c>
      <c r="BC20" s="14">
        <v>0</v>
      </c>
      <c r="BD20" s="13">
        <f t="shared" si="12"/>
        <v>0</v>
      </c>
      <c r="BE20" s="14">
        <v>0</v>
      </c>
      <c r="BF20" s="14">
        <v>0</v>
      </c>
      <c r="BG20" s="13">
        <f t="shared" si="13"/>
        <v>0</v>
      </c>
      <c r="BH20" s="14">
        <v>0</v>
      </c>
      <c r="BI20" s="14">
        <v>0</v>
      </c>
      <c r="BJ20" s="13">
        <f t="shared" si="14"/>
        <v>620</v>
      </c>
      <c r="BK20" s="14">
        <v>620</v>
      </c>
      <c r="BL20" s="14">
        <v>0</v>
      </c>
      <c r="BM20" s="13">
        <f t="shared" si="15"/>
        <v>0</v>
      </c>
      <c r="BN20" s="14">
        <v>0</v>
      </c>
      <c r="BO20" s="14">
        <v>0</v>
      </c>
      <c r="BP20" s="13">
        <f t="shared" si="16"/>
        <v>2748</v>
      </c>
      <c r="BQ20" s="13">
        <f t="shared" si="17"/>
        <v>0</v>
      </c>
      <c r="BR20" s="14">
        <v>0</v>
      </c>
      <c r="BS20" s="15">
        <v>0</v>
      </c>
      <c r="BT20" s="15">
        <v>0</v>
      </c>
      <c r="BU20" s="15">
        <v>0</v>
      </c>
      <c r="BV20" s="13">
        <f t="shared" si="18"/>
        <v>430</v>
      </c>
      <c r="BW20" s="15">
        <v>430</v>
      </c>
      <c r="BX20" s="15">
        <v>0</v>
      </c>
      <c r="BY20" s="13">
        <f t="shared" si="19"/>
        <v>0</v>
      </c>
      <c r="BZ20" s="15">
        <v>0</v>
      </c>
      <c r="CA20" s="15">
        <v>0</v>
      </c>
      <c r="CB20" s="13">
        <f t="shared" si="20"/>
        <v>2318</v>
      </c>
      <c r="CC20" s="15">
        <v>2126</v>
      </c>
      <c r="CD20" s="15">
        <v>192</v>
      </c>
      <c r="CE20" s="13">
        <f t="shared" si="21"/>
        <v>1086</v>
      </c>
      <c r="CF20" s="14">
        <v>1053</v>
      </c>
      <c r="CG20" s="14">
        <v>33</v>
      </c>
      <c r="CH20" s="13">
        <f t="shared" si="22"/>
        <v>0</v>
      </c>
      <c r="CI20" s="14">
        <v>0</v>
      </c>
      <c r="CJ20" s="14">
        <v>0</v>
      </c>
      <c r="CK20" s="13">
        <f t="shared" si="23"/>
        <v>0</v>
      </c>
      <c r="CL20" s="14">
        <v>0</v>
      </c>
      <c r="CM20" s="14">
        <v>0</v>
      </c>
      <c r="CN20" s="13">
        <f t="shared" si="24"/>
        <v>0</v>
      </c>
      <c r="CO20" s="14">
        <v>0</v>
      </c>
      <c r="CP20" s="14">
        <v>0</v>
      </c>
      <c r="CQ20" s="16"/>
      <c r="CR20" s="13">
        <f t="shared" si="25"/>
        <v>621</v>
      </c>
      <c r="CS20" s="14">
        <v>534</v>
      </c>
      <c r="CT20" s="14">
        <v>87</v>
      </c>
      <c r="CU20" s="13">
        <f t="shared" si="26"/>
        <v>2853</v>
      </c>
      <c r="CV20" s="13">
        <f t="shared" si="27"/>
        <v>2175</v>
      </c>
      <c r="CW20" s="13">
        <f t="shared" si="27"/>
        <v>678</v>
      </c>
      <c r="CX20" s="13">
        <f t="shared" si="28"/>
        <v>817</v>
      </c>
      <c r="CY20" s="14">
        <v>683</v>
      </c>
      <c r="CZ20" s="14">
        <v>134</v>
      </c>
      <c r="DA20" s="13">
        <f t="shared" si="29"/>
        <v>1318</v>
      </c>
      <c r="DB20" s="14">
        <v>774</v>
      </c>
      <c r="DC20" s="14">
        <v>544</v>
      </c>
      <c r="DD20" s="13">
        <f t="shared" si="30"/>
        <v>718</v>
      </c>
      <c r="DE20" s="14">
        <v>718</v>
      </c>
      <c r="DF20" s="14">
        <v>0</v>
      </c>
      <c r="DG20" s="17">
        <f t="shared" si="33"/>
        <v>21806</v>
      </c>
      <c r="DH20" s="17">
        <f t="shared" si="31"/>
        <v>15557</v>
      </c>
      <c r="DI20" s="17">
        <v>1904</v>
      </c>
      <c r="DJ20" s="17">
        <f t="shared" si="32"/>
        <v>6249</v>
      </c>
      <c r="DK20" s="18">
        <v>643</v>
      </c>
      <c r="DL20" s="18">
        <v>438</v>
      </c>
    </row>
    <row r="21" spans="1:116" ht="15.75" x14ac:dyDescent="0.2">
      <c r="A21" s="19" t="s">
        <v>88</v>
      </c>
      <c r="B21" s="13">
        <f t="shared" si="0"/>
        <v>7612</v>
      </c>
      <c r="C21" s="14">
        <v>0</v>
      </c>
      <c r="D21" s="14">
        <v>4166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3446</v>
      </c>
      <c r="M21" s="14">
        <v>0</v>
      </c>
      <c r="N21" s="14">
        <v>0</v>
      </c>
      <c r="O21" s="13">
        <f t="shared" si="1"/>
        <v>2254</v>
      </c>
      <c r="P21" s="14">
        <v>0</v>
      </c>
      <c r="Q21" s="14">
        <v>2254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3">
        <f t="shared" si="2"/>
        <v>0</v>
      </c>
      <c r="Y21" s="13">
        <f t="shared" si="3"/>
        <v>0</v>
      </c>
      <c r="Z21" s="14">
        <v>0</v>
      </c>
      <c r="AA21" s="14">
        <v>0</v>
      </c>
      <c r="AB21" s="13">
        <f t="shared" si="4"/>
        <v>0</v>
      </c>
      <c r="AC21" s="14">
        <v>0</v>
      </c>
      <c r="AD21" s="14">
        <v>0</v>
      </c>
      <c r="AE21" s="13">
        <f t="shared" si="5"/>
        <v>0</v>
      </c>
      <c r="AF21" s="14">
        <v>0</v>
      </c>
      <c r="AG21" s="14">
        <v>0</v>
      </c>
      <c r="AH21" s="14">
        <v>0</v>
      </c>
      <c r="AI21" s="13">
        <f t="shared" si="6"/>
        <v>0</v>
      </c>
      <c r="AJ21" s="14">
        <v>0</v>
      </c>
      <c r="AK21" s="14">
        <v>0</v>
      </c>
      <c r="AL21" s="13">
        <f t="shared" si="7"/>
        <v>1316</v>
      </c>
      <c r="AM21" s="14">
        <v>1159</v>
      </c>
      <c r="AN21" s="14">
        <v>157</v>
      </c>
      <c r="AO21" s="13">
        <f t="shared" si="8"/>
        <v>0</v>
      </c>
      <c r="AP21" s="14">
        <v>0</v>
      </c>
      <c r="AQ21" s="14">
        <v>0</v>
      </c>
      <c r="AR21" s="13">
        <f t="shared" si="9"/>
        <v>305</v>
      </c>
      <c r="AS21" s="14">
        <v>305</v>
      </c>
      <c r="AT21" s="14">
        <v>0</v>
      </c>
      <c r="AU21" s="14">
        <v>0</v>
      </c>
      <c r="AV21" s="14">
        <v>0</v>
      </c>
      <c r="AW21" s="14">
        <v>0</v>
      </c>
      <c r="AX21" s="13">
        <f t="shared" si="10"/>
        <v>0</v>
      </c>
      <c r="AY21" s="14">
        <v>0</v>
      </c>
      <c r="AZ21" s="14">
        <v>0</v>
      </c>
      <c r="BA21" s="13">
        <f t="shared" si="11"/>
        <v>0</v>
      </c>
      <c r="BB21" s="14">
        <v>0</v>
      </c>
      <c r="BC21" s="14">
        <v>0</v>
      </c>
      <c r="BD21" s="13">
        <f t="shared" si="12"/>
        <v>0</v>
      </c>
      <c r="BE21" s="14">
        <v>0</v>
      </c>
      <c r="BF21" s="14">
        <v>0</v>
      </c>
      <c r="BG21" s="13">
        <f t="shared" si="13"/>
        <v>0</v>
      </c>
      <c r="BH21" s="14">
        <v>0</v>
      </c>
      <c r="BI21" s="14">
        <v>0</v>
      </c>
      <c r="BJ21" s="13">
        <f t="shared" si="14"/>
        <v>0</v>
      </c>
      <c r="BK21" s="14">
        <v>0</v>
      </c>
      <c r="BL21" s="14">
        <v>0</v>
      </c>
      <c r="BM21" s="13">
        <f t="shared" si="15"/>
        <v>0</v>
      </c>
      <c r="BN21" s="14">
        <v>0</v>
      </c>
      <c r="BO21" s="14">
        <v>0</v>
      </c>
      <c r="BP21" s="13">
        <f t="shared" si="16"/>
        <v>1257</v>
      </c>
      <c r="BQ21" s="13">
        <f t="shared" si="17"/>
        <v>0</v>
      </c>
      <c r="BR21" s="14">
        <v>0</v>
      </c>
      <c r="BS21" s="15">
        <v>0</v>
      </c>
      <c r="BT21" s="15">
        <v>0</v>
      </c>
      <c r="BU21" s="15">
        <v>0</v>
      </c>
      <c r="BV21" s="13">
        <f t="shared" si="18"/>
        <v>0</v>
      </c>
      <c r="BW21" s="15">
        <v>0</v>
      </c>
      <c r="BX21" s="15">
        <v>0</v>
      </c>
      <c r="BY21" s="13">
        <f t="shared" si="19"/>
        <v>0</v>
      </c>
      <c r="BZ21" s="15">
        <v>0</v>
      </c>
      <c r="CA21" s="15">
        <v>0</v>
      </c>
      <c r="CB21" s="13">
        <f t="shared" si="20"/>
        <v>1257</v>
      </c>
      <c r="CC21" s="15">
        <v>1097</v>
      </c>
      <c r="CD21" s="15">
        <v>160</v>
      </c>
      <c r="CE21" s="13">
        <f t="shared" si="21"/>
        <v>664</v>
      </c>
      <c r="CF21" s="14">
        <v>610</v>
      </c>
      <c r="CG21" s="14">
        <v>54</v>
      </c>
      <c r="CH21" s="13">
        <f t="shared" si="22"/>
        <v>905</v>
      </c>
      <c r="CI21" s="14">
        <v>614</v>
      </c>
      <c r="CJ21" s="14">
        <v>291</v>
      </c>
      <c r="CK21" s="13">
        <f t="shared" si="23"/>
        <v>0</v>
      </c>
      <c r="CL21" s="14">
        <v>0</v>
      </c>
      <c r="CM21" s="14">
        <v>0</v>
      </c>
      <c r="CN21" s="13">
        <f t="shared" si="24"/>
        <v>331</v>
      </c>
      <c r="CO21" s="14">
        <v>265</v>
      </c>
      <c r="CP21" s="14">
        <v>66</v>
      </c>
      <c r="CQ21" s="16"/>
      <c r="CR21" s="13">
        <f t="shared" si="25"/>
        <v>802</v>
      </c>
      <c r="CS21" s="14">
        <v>498</v>
      </c>
      <c r="CT21" s="14">
        <v>304</v>
      </c>
      <c r="CU21" s="13">
        <f t="shared" si="26"/>
        <v>340</v>
      </c>
      <c r="CV21" s="13">
        <f t="shared" si="27"/>
        <v>209</v>
      </c>
      <c r="CW21" s="13">
        <f t="shared" si="27"/>
        <v>131</v>
      </c>
      <c r="CX21" s="13">
        <f t="shared" si="28"/>
        <v>0</v>
      </c>
      <c r="CY21" s="14">
        <v>0</v>
      </c>
      <c r="CZ21" s="14">
        <v>0</v>
      </c>
      <c r="DA21" s="13">
        <f t="shared" si="29"/>
        <v>340</v>
      </c>
      <c r="DB21" s="14">
        <v>209</v>
      </c>
      <c r="DC21" s="14">
        <v>131</v>
      </c>
      <c r="DD21" s="13">
        <f t="shared" si="30"/>
        <v>0</v>
      </c>
      <c r="DE21" s="14">
        <v>0</v>
      </c>
      <c r="DF21" s="14">
        <v>0</v>
      </c>
      <c r="DG21" s="17">
        <f t="shared" si="33"/>
        <v>15786</v>
      </c>
      <c r="DH21" s="17">
        <f t="shared" si="31"/>
        <v>12369</v>
      </c>
      <c r="DI21" s="17">
        <v>1172</v>
      </c>
      <c r="DJ21" s="17">
        <f t="shared" si="32"/>
        <v>3417</v>
      </c>
      <c r="DK21" s="18">
        <v>391</v>
      </c>
      <c r="DL21" s="18">
        <v>266</v>
      </c>
    </row>
    <row r="22" spans="1:116" ht="15.75" x14ac:dyDescent="0.2">
      <c r="A22" s="19" t="s">
        <v>89</v>
      </c>
      <c r="B22" s="13">
        <f t="shared" si="0"/>
        <v>2852</v>
      </c>
      <c r="C22" s="14">
        <v>0</v>
      </c>
      <c r="D22" s="14">
        <v>1768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1084</v>
      </c>
      <c r="M22" s="14">
        <v>0</v>
      </c>
      <c r="N22" s="14">
        <v>0</v>
      </c>
      <c r="O22" s="13">
        <f t="shared" si="1"/>
        <v>2213</v>
      </c>
      <c r="P22" s="14">
        <v>0</v>
      </c>
      <c r="Q22" s="14">
        <v>2213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3">
        <f t="shared" si="2"/>
        <v>0</v>
      </c>
      <c r="Y22" s="13">
        <f t="shared" si="3"/>
        <v>0</v>
      </c>
      <c r="Z22" s="14">
        <v>0</v>
      </c>
      <c r="AA22" s="14">
        <v>0</v>
      </c>
      <c r="AB22" s="13">
        <f t="shared" si="4"/>
        <v>0</v>
      </c>
      <c r="AC22" s="14">
        <v>0</v>
      </c>
      <c r="AD22" s="14">
        <v>0</v>
      </c>
      <c r="AE22" s="13">
        <f t="shared" si="5"/>
        <v>0</v>
      </c>
      <c r="AF22" s="14">
        <v>0</v>
      </c>
      <c r="AG22" s="14">
        <v>0</v>
      </c>
      <c r="AH22" s="14">
        <v>0</v>
      </c>
      <c r="AI22" s="13">
        <f t="shared" si="6"/>
        <v>0</v>
      </c>
      <c r="AJ22" s="14">
        <v>0</v>
      </c>
      <c r="AK22" s="14">
        <v>0</v>
      </c>
      <c r="AL22" s="13">
        <f t="shared" si="7"/>
        <v>267</v>
      </c>
      <c r="AM22" s="14">
        <v>233</v>
      </c>
      <c r="AN22" s="14">
        <v>34</v>
      </c>
      <c r="AO22" s="13">
        <f t="shared" si="8"/>
        <v>229</v>
      </c>
      <c r="AP22" s="14">
        <v>222</v>
      </c>
      <c r="AQ22" s="14">
        <v>7</v>
      </c>
      <c r="AR22" s="13">
        <f t="shared" si="9"/>
        <v>1328</v>
      </c>
      <c r="AS22" s="14">
        <v>995</v>
      </c>
      <c r="AT22" s="14">
        <v>222</v>
      </c>
      <c r="AU22" s="14">
        <v>0</v>
      </c>
      <c r="AV22" s="14">
        <v>0</v>
      </c>
      <c r="AW22" s="14">
        <v>0</v>
      </c>
      <c r="AX22" s="13">
        <f t="shared" si="10"/>
        <v>0</v>
      </c>
      <c r="AY22" s="14">
        <v>0</v>
      </c>
      <c r="AZ22" s="14">
        <v>0</v>
      </c>
      <c r="BA22" s="13">
        <f t="shared" si="11"/>
        <v>0</v>
      </c>
      <c r="BB22" s="14">
        <v>0</v>
      </c>
      <c r="BC22" s="14">
        <v>0</v>
      </c>
      <c r="BD22" s="13">
        <f t="shared" si="12"/>
        <v>0</v>
      </c>
      <c r="BE22" s="14">
        <v>0</v>
      </c>
      <c r="BF22" s="14">
        <v>0</v>
      </c>
      <c r="BG22" s="13">
        <f t="shared" si="13"/>
        <v>0</v>
      </c>
      <c r="BH22" s="14">
        <v>0</v>
      </c>
      <c r="BI22" s="14">
        <v>0</v>
      </c>
      <c r="BJ22" s="13">
        <f t="shared" si="14"/>
        <v>111</v>
      </c>
      <c r="BK22" s="14">
        <v>111</v>
      </c>
      <c r="BL22" s="14">
        <v>0</v>
      </c>
      <c r="BM22" s="13">
        <f t="shared" si="15"/>
        <v>0</v>
      </c>
      <c r="BN22" s="14">
        <v>0</v>
      </c>
      <c r="BO22" s="14">
        <v>0</v>
      </c>
      <c r="BP22" s="13">
        <f t="shared" si="16"/>
        <v>2447</v>
      </c>
      <c r="BQ22" s="13">
        <f t="shared" si="17"/>
        <v>0</v>
      </c>
      <c r="BR22" s="14">
        <v>0</v>
      </c>
      <c r="BS22" s="15">
        <v>0</v>
      </c>
      <c r="BT22" s="15">
        <v>0</v>
      </c>
      <c r="BU22" s="15">
        <v>0</v>
      </c>
      <c r="BV22" s="13">
        <f t="shared" si="18"/>
        <v>4</v>
      </c>
      <c r="BW22" s="15">
        <v>4</v>
      </c>
      <c r="BX22" s="15">
        <v>0</v>
      </c>
      <c r="BY22" s="13">
        <f t="shared" si="19"/>
        <v>0</v>
      </c>
      <c r="BZ22" s="15">
        <v>0</v>
      </c>
      <c r="CA22" s="15">
        <v>0</v>
      </c>
      <c r="CB22" s="13">
        <f t="shared" si="20"/>
        <v>2443</v>
      </c>
      <c r="CC22" s="15">
        <v>2443</v>
      </c>
      <c r="CD22" s="15">
        <v>0</v>
      </c>
      <c r="CE22" s="13">
        <f t="shared" si="21"/>
        <v>1141</v>
      </c>
      <c r="CF22" s="14">
        <v>1106</v>
      </c>
      <c r="CG22" s="14">
        <v>35</v>
      </c>
      <c r="CH22" s="13">
        <f t="shared" si="22"/>
        <v>429</v>
      </c>
      <c r="CI22" s="14">
        <v>345</v>
      </c>
      <c r="CJ22" s="14">
        <v>84</v>
      </c>
      <c r="CK22" s="13">
        <f t="shared" si="23"/>
        <v>0</v>
      </c>
      <c r="CL22" s="14">
        <v>0</v>
      </c>
      <c r="CM22" s="14">
        <v>0</v>
      </c>
      <c r="CN22" s="13">
        <f t="shared" si="24"/>
        <v>166</v>
      </c>
      <c r="CO22" s="14">
        <v>111</v>
      </c>
      <c r="CP22" s="14">
        <v>55</v>
      </c>
      <c r="CQ22" s="16"/>
      <c r="CR22" s="13">
        <f t="shared" si="25"/>
        <v>155</v>
      </c>
      <c r="CS22" s="14">
        <v>110</v>
      </c>
      <c r="CT22" s="14">
        <v>45</v>
      </c>
      <c r="CU22" s="13">
        <f t="shared" si="26"/>
        <v>421</v>
      </c>
      <c r="CV22" s="13">
        <f t="shared" si="27"/>
        <v>421</v>
      </c>
      <c r="CW22" s="13">
        <f t="shared" si="27"/>
        <v>0</v>
      </c>
      <c r="CX22" s="13">
        <f t="shared" si="28"/>
        <v>0</v>
      </c>
      <c r="CY22" s="14">
        <v>0</v>
      </c>
      <c r="CZ22" s="14">
        <v>0</v>
      </c>
      <c r="DA22" s="13">
        <f t="shared" si="29"/>
        <v>421</v>
      </c>
      <c r="DB22" s="14">
        <v>421</v>
      </c>
      <c r="DC22" s="14">
        <v>0</v>
      </c>
      <c r="DD22" s="13">
        <f t="shared" si="30"/>
        <v>0</v>
      </c>
      <c r="DE22" s="14">
        <v>0</v>
      </c>
      <c r="DF22" s="14">
        <v>0</v>
      </c>
      <c r="DG22" s="17">
        <f t="shared" si="33"/>
        <v>11648</v>
      </c>
      <c r="DH22" s="17">
        <f t="shared" si="31"/>
        <v>8953</v>
      </c>
      <c r="DI22" s="17">
        <v>1661</v>
      </c>
      <c r="DJ22" s="17">
        <f t="shared" si="32"/>
        <v>2695</v>
      </c>
      <c r="DK22" s="18">
        <v>566</v>
      </c>
      <c r="DL22" s="18">
        <v>386</v>
      </c>
    </row>
    <row r="23" spans="1:116" ht="15.75" x14ac:dyDescent="0.2">
      <c r="A23" s="19" t="s">
        <v>90</v>
      </c>
      <c r="B23" s="13">
        <f t="shared" si="0"/>
        <v>7732</v>
      </c>
      <c r="C23" s="14">
        <v>0</v>
      </c>
      <c r="D23" s="14">
        <v>6569</v>
      </c>
      <c r="E23" s="14">
        <v>0</v>
      </c>
      <c r="F23" s="14">
        <v>0</v>
      </c>
      <c r="G23" s="14">
        <v>0</v>
      </c>
      <c r="H23" s="14">
        <v>313</v>
      </c>
      <c r="I23" s="14">
        <v>0</v>
      </c>
      <c r="J23" s="14">
        <v>0</v>
      </c>
      <c r="K23" s="14">
        <v>0</v>
      </c>
      <c r="L23" s="14">
        <v>850</v>
      </c>
      <c r="M23" s="14">
        <v>0</v>
      </c>
      <c r="N23" s="14">
        <v>0</v>
      </c>
      <c r="O23" s="13">
        <f t="shared" si="1"/>
        <v>5002</v>
      </c>
      <c r="P23" s="14">
        <v>0</v>
      </c>
      <c r="Q23" s="14">
        <v>5002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3">
        <f t="shared" si="2"/>
        <v>417</v>
      </c>
      <c r="Y23" s="13">
        <f t="shared" si="3"/>
        <v>417</v>
      </c>
      <c r="Z23" s="14">
        <v>417</v>
      </c>
      <c r="AA23" s="14">
        <v>0</v>
      </c>
      <c r="AB23" s="13">
        <f t="shared" si="4"/>
        <v>0</v>
      </c>
      <c r="AC23" s="14">
        <v>0</v>
      </c>
      <c r="AD23" s="14">
        <v>0</v>
      </c>
      <c r="AE23" s="13">
        <f t="shared" si="5"/>
        <v>111</v>
      </c>
      <c r="AF23" s="14">
        <v>111</v>
      </c>
      <c r="AG23" s="14">
        <v>0</v>
      </c>
      <c r="AH23" s="14">
        <v>0</v>
      </c>
      <c r="AI23" s="13">
        <f t="shared" si="6"/>
        <v>0</v>
      </c>
      <c r="AJ23" s="14">
        <v>0</v>
      </c>
      <c r="AK23" s="14">
        <v>0</v>
      </c>
      <c r="AL23" s="13">
        <f t="shared" si="7"/>
        <v>584</v>
      </c>
      <c r="AM23" s="14">
        <v>584</v>
      </c>
      <c r="AN23" s="14">
        <v>0</v>
      </c>
      <c r="AO23" s="13">
        <f t="shared" si="8"/>
        <v>55</v>
      </c>
      <c r="AP23" s="14">
        <v>55</v>
      </c>
      <c r="AQ23" s="14">
        <v>0</v>
      </c>
      <c r="AR23" s="13">
        <f t="shared" si="9"/>
        <v>972</v>
      </c>
      <c r="AS23" s="14">
        <v>933</v>
      </c>
      <c r="AT23" s="14">
        <v>0</v>
      </c>
      <c r="AU23" s="14">
        <v>0</v>
      </c>
      <c r="AV23" s="14">
        <v>0</v>
      </c>
      <c r="AW23" s="14">
        <v>0</v>
      </c>
      <c r="AX23" s="13">
        <f t="shared" si="10"/>
        <v>0</v>
      </c>
      <c r="AY23" s="14">
        <v>0</v>
      </c>
      <c r="AZ23" s="14">
        <v>0</v>
      </c>
      <c r="BA23" s="13">
        <f t="shared" si="11"/>
        <v>0</v>
      </c>
      <c r="BB23" s="14">
        <v>0</v>
      </c>
      <c r="BC23" s="14">
        <v>0</v>
      </c>
      <c r="BD23" s="13">
        <f t="shared" si="12"/>
        <v>0</v>
      </c>
      <c r="BE23" s="14">
        <v>0</v>
      </c>
      <c r="BF23" s="14">
        <v>0</v>
      </c>
      <c r="BG23" s="13">
        <f t="shared" si="13"/>
        <v>0</v>
      </c>
      <c r="BH23" s="14">
        <v>0</v>
      </c>
      <c r="BI23" s="14">
        <v>0</v>
      </c>
      <c r="BJ23" s="13">
        <f t="shared" si="14"/>
        <v>39</v>
      </c>
      <c r="BK23" s="14">
        <v>39</v>
      </c>
      <c r="BL23" s="14">
        <v>0</v>
      </c>
      <c r="BM23" s="13">
        <f t="shared" si="15"/>
        <v>547</v>
      </c>
      <c r="BN23" s="14">
        <v>547</v>
      </c>
      <c r="BO23" s="14">
        <v>0</v>
      </c>
      <c r="BP23" s="13">
        <f t="shared" si="16"/>
        <v>4300</v>
      </c>
      <c r="BQ23" s="13">
        <f t="shared" si="17"/>
        <v>900</v>
      </c>
      <c r="BR23" s="14">
        <v>900</v>
      </c>
      <c r="BS23" s="15">
        <v>0</v>
      </c>
      <c r="BT23" s="15">
        <v>400</v>
      </c>
      <c r="BU23" s="15">
        <v>0</v>
      </c>
      <c r="BV23" s="13">
        <f t="shared" si="18"/>
        <v>600</v>
      </c>
      <c r="BW23" s="15">
        <v>600</v>
      </c>
      <c r="BX23" s="15">
        <v>0</v>
      </c>
      <c r="BY23" s="13">
        <f t="shared" si="19"/>
        <v>0</v>
      </c>
      <c r="BZ23" s="15">
        <v>0</v>
      </c>
      <c r="CA23" s="15">
        <v>0</v>
      </c>
      <c r="CB23" s="13">
        <f t="shared" si="20"/>
        <v>2400</v>
      </c>
      <c r="CC23" s="15">
        <v>2400</v>
      </c>
      <c r="CD23" s="15">
        <v>0</v>
      </c>
      <c r="CE23" s="13">
        <f t="shared" si="21"/>
        <v>298</v>
      </c>
      <c r="CF23" s="14">
        <v>298</v>
      </c>
      <c r="CG23" s="14">
        <v>0</v>
      </c>
      <c r="CH23" s="13">
        <f t="shared" si="22"/>
        <v>310</v>
      </c>
      <c r="CI23" s="14">
        <v>198</v>
      </c>
      <c r="CJ23" s="14">
        <v>112</v>
      </c>
      <c r="CK23" s="13">
        <f t="shared" si="23"/>
        <v>0</v>
      </c>
      <c r="CL23" s="14">
        <v>0</v>
      </c>
      <c r="CM23" s="14">
        <v>0</v>
      </c>
      <c r="CN23" s="13">
        <f t="shared" si="24"/>
        <v>1294</v>
      </c>
      <c r="CO23" s="14">
        <f>1294-388</f>
        <v>906</v>
      </c>
      <c r="CP23" s="14">
        <v>388</v>
      </c>
      <c r="CQ23" s="16"/>
      <c r="CR23" s="13">
        <f t="shared" si="25"/>
        <v>909</v>
      </c>
      <c r="CS23" s="14">
        <v>909</v>
      </c>
      <c r="CT23" s="14">
        <v>0</v>
      </c>
      <c r="CU23" s="13">
        <f t="shared" si="26"/>
        <v>3602</v>
      </c>
      <c r="CV23" s="13">
        <f t="shared" si="27"/>
        <v>3602</v>
      </c>
      <c r="CW23" s="13">
        <f t="shared" si="27"/>
        <v>0</v>
      </c>
      <c r="CX23" s="13">
        <f t="shared" si="28"/>
        <v>470</v>
      </c>
      <c r="CY23" s="14">
        <v>470</v>
      </c>
      <c r="CZ23" s="14">
        <v>0</v>
      </c>
      <c r="DA23" s="13">
        <f t="shared" si="29"/>
        <v>1879</v>
      </c>
      <c r="DB23" s="14">
        <v>1879</v>
      </c>
      <c r="DC23" s="14">
        <v>0</v>
      </c>
      <c r="DD23" s="13">
        <f t="shared" si="30"/>
        <v>1253</v>
      </c>
      <c r="DE23" s="14">
        <v>1253</v>
      </c>
      <c r="DF23" s="14">
        <v>0</v>
      </c>
      <c r="DG23" s="17">
        <f t="shared" si="33"/>
        <v>26133</v>
      </c>
      <c r="DH23" s="17">
        <f t="shared" si="31"/>
        <v>20231</v>
      </c>
      <c r="DI23" s="17">
        <v>3385</v>
      </c>
      <c r="DJ23" s="17">
        <f t="shared" si="32"/>
        <v>5902</v>
      </c>
      <c r="DK23" s="18">
        <v>1221</v>
      </c>
      <c r="DL23" s="18">
        <v>832</v>
      </c>
    </row>
    <row r="24" spans="1:116" ht="15.75" x14ac:dyDescent="0.2">
      <c r="A24" s="19" t="s">
        <v>91</v>
      </c>
      <c r="B24" s="13">
        <f t="shared" si="0"/>
        <v>3041</v>
      </c>
      <c r="C24" s="14">
        <v>0</v>
      </c>
      <c r="D24" s="14">
        <v>1828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1213</v>
      </c>
      <c r="M24" s="14">
        <v>0</v>
      </c>
      <c r="N24" s="14">
        <v>0</v>
      </c>
      <c r="O24" s="13">
        <f t="shared" si="1"/>
        <v>4286</v>
      </c>
      <c r="P24" s="14">
        <v>0</v>
      </c>
      <c r="Q24" s="14">
        <v>4286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3">
        <f t="shared" si="2"/>
        <v>146</v>
      </c>
      <c r="Y24" s="13">
        <f t="shared" si="3"/>
        <v>146</v>
      </c>
      <c r="Z24" s="14">
        <v>146</v>
      </c>
      <c r="AA24" s="14">
        <v>0</v>
      </c>
      <c r="AB24" s="13">
        <f t="shared" si="4"/>
        <v>0</v>
      </c>
      <c r="AC24" s="14">
        <v>0</v>
      </c>
      <c r="AD24" s="14">
        <v>0</v>
      </c>
      <c r="AE24" s="13">
        <f t="shared" si="5"/>
        <v>404</v>
      </c>
      <c r="AF24" s="14">
        <v>404</v>
      </c>
      <c r="AG24" s="14">
        <v>0</v>
      </c>
      <c r="AH24" s="14">
        <v>0</v>
      </c>
      <c r="AI24" s="13">
        <f t="shared" si="6"/>
        <v>0</v>
      </c>
      <c r="AJ24" s="14">
        <v>0</v>
      </c>
      <c r="AK24" s="14">
        <v>0</v>
      </c>
      <c r="AL24" s="13">
        <f t="shared" si="7"/>
        <v>2301</v>
      </c>
      <c r="AM24" s="14">
        <v>2208</v>
      </c>
      <c r="AN24" s="14">
        <v>93</v>
      </c>
      <c r="AO24" s="13">
        <f t="shared" si="8"/>
        <v>16</v>
      </c>
      <c r="AP24" s="14">
        <v>16</v>
      </c>
      <c r="AQ24" s="14">
        <v>0</v>
      </c>
      <c r="AR24" s="13">
        <f t="shared" si="9"/>
        <v>2233</v>
      </c>
      <c r="AS24" s="14">
        <v>1586</v>
      </c>
      <c r="AT24" s="14">
        <v>349</v>
      </c>
      <c r="AU24" s="14">
        <v>0</v>
      </c>
      <c r="AV24" s="14">
        <v>0</v>
      </c>
      <c r="AW24" s="14">
        <v>0</v>
      </c>
      <c r="AX24" s="13">
        <f t="shared" si="10"/>
        <v>0</v>
      </c>
      <c r="AY24" s="14">
        <v>0</v>
      </c>
      <c r="AZ24" s="14">
        <v>0</v>
      </c>
      <c r="BA24" s="13">
        <f t="shared" si="11"/>
        <v>0</v>
      </c>
      <c r="BB24" s="14">
        <v>0</v>
      </c>
      <c r="BC24" s="14">
        <v>0</v>
      </c>
      <c r="BD24" s="13">
        <f t="shared" si="12"/>
        <v>0</v>
      </c>
      <c r="BE24" s="14">
        <v>0</v>
      </c>
      <c r="BF24" s="14">
        <v>0</v>
      </c>
      <c r="BG24" s="13">
        <f t="shared" si="13"/>
        <v>0</v>
      </c>
      <c r="BH24" s="14">
        <v>0</v>
      </c>
      <c r="BI24" s="14">
        <v>0</v>
      </c>
      <c r="BJ24" s="13">
        <f t="shared" si="14"/>
        <v>298</v>
      </c>
      <c r="BK24" s="14">
        <v>298</v>
      </c>
      <c r="BL24" s="14">
        <v>0</v>
      </c>
      <c r="BM24" s="13">
        <f t="shared" si="15"/>
        <v>0</v>
      </c>
      <c r="BN24" s="14">
        <v>0</v>
      </c>
      <c r="BO24" s="14">
        <v>0</v>
      </c>
      <c r="BP24" s="13">
        <f t="shared" si="16"/>
        <v>1237</v>
      </c>
      <c r="BQ24" s="13">
        <f t="shared" si="17"/>
        <v>0</v>
      </c>
      <c r="BR24" s="14">
        <v>0</v>
      </c>
      <c r="BS24" s="15">
        <v>0</v>
      </c>
      <c r="BT24" s="15">
        <v>86</v>
      </c>
      <c r="BU24" s="15">
        <v>250</v>
      </c>
      <c r="BV24" s="13">
        <f t="shared" si="18"/>
        <v>0</v>
      </c>
      <c r="BW24" s="15">
        <v>0</v>
      </c>
      <c r="BX24" s="15">
        <v>0</v>
      </c>
      <c r="BY24" s="13">
        <f t="shared" si="19"/>
        <v>0</v>
      </c>
      <c r="BZ24" s="15">
        <v>0</v>
      </c>
      <c r="CA24" s="15">
        <v>0</v>
      </c>
      <c r="CB24" s="13">
        <f t="shared" si="20"/>
        <v>901</v>
      </c>
      <c r="CC24" s="15">
        <v>712</v>
      </c>
      <c r="CD24" s="15">
        <v>189</v>
      </c>
      <c r="CE24" s="13">
        <f t="shared" si="21"/>
        <v>1825</v>
      </c>
      <c r="CF24" s="14">
        <v>1819</v>
      </c>
      <c r="CG24" s="14">
        <v>6</v>
      </c>
      <c r="CH24" s="13">
        <f t="shared" si="22"/>
        <v>280</v>
      </c>
      <c r="CI24" s="14">
        <v>280</v>
      </c>
      <c r="CJ24" s="14">
        <v>0</v>
      </c>
      <c r="CK24" s="13">
        <f t="shared" si="23"/>
        <v>0</v>
      </c>
      <c r="CL24" s="14">
        <v>0</v>
      </c>
      <c r="CM24" s="14">
        <v>0</v>
      </c>
      <c r="CN24" s="13">
        <f t="shared" si="24"/>
        <v>1019</v>
      </c>
      <c r="CO24" s="14">
        <v>698</v>
      </c>
      <c r="CP24" s="14">
        <v>321</v>
      </c>
      <c r="CQ24" s="16"/>
      <c r="CR24" s="13">
        <f t="shared" si="25"/>
        <v>14</v>
      </c>
      <c r="CS24" s="14">
        <v>7</v>
      </c>
      <c r="CT24" s="14">
        <v>7</v>
      </c>
      <c r="CU24" s="13">
        <f t="shared" si="26"/>
        <v>1430</v>
      </c>
      <c r="CV24" s="13">
        <f t="shared" si="27"/>
        <v>1430</v>
      </c>
      <c r="CW24" s="13">
        <f t="shared" si="27"/>
        <v>0</v>
      </c>
      <c r="CX24" s="13">
        <f t="shared" si="28"/>
        <v>350</v>
      </c>
      <c r="CY24" s="14">
        <v>350</v>
      </c>
      <c r="CZ24" s="14">
        <v>0</v>
      </c>
      <c r="DA24" s="13">
        <f t="shared" si="29"/>
        <v>350</v>
      </c>
      <c r="DB24" s="14">
        <v>350</v>
      </c>
      <c r="DC24" s="14">
        <v>0</v>
      </c>
      <c r="DD24" s="13">
        <f t="shared" si="30"/>
        <v>730</v>
      </c>
      <c r="DE24" s="14">
        <v>730</v>
      </c>
      <c r="DF24" s="14">
        <v>0</v>
      </c>
      <c r="DG24" s="17">
        <f t="shared" si="33"/>
        <v>18232</v>
      </c>
      <c r="DH24" s="17">
        <f t="shared" si="31"/>
        <v>12895</v>
      </c>
      <c r="DI24" s="17">
        <v>1565</v>
      </c>
      <c r="DJ24" s="17">
        <f t="shared" si="32"/>
        <v>5337</v>
      </c>
      <c r="DK24" s="18">
        <v>540</v>
      </c>
      <c r="DL24" s="18">
        <v>368</v>
      </c>
    </row>
    <row r="25" spans="1:116" ht="15.75" x14ac:dyDescent="0.2">
      <c r="A25" s="19" t="s">
        <v>92</v>
      </c>
      <c r="B25" s="13">
        <f t="shared" si="0"/>
        <v>7411</v>
      </c>
      <c r="C25" s="14">
        <v>0</v>
      </c>
      <c r="D25" s="14">
        <v>4431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2980</v>
      </c>
      <c r="M25" s="14">
        <v>0</v>
      </c>
      <c r="N25" s="14">
        <v>0</v>
      </c>
      <c r="O25" s="13">
        <f t="shared" si="1"/>
        <v>7529</v>
      </c>
      <c r="P25" s="14">
        <v>0</v>
      </c>
      <c r="Q25" s="14">
        <v>7529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3">
        <f t="shared" si="2"/>
        <v>0</v>
      </c>
      <c r="Y25" s="13">
        <f t="shared" si="3"/>
        <v>0</v>
      </c>
      <c r="Z25" s="14">
        <v>0</v>
      </c>
      <c r="AA25" s="14">
        <v>0</v>
      </c>
      <c r="AB25" s="13">
        <f t="shared" si="4"/>
        <v>0</v>
      </c>
      <c r="AC25" s="14">
        <v>0</v>
      </c>
      <c r="AD25" s="14">
        <v>0</v>
      </c>
      <c r="AE25" s="13">
        <f t="shared" si="5"/>
        <v>670</v>
      </c>
      <c r="AF25" s="14">
        <v>670</v>
      </c>
      <c r="AG25" s="14">
        <v>0</v>
      </c>
      <c r="AH25" s="14">
        <v>0</v>
      </c>
      <c r="AI25" s="13">
        <f t="shared" si="6"/>
        <v>0</v>
      </c>
      <c r="AJ25" s="14">
        <v>0</v>
      </c>
      <c r="AK25" s="14">
        <v>0</v>
      </c>
      <c r="AL25" s="13">
        <f t="shared" si="7"/>
        <v>3725</v>
      </c>
      <c r="AM25" s="14">
        <v>3725</v>
      </c>
      <c r="AN25" s="14">
        <v>0</v>
      </c>
      <c r="AO25" s="13">
        <f t="shared" si="8"/>
        <v>38</v>
      </c>
      <c r="AP25" s="14">
        <v>19</v>
      </c>
      <c r="AQ25" s="14">
        <v>19</v>
      </c>
      <c r="AR25" s="13">
        <f t="shared" si="9"/>
        <v>9422</v>
      </c>
      <c r="AS25" s="14">
        <v>4655</v>
      </c>
      <c r="AT25" s="14">
        <v>19</v>
      </c>
      <c r="AU25" s="14">
        <v>0</v>
      </c>
      <c r="AV25" s="14">
        <v>0</v>
      </c>
      <c r="AW25" s="14">
        <v>0</v>
      </c>
      <c r="AX25" s="13">
        <f t="shared" si="10"/>
        <v>0</v>
      </c>
      <c r="AY25" s="14">
        <v>0</v>
      </c>
      <c r="AZ25" s="14">
        <v>0</v>
      </c>
      <c r="BA25" s="13">
        <f t="shared" si="11"/>
        <v>0</v>
      </c>
      <c r="BB25" s="14">
        <v>0</v>
      </c>
      <c r="BC25" s="14">
        <v>0</v>
      </c>
      <c r="BD25" s="13">
        <f t="shared" si="12"/>
        <v>4655</v>
      </c>
      <c r="BE25" s="14">
        <v>4655</v>
      </c>
      <c r="BF25" s="14">
        <v>0</v>
      </c>
      <c r="BG25" s="13">
        <f t="shared" si="13"/>
        <v>0</v>
      </c>
      <c r="BH25" s="14">
        <v>0</v>
      </c>
      <c r="BI25" s="14">
        <v>0</v>
      </c>
      <c r="BJ25" s="13">
        <f t="shared" si="14"/>
        <v>93</v>
      </c>
      <c r="BK25" s="14">
        <v>93</v>
      </c>
      <c r="BL25" s="14">
        <v>0</v>
      </c>
      <c r="BM25" s="13">
        <f t="shared" si="15"/>
        <v>0</v>
      </c>
      <c r="BN25" s="14">
        <v>0</v>
      </c>
      <c r="BO25" s="14">
        <v>0</v>
      </c>
      <c r="BP25" s="13">
        <f t="shared" si="16"/>
        <v>2757</v>
      </c>
      <c r="BQ25" s="13">
        <f t="shared" si="17"/>
        <v>242</v>
      </c>
      <c r="BR25" s="14">
        <v>242</v>
      </c>
      <c r="BS25" s="15">
        <v>0</v>
      </c>
      <c r="BT25" s="15">
        <v>115</v>
      </c>
      <c r="BU25" s="15">
        <v>690</v>
      </c>
      <c r="BV25" s="13">
        <f t="shared" si="18"/>
        <v>0</v>
      </c>
      <c r="BW25" s="15">
        <v>0</v>
      </c>
      <c r="BX25" s="15">
        <v>0</v>
      </c>
      <c r="BY25" s="13">
        <f t="shared" si="19"/>
        <v>0</v>
      </c>
      <c r="BZ25" s="15">
        <v>0</v>
      </c>
      <c r="CA25" s="15">
        <v>0</v>
      </c>
      <c r="CB25" s="13">
        <f t="shared" si="20"/>
        <v>1710</v>
      </c>
      <c r="CC25" s="15">
        <v>1025</v>
      </c>
      <c r="CD25" s="15">
        <v>685</v>
      </c>
      <c r="CE25" s="13">
        <f t="shared" si="21"/>
        <v>6712</v>
      </c>
      <c r="CF25" s="14">
        <v>6703</v>
      </c>
      <c r="CG25" s="14">
        <v>9</v>
      </c>
      <c r="CH25" s="13">
        <f t="shared" si="22"/>
        <v>93</v>
      </c>
      <c r="CI25" s="14">
        <v>93</v>
      </c>
      <c r="CJ25" s="14">
        <v>0</v>
      </c>
      <c r="CK25" s="13">
        <f t="shared" si="23"/>
        <v>0</v>
      </c>
      <c r="CL25" s="14">
        <v>0</v>
      </c>
      <c r="CM25" s="14">
        <v>0</v>
      </c>
      <c r="CN25" s="13">
        <f t="shared" si="24"/>
        <v>94</v>
      </c>
      <c r="CO25" s="14">
        <v>47</v>
      </c>
      <c r="CP25" s="14">
        <v>47</v>
      </c>
      <c r="CQ25" s="16"/>
      <c r="CR25" s="13">
        <f t="shared" si="25"/>
        <v>2789</v>
      </c>
      <c r="CS25" s="14">
        <v>2484</v>
      </c>
      <c r="CT25" s="14">
        <v>305</v>
      </c>
      <c r="CU25" s="13">
        <f t="shared" si="26"/>
        <v>2922</v>
      </c>
      <c r="CV25" s="13">
        <f t="shared" si="27"/>
        <v>2922</v>
      </c>
      <c r="CW25" s="13">
        <f t="shared" si="27"/>
        <v>0</v>
      </c>
      <c r="CX25" s="13">
        <f t="shared" si="28"/>
        <v>58</v>
      </c>
      <c r="CY25" s="14">
        <v>58</v>
      </c>
      <c r="CZ25" s="14">
        <v>0</v>
      </c>
      <c r="DA25" s="13">
        <f t="shared" si="29"/>
        <v>2864</v>
      </c>
      <c r="DB25" s="14">
        <v>2864</v>
      </c>
      <c r="DC25" s="14">
        <v>0</v>
      </c>
      <c r="DD25" s="13">
        <f t="shared" si="30"/>
        <v>0</v>
      </c>
      <c r="DE25" s="14">
        <v>0</v>
      </c>
      <c r="DF25" s="14">
        <v>0</v>
      </c>
      <c r="DG25" s="17">
        <f t="shared" si="33"/>
        <v>44162</v>
      </c>
      <c r="DH25" s="17">
        <f t="shared" si="31"/>
        <v>35434</v>
      </c>
      <c r="DI25" s="17">
        <v>3126</v>
      </c>
      <c r="DJ25" s="17">
        <f t="shared" si="32"/>
        <v>8728</v>
      </c>
      <c r="DK25" s="18">
        <v>1077</v>
      </c>
      <c r="DL25" s="18">
        <v>734</v>
      </c>
    </row>
    <row r="26" spans="1:116" ht="15.75" x14ac:dyDescent="0.2">
      <c r="A26" s="19" t="s">
        <v>93</v>
      </c>
      <c r="B26" s="13">
        <f t="shared" si="0"/>
        <v>6860</v>
      </c>
      <c r="C26" s="14">
        <v>0</v>
      </c>
      <c r="D26" s="14">
        <v>2118</v>
      </c>
      <c r="E26" s="14">
        <v>1497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3245</v>
      </c>
      <c r="M26" s="14">
        <v>0</v>
      </c>
      <c r="N26" s="14">
        <v>0</v>
      </c>
      <c r="O26" s="13">
        <f t="shared" si="1"/>
        <v>12864</v>
      </c>
      <c r="P26" s="14">
        <v>0</v>
      </c>
      <c r="Q26" s="14">
        <v>12159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705</v>
      </c>
      <c r="X26" s="13">
        <f t="shared" si="2"/>
        <v>223</v>
      </c>
      <c r="Y26" s="13">
        <f t="shared" si="3"/>
        <v>223</v>
      </c>
      <c r="Z26" s="14">
        <v>223</v>
      </c>
      <c r="AA26" s="14">
        <v>0</v>
      </c>
      <c r="AB26" s="13">
        <f t="shared" si="4"/>
        <v>0</v>
      </c>
      <c r="AC26" s="14">
        <v>0</v>
      </c>
      <c r="AD26" s="14">
        <v>0</v>
      </c>
      <c r="AE26" s="13">
        <f t="shared" si="5"/>
        <v>381</v>
      </c>
      <c r="AF26" s="14">
        <v>353</v>
      </c>
      <c r="AG26" s="14">
        <v>28</v>
      </c>
      <c r="AH26" s="14">
        <v>0</v>
      </c>
      <c r="AI26" s="13">
        <f t="shared" si="6"/>
        <v>0</v>
      </c>
      <c r="AJ26" s="14">
        <v>0</v>
      </c>
      <c r="AK26" s="14">
        <v>0</v>
      </c>
      <c r="AL26" s="13">
        <f t="shared" si="7"/>
        <v>361</v>
      </c>
      <c r="AM26" s="14">
        <v>271</v>
      </c>
      <c r="AN26" s="14">
        <v>90</v>
      </c>
      <c r="AO26" s="13">
        <f t="shared" si="8"/>
        <v>1376</v>
      </c>
      <c r="AP26" s="14">
        <v>1212</v>
      </c>
      <c r="AQ26" s="14">
        <v>164</v>
      </c>
      <c r="AR26" s="13">
        <f t="shared" si="9"/>
        <v>3687</v>
      </c>
      <c r="AS26" s="14">
        <v>2502</v>
      </c>
      <c r="AT26" s="14">
        <v>705</v>
      </c>
      <c r="AU26" s="14">
        <v>0</v>
      </c>
      <c r="AV26" s="14">
        <v>0</v>
      </c>
      <c r="AW26" s="14">
        <v>0</v>
      </c>
      <c r="AX26" s="13">
        <f t="shared" si="10"/>
        <v>0</v>
      </c>
      <c r="AY26" s="14">
        <v>0</v>
      </c>
      <c r="AZ26" s="14">
        <v>0</v>
      </c>
      <c r="BA26" s="13">
        <f t="shared" si="11"/>
        <v>0</v>
      </c>
      <c r="BB26" s="14">
        <v>0</v>
      </c>
      <c r="BC26" s="14">
        <v>0</v>
      </c>
      <c r="BD26" s="13">
        <f t="shared" si="12"/>
        <v>395</v>
      </c>
      <c r="BE26" s="14">
        <v>395</v>
      </c>
      <c r="BF26" s="14">
        <v>0</v>
      </c>
      <c r="BG26" s="13">
        <f t="shared" si="13"/>
        <v>0</v>
      </c>
      <c r="BH26" s="14">
        <v>0</v>
      </c>
      <c r="BI26" s="14">
        <v>0</v>
      </c>
      <c r="BJ26" s="13">
        <f t="shared" si="14"/>
        <v>85</v>
      </c>
      <c r="BK26" s="14">
        <v>85</v>
      </c>
      <c r="BL26" s="14">
        <v>0</v>
      </c>
      <c r="BM26" s="13">
        <f t="shared" si="15"/>
        <v>57</v>
      </c>
      <c r="BN26" s="14">
        <v>57</v>
      </c>
      <c r="BO26" s="14">
        <v>0</v>
      </c>
      <c r="BP26" s="13">
        <f t="shared" si="16"/>
        <v>0</v>
      </c>
      <c r="BQ26" s="13">
        <f t="shared" si="17"/>
        <v>0</v>
      </c>
      <c r="BR26" s="14">
        <v>0</v>
      </c>
      <c r="BS26" s="14">
        <v>0</v>
      </c>
      <c r="BT26" s="14">
        <v>0</v>
      </c>
      <c r="BU26" s="14">
        <v>0</v>
      </c>
      <c r="BV26" s="13">
        <f t="shared" si="18"/>
        <v>0</v>
      </c>
      <c r="BW26" s="14">
        <v>0</v>
      </c>
      <c r="BX26" s="14">
        <v>0</v>
      </c>
      <c r="BY26" s="13">
        <f t="shared" si="19"/>
        <v>0</v>
      </c>
      <c r="BZ26" s="14">
        <v>0</v>
      </c>
      <c r="CA26" s="14">
        <v>0</v>
      </c>
      <c r="CB26" s="13">
        <f t="shared" si="20"/>
        <v>0</v>
      </c>
      <c r="CC26" s="14">
        <v>0</v>
      </c>
      <c r="CD26" s="14">
        <v>0</v>
      </c>
      <c r="CE26" s="13">
        <f t="shared" si="21"/>
        <v>918</v>
      </c>
      <c r="CF26" s="14">
        <v>870</v>
      </c>
      <c r="CG26" s="14">
        <v>48</v>
      </c>
      <c r="CH26" s="13">
        <f t="shared" si="22"/>
        <v>523</v>
      </c>
      <c r="CI26" s="14">
        <v>15</v>
      </c>
      <c r="CJ26" s="14">
        <v>508</v>
      </c>
      <c r="CK26" s="13">
        <f t="shared" si="23"/>
        <v>0</v>
      </c>
      <c r="CL26" s="14">
        <v>0</v>
      </c>
      <c r="CM26" s="14">
        <v>0</v>
      </c>
      <c r="CN26" s="13">
        <f t="shared" si="24"/>
        <v>56</v>
      </c>
      <c r="CO26" s="14">
        <v>28</v>
      </c>
      <c r="CP26" s="14">
        <v>28</v>
      </c>
      <c r="CQ26" s="16"/>
      <c r="CR26" s="13">
        <f t="shared" si="25"/>
        <v>1177</v>
      </c>
      <c r="CS26" s="14">
        <v>743</v>
      </c>
      <c r="CT26" s="14">
        <v>434</v>
      </c>
      <c r="CU26" s="13">
        <f t="shared" si="26"/>
        <v>891</v>
      </c>
      <c r="CV26" s="13">
        <f t="shared" si="27"/>
        <v>891</v>
      </c>
      <c r="CW26" s="13">
        <f t="shared" si="27"/>
        <v>0</v>
      </c>
      <c r="CX26" s="13">
        <f t="shared" si="28"/>
        <v>0</v>
      </c>
      <c r="CY26" s="14">
        <v>0</v>
      </c>
      <c r="CZ26" s="14">
        <v>0</v>
      </c>
      <c r="DA26" s="13">
        <f t="shared" si="29"/>
        <v>891</v>
      </c>
      <c r="DB26" s="14">
        <v>891</v>
      </c>
      <c r="DC26" s="14">
        <v>0</v>
      </c>
      <c r="DD26" s="13">
        <f t="shared" si="30"/>
        <v>0</v>
      </c>
      <c r="DE26" s="14">
        <v>0</v>
      </c>
      <c r="DF26" s="14">
        <v>0</v>
      </c>
      <c r="DG26" s="17">
        <f t="shared" si="33"/>
        <v>29374</v>
      </c>
      <c r="DH26" s="17">
        <f t="shared" si="31"/>
        <v>14505</v>
      </c>
      <c r="DI26" s="17">
        <v>3951</v>
      </c>
      <c r="DJ26" s="17">
        <f t="shared" si="32"/>
        <v>14869</v>
      </c>
      <c r="DK26" s="18">
        <v>1347</v>
      </c>
      <c r="DL26" s="18">
        <v>918</v>
      </c>
    </row>
    <row r="27" spans="1:116" ht="15.75" x14ac:dyDescent="0.2">
      <c r="A27" s="19" t="s">
        <v>94</v>
      </c>
      <c r="B27" s="13">
        <f t="shared" si="0"/>
        <v>5102</v>
      </c>
      <c r="C27" s="14">
        <v>0</v>
      </c>
      <c r="D27" s="14">
        <v>5102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3">
        <f t="shared" si="1"/>
        <v>4895</v>
      </c>
      <c r="P27" s="14">
        <v>0</v>
      </c>
      <c r="Q27" s="14">
        <v>4895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3">
        <f t="shared" si="2"/>
        <v>0</v>
      </c>
      <c r="Y27" s="13">
        <f t="shared" si="3"/>
        <v>0</v>
      </c>
      <c r="Z27" s="14">
        <v>0</v>
      </c>
      <c r="AA27" s="14">
        <v>0</v>
      </c>
      <c r="AB27" s="13">
        <f t="shared" si="4"/>
        <v>0</v>
      </c>
      <c r="AC27" s="14">
        <v>0</v>
      </c>
      <c r="AD27" s="14">
        <v>0</v>
      </c>
      <c r="AE27" s="13">
        <f t="shared" si="5"/>
        <v>783</v>
      </c>
      <c r="AF27" s="14">
        <v>783</v>
      </c>
      <c r="AG27" s="14">
        <v>0</v>
      </c>
      <c r="AH27" s="14">
        <v>0</v>
      </c>
      <c r="AI27" s="13">
        <f t="shared" si="6"/>
        <v>0</v>
      </c>
      <c r="AJ27" s="14">
        <v>0</v>
      </c>
      <c r="AK27" s="14">
        <v>0</v>
      </c>
      <c r="AL27" s="13">
        <f t="shared" si="7"/>
        <v>900</v>
      </c>
      <c r="AM27" s="14">
        <v>881</v>
      </c>
      <c r="AN27" s="14">
        <v>19</v>
      </c>
      <c r="AO27" s="13">
        <f t="shared" si="8"/>
        <v>0</v>
      </c>
      <c r="AP27" s="14">
        <v>0</v>
      </c>
      <c r="AQ27" s="14">
        <v>0</v>
      </c>
      <c r="AR27" s="13">
        <f t="shared" si="9"/>
        <v>2040</v>
      </c>
      <c r="AS27" s="14">
        <v>832</v>
      </c>
      <c r="AT27" s="14">
        <v>97</v>
      </c>
      <c r="AU27" s="14">
        <v>0</v>
      </c>
      <c r="AV27" s="14">
        <v>0</v>
      </c>
      <c r="AW27" s="14">
        <v>0</v>
      </c>
      <c r="AX27" s="13">
        <f t="shared" si="10"/>
        <v>0</v>
      </c>
      <c r="AY27" s="14">
        <v>0</v>
      </c>
      <c r="AZ27" s="14">
        <v>0</v>
      </c>
      <c r="BA27" s="13">
        <f t="shared" si="11"/>
        <v>0</v>
      </c>
      <c r="BB27" s="14">
        <v>0</v>
      </c>
      <c r="BC27" s="14">
        <v>0</v>
      </c>
      <c r="BD27" s="13">
        <f t="shared" si="12"/>
        <v>1042</v>
      </c>
      <c r="BE27" s="14">
        <v>907</v>
      </c>
      <c r="BF27" s="14">
        <v>135</v>
      </c>
      <c r="BG27" s="13">
        <f t="shared" si="13"/>
        <v>0</v>
      </c>
      <c r="BH27" s="14">
        <v>0</v>
      </c>
      <c r="BI27" s="14">
        <v>0</v>
      </c>
      <c r="BJ27" s="13">
        <f t="shared" si="14"/>
        <v>69</v>
      </c>
      <c r="BK27" s="14">
        <v>69</v>
      </c>
      <c r="BL27" s="14">
        <v>0</v>
      </c>
      <c r="BM27" s="13">
        <f t="shared" si="15"/>
        <v>1813</v>
      </c>
      <c r="BN27" s="14">
        <v>1813</v>
      </c>
      <c r="BO27" s="14">
        <v>0</v>
      </c>
      <c r="BP27" s="13">
        <f t="shared" si="16"/>
        <v>845</v>
      </c>
      <c r="BQ27" s="13">
        <f t="shared" si="17"/>
        <v>0</v>
      </c>
      <c r="BR27" s="14">
        <v>0</v>
      </c>
      <c r="BS27" s="15">
        <v>0</v>
      </c>
      <c r="BT27" s="15">
        <v>0</v>
      </c>
      <c r="BU27" s="15">
        <v>419</v>
      </c>
      <c r="BV27" s="13">
        <f t="shared" si="18"/>
        <v>0</v>
      </c>
      <c r="BW27" s="15">
        <v>0</v>
      </c>
      <c r="BX27" s="15">
        <v>0</v>
      </c>
      <c r="BY27" s="13">
        <f t="shared" si="19"/>
        <v>0</v>
      </c>
      <c r="BZ27" s="15">
        <v>0</v>
      </c>
      <c r="CA27" s="15">
        <v>0</v>
      </c>
      <c r="CB27" s="13">
        <f t="shared" si="20"/>
        <v>426</v>
      </c>
      <c r="CC27" s="15">
        <v>426</v>
      </c>
      <c r="CD27" s="15">
        <v>0</v>
      </c>
      <c r="CE27" s="13">
        <f t="shared" si="21"/>
        <v>1316</v>
      </c>
      <c r="CF27" s="14">
        <v>1243</v>
      </c>
      <c r="CG27" s="14">
        <v>73</v>
      </c>
      <c r="CH27" s="13">
        <f t="shared" si="22"/>
        <v>1499</v>
      </c>
      <c r="CI27" s="14">
        <v>1059</v>
      </c>
      <c r="CJ27" s="14">
        <v>440</v>
      </c>
      <c r="CK27" s="13">
        <f t="shared" si="23"/>
        <v>0</v>
      </c>
      <c r="CL27" s="14">
        <v>0</v>
      </c>
      <c r="CM27" s="14">
        <v>0</v>
      </c>
      <c r="CN27" s="13">
        <f t="shared" si="24"/>
        <v>1118</v>
      </c>
      <c r="CO27" s="14">
        <v>936</v>
      </c>
      <c r="CP27" s="14">
        <v>182</v>
      </c>
      <c r="CQ27" s="16"/>
      <c r="CR27" s="13">
        <f t="shared" si="25"/>
        <v>166</v>
      </c>
      <c r="CS27" s="14">
        <v>97</v>
      </c>
      <c r="CT27" s="14">
        <v>69</v>
      </c>
      <c r="CU27" s="13">
        <f t="shared" si="26"/>
        <v>287</v>
      </c>
      <c r="CV27" s="13">
        <f t="shared" si="27"/>
        <v>287</v>
      </c>
      <c r="CW27" s="13">
        <f t="shared" si="27"/>
        <v>0</v>
      </c>
      <c r="CX27" s="13">
        <f t="shared" si="28"/>
        <v>133</v>
      </c>
      <c r="CY27" s="14">
        <v>133</v>
      </c>
      <c r="CZ27" s="14">
        <v>0</v>
      </c>
      <c r="DA27" s="13">
        <f t="shared" si="29"/>
        <v>52</v>
      </c>
      <c r="DB27" s="14">
        <v>52</v>
      </c>
      <c r="DC27" s="14">
        <v>0</v>
      </c>
      <c r="DD27" s="13">
        <f t="shared" si="30"/>
        <v>102</v>
      </c>
      <c r="DE27" s="14">
        <v>102</v>
      </c>
      <c r="DF27" s="14">
        <v>0</v>
      </c>
      <c r="DG27" s="17">
        <f t="shared" si="33"/>
        <v>20764</v>
      </c>
      <c r="DH27" s="17">
        <f t="shared" si="31"/>
        <v>14854</v>
      </c>
      <c r="DI27" s="17">
        <v>3210</v>
      </c>
      <c r="DJ27" s="17">
        <f t="shared" si="32"/>
        <v>5910</v>
      </c>
      <c r="DK27" s="18">
        <v>1113</v>
      </c>
      <c r="DL27" s="18">
        <v>758</v>
      </c>
    </row>
    <row r="28" spans="1:116" ht="15.75" x14ac:dyDescent="0.2">
      <c r="A28" s="19" t="s">
        <v>95</v>
      </c>
      <c r="B28" s="13">
        <f t="shared" si="0"/>
        <v>3043</v>
      </c>
      <c r="C28" s="14">
        <v>0</v>
      </c>
      <c r="D28" s="14">
        <v>3043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3">
        <f t="shared" si="1"/>
        <v>3764</v>
      </c>
      <c r="P28" s="14">
        <v>0</v>
      </c>
      <c r="Q28" s="14">
        <v>3764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3">
        <f t="shared" si="2"/>
        <v>0</v>
      </c>
      <c r="Y28" s="13">
        <f t="shared" si="3"/>
        <v>0</v>
      </c>
      <c r="Z28" s="14">
        <v>0</v>
      </c>
      <c r="AA28" s="14">
        <v>0</v>
      </c>
      <c r="AB28" s="13">
        <f t="shared" si="4"/>
        <v>0</v>
      </c>
      <c r="AC28" s="14">
        <v>0</v>
      </c>
      <c r="AD28" s="14">
        <v>0</v>
      </c>
      <c r="AE28" s="13">
        <f t="shared" si="5"/>
        <v>187</v>
      </c>
      <c r="AF28" s="14">
        <v>187</v>
      </c>
      <c r="AG28" s="14">
        <v>0</v>
      </c>
      <c r="AH28" s="14">
        <v>0</v>
      </c>
      <c r="AI28" s="13">
        <f t="shared" si="6"/>
        <v>0</v>
      </c>
      <c r="AJ28" s="14">
        <v>0</v>
      </c>
      <c r="AK28" s="14">
        <v>0</v>
      </c>
      <c r="AL28" s="13">
        <f t="shared" si="7"/>
        <v>0</v>
      </c>
      <c r="AM28" s="14">
        <v>0</v>
      </c>
      <c r="AN28" s="14">
        <v>0</v>
      </c>
      <c r="AO28" s="13">
        <f t="shared" si="8"/>
        <v>0</v>
      </c>
      <c r="AP28" s="14">
        <v>0</v>
      </c>
      <c r="AQ28" s="14">
        <v>0</v>
      </c>
      <c r="AR28" s="13">
        <f t="shared" si="9"/>
        <v>1875</v>
      </c>
      <c r="AS28" s="14">
        <v>1432</v>
      </c>
      <c r="AT28" s="14">
        <v>0</v>
      </c>
      <c r="AU28" s="14">
        <v>0</v>
      </c>
      <c r="AV28" s="14">
        <v>0</v>
      </c>
      <c r="AW28" s="14">
        <v>0</v>
      </c>
      <c r="AX28" s="13">
        <f t="shared" si="10"/>
        <v>0</v>
      </c>
      <c r="AY28" s="14">
        <v>0</v>
      </c>
      <c r="AZ28" s="14">
        <v>0</v>
      </c>
      <c r="BA28" s="13">
        <f t="shared" si="11"/>
        <v>0</v>
      </c>
      <c r="BB28" s="14">
        <v>0</v>
      </c>
      <c r="BC28" s="14">
        <v>0</v>
      </c>
      <c r="BD28" s="13">
        <f t="shared" si="12"/>
        <v>0</v>
      </c>
      <c r="BE28" s="14">
        <v>0</v>
      </c>
      <c r="BF28" s="14">
        <v>0</v>
      </c>
      <c r="BG28" s="13">
        <f t="shared" si="13"/>
        <v>0</v>
      </c>
      <c r="BH28" s="14">
        <v>0</v>
      </c>
      <c r="BI28" s="14">
        <v>0</v>
      </c>
      <c r="BJ28" s="13">
        <f t="shared" si="14"/>
        <v>443</v>
      </c>
      <c r="BK28" s="14">
        <v>443</v>
      </c>
      <c r="BL28" s="14">
        <v>0</v>
      </c>
      <c r="BM28" s="13">
        <f t="shared" si="15"/>
        <v>0</v>
      </c>
      <c r="BN28" s="14">
        <v>0</v>
      </c>
      <c r="BO28" s="14">
        <v>0</v>
      </c>
      <c r="BP28" s="13">
        <f t="shared" si="16"/>
        <v>217</v>
      </c>
      <c r="BQ28" s="13">
        <f t="shared" si="17"/>
        <v>0</v>
      </c>
      <c r="BR28" s="14">
        <v>0</v>
      </c>
      <c r="BS28" s="15">
        <v>0</v>
      </c>
      <c r="BT28" s="15">
        <v>0</v>
      </c>
      <c r="BU28" s="15">
        <v>0</v>
      </c>
      <c r="BV28" s="13">
        <f t="shared" si="18"/>
        <v>0</v>
      </c>
      <c r="BW28" s="15">
        <v>0</v>
      </c>
      <c r="BX28" s="15">
        <v>0</v>
      </c>
      <c r="BY28" s="13">
        <f t="shared" si="19"/>
        <v>0</v>
      </c>
      <c r="BZ28" s="15">
        <v>0</v>
      </c>
      <c r="CA28" s="15">
        <v>0</v>
      </c>
      <c r="CB28" s="13">
        <f t="shared" si="20"/>
        <v>217</v>
      </c>
      <c r="CC28" s="15">
        <v>217</v>
      </c>
      <c r="CD28" s="15">
        <v>0</v>
      </c>
      <c r="CE28" s="13">
        <f t="shared" si="21"/>
        <v>312</v>
      </c>
      <c r="CF28" s="14">
        <v>312</v>
      </c>
      <c r="CG28" s="14">
        <v>0</v>
      </c>
      <c r="CH28" s="13">
        <f t="shared" si="22"/>
        <v>223</v>
      </c>
      <c r="CI28" s="14">
        <v>223</v>
      </c>
      <c r="CJ28" s="14">
        <v>0</v>
      </c>
      <c r="CK28" s="13">
        <f t="shared" si="23"/>
        <v>0</v>
      </c>
      <c r="CL28" s="14">
        <v>0</v>
      </c>
      <c r="CM28" s="14">
        <v>0</v>
      </c>
      <c r="CN28" s="13">
        <f t="shared" si="24"/>
        <v>328</v>
      </c>
      <c r="CO28" s="14">
        <v>328</v>
      </c>
      <c r="CP28" s="14">
        <v>0</v>
      </c>
      <c r="CQ28" s="16"/>
      <c r="CR28" s="13">
        <f t="shared" si="25"/>
        <v>0</v>
      </c>
      <c r="CS28" s="14">
        <v>0</v>
      </c>
      <c r="CT28" s="14">
        <v>0</v>
      </c>
      <c r="CU28" s="13">
        <f t="shared" si="26"/>
        <v>686</v>
      </c>
      <c r="CV28" s="13">
        <f t="shared" si="27"/>
        <v>468</v>
      </c>
      <c r="CW28" s="13">
        <f t="shared" si="27"/>
        <v>218</v>
      </c>
      <c r="CX28" s="13">
        <f t="shared" si="28"/>
        <v>373</v>
      </c>
      <c r="CY28" s="14">
        <v>155</v>
      </c>
      <c r="CZ28" s="14">
        <v>218</v>
      </c>
      <c r="DA28" s="13">
        <f t="shared" si="29"/>
        <v>313</v>
      </c>
      <c r="DB28" s="14">
        <v>313</v>
      </c>
      <c r="DC28" s="14">
        <v>0</v>
      </c>
      <c r="DD28" s="13">
        <f t="shared" si="30"/>
        <v>0</v>
      </c>
      <c r="DE28" s="14">
        <v>0</v>
      </c>
      <c r="DF28" s="14">
        <v>0</v>
      </c>
      <c r="DG28" s="17">
        <f t="shared" si="33"/>
        <v>10635</v>
      </c>
      <c r="DH28" s="17">
        <f t="shared" si="31"/>
        <v>6653</v>
      </c>
      <c r="DI28" s="17">
        <v>1255</v>
      </c>
      <c r="DJ28" s="17">
        <f t="shared" si="32"/>
        <v>3982</v>
      </c>
      <c r="DK28" s="18">
        <v>405</v>
      </c>
      <c r="DL28" s="18">
        <v>276</v>
      </c>
    </row>
    <row r="29" spans="1:116" ht="15.75" x14ac:dyDescent="0.2">
      <c r="A29" s="19" t="s">
        <v>96</v>
      </c>
      <c r="B29" s="13">
        <f t="shared" si="0"/>
        <v>7765</v>
      </c>
      <c r="C29" s="14">
        <v>0</v>
      </c>
      <c r="D29" s="14">
        <v>2980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4785</v>
      </c>
      <c r="M29" s="14">
        <v>0</v>
      </c>
      <c r="N29" s="14">
        <v>0</v>
      </c>
      <c r="O29" s="13">
        <f t="shared" si="1"/>
        <v>1714</v>
      </c>
      <c r="P29" s="14">
        <v>0</v>
      </c>
      <c r="Q29" s="14">
        <v>1714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3">
        <f t="shared" si="2"/>
        <v>0</v>
      </c>
      <c r="Y29" s="13">
        <f t="shared" si="3"/>
        <v>0</v>
      </c>
      <c r="Z29" s="14">
        <v>0</v>
      </c>
      <c r="AA29" s="14">
        <v>0</v>
      </c>
      <c r="AB29" s="13">
        <f t="shared" si="4"/>
        <v>0</v>
      </c>
      <c r="AC29" s="14">
        <v>0</v>
      </c>
      <c r="AD29" s="14">
        <v>0</v>
      </c>
      <c r="AE29" s="13">
        <f t="shared" si="5"/>
        <v>1341</v>
      </c>
      <c r="AF29" s="14">
        <v>1341</v>
      </c>
      <c r="AG29" s="14">
        <v>0</v>
      </c>
      <c r="AH29" s="14">
        <v>0</v>
      </c>
      <c r="AI29" s="13">
        <f t="shared" si="6"/>
        <v>0</v>
      </c>
      <c r="AJ29" s="14">
        <v>0</v>
      </c>
      <c r="AK29" s="14">
        <v>0</v>
      </c>
      <c r="AL29" s="13">
        <f t="shared" si="7"/>
        <v>476</v>
      </c>
      <c r="AM29" s="14">
        <v>447</v>
      </c>
      <c r="AN29" s="14">
        <v>29</v>
      </c>
      <c r="AO29" s="13">
        <f t="shared" si="8"/>
        <v>408</v>
      </c>
      <c r="AP29" s="14">
        <v>359</v>
      </c>
      <c r="AQ29" s="14">
        <v>49</v>
      </c>
      <c r="AR29" s="13">
        <f t="shared" si="9"/>
        <v>2088</v>
      </c>
      <c r="AS29" s="14">
        <v>2066</v>
      </c>
      <c r="AT29" s="14">
        <v>0</v>
      </c>
      <c r="AU29" s="14">
        <v>0</v>
      </c>
      <c r="AV29" s="14">
        <v>0</v>
      </c>
      <c r="AW29" s="14">
        <v>0</v>
      </c>
      <c r="AX29" s="13">
        <f t="shared" si="10"/>
        <v>0</v>
      </c>
      <c r="AY29" s="14">
        <v>0</v>
      </c>
      <c r="AZ29" s="14">
        <v>0</v>
      </c>
      <c r="BA29" s="13">
        <f t="shared" si="11"/>
        <v>0</v>
      </c>
      <c r="BB29" s="14">
        <v>0</v>
      </c>
      <c r="BC29" s="14">
        <v>0</v>
      </c>
      <c r="BD29" s="13">
        <f t="shared" si="12"/>
        <v>0</v>
      </c>
      <c r="BE29" s="14">
        <v>0</v>
      </c>
      <c r="BF29" s="14">
        <v>0</v>
      </c>
      <c r="BG29" s="13">
        <f t="shared" si="13"/>
        <v>0</v>
      </c>
      <c r="BH29" s="14">
        <v>0</v>
      </c>
      <c r="BI29" s="14">
        <v>0</v>
      </c>
      <c r="BJ29" s="13">
        <f t="shared" si="14"/>
        <v>22</v>
      </c>
      <c r="BK29" s="14">
        <v>22</v>
      </c>
      <c r="BL29" s="14">
        <v>0</v>
      </c>
      <c r="BM29" s="13">
        <f t="shared" si="15"/>
        <v>58</v>
      </c>
      <c r="BN29" s="14">
        <v>58</v>
      </c>
      <c r="BO29" s="14">
        <v>0</v>
      </c>
      <c r="BP29" s="13">
        <f t="shared" si="16"/>
        <v>1733</v>
      </c>
      <c r="BQ29" s="13">
        <f t="shared" si="17"/>
        <v>0</v>
      </c>
      <c r="BR29" s="14">
        <v>0</v>
      </c>
      <c r="BS29" s="15">
        <v>0</v>
      </c>
      <c r="BT29" s="15">
        <v>127</v>
      </c>
      <c r="BU29" s="15">
        <v>331</v>
      </c>
      <c r="BV29" s="13">
        <f t="shared" si="18"/>
        <v>0</v>
      </c>
      <c r="BW29" s="15">
        <v>0</v>
      </c>
      <c r="BX29" s="15">
        <v>0</v>
      </c>
      <c r="BY29" s="13">
        <f t="shared" si="19"/>
        <v>0</v>
      </c>
      <c r="BZ29" s="15">
        <v>0</v>
      </c>
      <c r="CA29" s="15">
        <v>0</v>
      </c>
      <c r="CB29" s="13">
        <f t="shared" si="20"/>
        <v>1275</v>
      </c>
      <c r="CC29" s="15">
        <v>1275</v>
      </c>
      <c r="CD29" s="15">
        <v>0</v>
      </c>
      <c r="CE29" s="13">
        <f t="shared" si="21"/>
        <v>1560</v>
      </c>
      <c r="CF29" s="14">
        <v>1544</v>
      </c>
      <c r="CG29" s="14">
        <v>16</v>
      </c>
      <c r="CH29" s="13">
        <f t="shared" si="22"/>
        <v>539</v>
      </c>
      <c r="CI29" s="14">
        <v>375</v>
      </c>
      <c r="CJ29" s="14">
        <v>164</v>
      </c>
      <c r="CK29" s="13">
        <f t="shared" si="23"/>
        <v>0</v>
      </c>
      <c r="CL29" s="14">
        <v>0</v>
      </c>
      <c r="CM29" s="14">
        <v>0</v>
      </c>
      <c r="CN29" s="13">
        <f t="shared" si="24"/>
        <v>723</v>
      </c>
      <c r="CO29" s="14">
        <v>634</v>
      </c>
      <c r="CP29" s="14">
        <v>89</v>
      </c>
      <c r="CQ29" s="16"/>
      <c r="CR29" s="13">
        <f t="shared" si="25"/>
        <v>560</v>
      </c>
      <c r="CS29" s="14">
        <v>375</v>
      </c>
      <c r="CT29" s="14">
        <v>185</v>
      </c>
      <c r="CU29" s="13">
        <f t="shared" si="26"/>
        <v>2508</v>
      </c>
      <c r="CV29" s="13">
        <f t="shared" si="27"/>
        <v>1941</v>
      </c>
      <c r="CW29" s="13">
        <f t="shared" si="27"/>
        <v>567</v>
      </c>
      <c r="CX29" s="13">
        <f t="shared" si="28"/>
        <v>0</v>
      </c>
      <c r="CY29" s="14">
        <v>0</v>
      </c>
      <c r="CZ29" s="14">
        <v>0</v>
      </c>
      <c r="DA29" s="13">
        <f t="shared" si="29"/>
        <v>2508</v>
      </c>
      <c r="DB29" s="14">
        <v>1941</v>
      </c>
      <c r="DC29" s="14">
        <v>567</v>
      </c>
      <c r="DD29" s="13">
        <f t="shared" si="30"/>
        <v>0</v>
      </c>
      <c r="DE29" s="14">
        <v>0</v>
      </c>
      <c r="DF29" s="14">
        <v>0</v>
      </c>
      <c r="DG29" s="17">
        <f t="shared" si="33"/>
        <v>21473</v>
      </c>
      <c r="DH29" s="17">
        <f t="shared" si="31"/>
        <v>18533</v>
      </c>
      <c r="DI29" s="17">
        <v>1873</v>
      </c>
      <c r="DJ29" s="17">
        <f t="shared" si="32"/>
        <v>2940</v>
      </c>
      <c r="DK29" s="18">
        <v>634</v>
      </c>
      <c r="DL29" s="18">
        <v>432</v>
      </c>
    </row>
    <row r="30" spans="1:116" ht="15.75" x14ac:dyDescent="0.2">
      <c r="A30" s="19" t="s">
        <v>97</v>
      </c>
      <c r="B30" s="13">
        <f t="shared" si="0"/>
        <v>11390</v>
      </c>
      <c r="C30" s="14">
        <v>0</v>
      </c>
      <c r="D30" s="14">
        <v>9551</v>
      </c>
      <c r="E30" s="14">
        <v>0</v>
      </c>
      <c r="F30" s="14">
        <v>0</v>
      </c>
      <c r="G30" s="14">
        <v>0</v>
      </c>
      <c r="H30" s="14">
        <v>0</v>
      </c>
      <c r="I30" s="14">
        <v>681</v>
      </c>
      <c r="J30" s="14">
        <v>0</v>
      </c>
      <c r="K30" s="14">
        <v>0</v>
      </c>
      <c r="L30" s="14">
        <v>1158</v>
      </c>
      <c r="M30" s="14">
        <v>0</v>
      </c>
      <c r="N30" s="14">
        <v>0</v>
      </c>
      <c r="O30" s="13">
        <f t="shared" si="1"/>
        <v>11088</v>
      </c>
      <c r="P30" s="14">
        <v>1760</v>
      </c>
      <c r="Q30" s="14">
        <v>9328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3">
        <f t="shared" si="2"/>
        <v>429</v>
      </c>
      <c r="Y30" s="13">
        <f t="shared" si="3"/>
        <v>429</v>
      </c>
      <c r="Z30" s="14">
        <v>429</v>
      </c>
      <c r="AA30" s="14">
        <v>0</v>
      </c>
      <c r="AB30" s="13">
        <f t="shared" si="4"/>
        <v>0</v>
      </c>
      <c r="AC30" s="14">
        <v>0</v>
      </c>
      <c r="AD30" s="14">
        <v>0</v>
      </c>
      <c r="AE30" s="13">
        <f t="shared" si="5"/>
        <v>1757</v>
      </c>
      <c r="AF30" s="14">
        <v>1757</v>
      </c>
      <c r="AG30" s="14">
        <v>0</v>
      </c>
      <c r="AH30" s="14">
        <v>0</v>
      </c>
      <c r="AI30" s="13">
        <f t="shared" si="6"/>
        <v>0</v>
      </c>
      <c r="AJ30" s="14">
        <v>0</v>
      </c>
      <c r="AK30" s="14">
        <v>0</v>
      </c>
      <c r="AL30" s="13">
        <f t="shared" si="7"/>
        <v>691</v>
      </c>
      <c r="AM30" s="14">
        <v>572</v>
      </c>
      <c r="AN30" s="14">
        <v>119</v>
      </c>
      <c r="AO30" s="13">
        <f t="shared" si="8"/>
        <v>0</v>
      </c>
      <c r="AP30" s="14">
        <v>0</v>
      </c>
      <c r="AQ30" s="14">
        <v>0</v>
      </c>
      <c r="AR30" s="13">
        <f t="shared" si="9"/>
        <v>3135</v>
      </c>
      <c r="AS30" s="14">
        <v>2607</v>
      </c>
      <c r="AT30" s="14">
        <v>0</v>
      </c>
      <c r="AU30" s="14">
        <v>0</v>
      </c>
      <c r="AV30" s="14">
        <v>0</v>
      </c>
      <c r="AW30" s="14">
        <v>0</v>
      </c>
      <c r="AX30" s="13">
        <f t="shared" si="10"/>
        <v>0</v>
      </c>
      <c r="AY30" s="14">
        <v>0</v>
      </c>
      <c r="AZ30" s="14">
        <v>0</v>
      </c>
      <c r="BA30" s="13">
        <f t="shared" si="11"/>
        <v>0</v>
      </c>
      <c r="BB30" s="14">
        <v>0</v>
      </c>
      <c r="BC30" s="14">
        <v>0</v>
      </c>
      <c r="BD30" s="13">
        <f t="shared" si="12"/>
        <v>528</v>
      </c>
      <c r="BE30" s="14">
        <v>0</v>
      </c>
      <c r="BF30" s="14">
        <v>528</v>
      </c>
      <c r="BG30" s="13">
        <f t="shared" si="13"/>
        <v>0</v>
      </c>
      <c r="BH30" s="14">
        <v>0</v>
      </c>
      <c r="BI30" s="14">
        <v>0</v>
      </c>
      <c r="BJ30" s="13">
        <f t="shared" si="14"/>
        <v>0</v>
      </c>
      <c r="BK30" s="14">
        <v>0</v>
      </c>
      <c r="BL30" s="14">
        <v>0</v>
      </c>
      <c r="BM30" s="13">
        <f t="shared" si="15"/>
        <v>0</v>
      </c>
      <c r="BN30" s="14">
        <v>0</v>
      </c>
      <c r="BO30" s="14">
        <v>0</v>
      </c>
      <c r="BP30" s="13">
        <f t="shared" si="16"/>
        <v>9233</v>
      </c>
      <c r="BQ30" s="13">
        <f t="shared" si="17"/>
        <v>2010</v>
      </c>
      <c r="BR30" s="14">
        <v>2010</v>
      </c>
      <c r="BS30" s="15">
        <v>0</v>
      </c>
      <c r="BT30" s="15">
        <v>1004</v>
      </c>
      <c r="BU30" s="15">
        <v>1006</v>
      </c>
      <c r="BV30" s="13">
        <f t="shared" si="18"/>
        <v>1006</v>
      </c>
      <c r="BW30" s="15">
        <v>1006</v>
      </c>
      <c r="BX30" s="15">
        <v>0</v>
      </c>
      <c r="BY30" s="13">
        <f t="shared" si="19"/>
        <v>0</v>
      </c>
      <c r="BZ30" s="15">
        <v>0</v>
      </c>
      <c r="CA30" s="15">
        <v>0</v>
      </c>
      <c r="CB30" s="13">
        <f t="shared" si="20"/>
        <v>4207</v>
      </c>
      <c r="CC30" s="15">
        <v>4207</v>
      </c>
      <c r="CD30" s="15">
        <v>0</v>
      </c>
      <c r="CE30" s="13">
        <f t="shared" si="21"/>
        <v>3066</v>
      </c>
      <c r="CF30" s="14">
        <v>2744</v>
      </c>
      <c r="CG30" s="14">
        <v>322</v>
      </c>
      <c r="CH30" s="13">
        <f t="shared" si="22"/>
        <v>2741</v>
      </c>
      <c r="CI30" s="14">
        <v>1218</v>
      </c>
      <c r="CJ30" s="14">
        <v>1523</v>
      </c>
      <c r="CK30" s="13">
        <f t="shared" si="23"/>
        <v>0</v>
      </c>
      <c r="CL30" s="14">
        <v>0</v>
      </c>
      <c r="CM30" s="14">
        <v>0</v>
      </c>
      <c r="CN30" s="13">
        <f t="shared" si="24"/>
        <v>1983</v>
      </c>
      <c r="CO30" s="14">
        <v>741</v>
      </c>
      <c r="CP30" s="14">
        <v>1242</v>
      </c>
      <c r="CQ30" s="16"/>
      <c r="CR30" s="13">
        <f t="shared" si="25"/>
        <v>2444</v>
      </c>
      <c r="CS30" s="14">
        <v>1915</v>
      </c>
      <c r="CT30" s="14">
        <v>529</v>
      </c>
      <c r="CU30" s="13">
        <f t="shared" si="26"/>
        <v>2688</v>
      </c>
      <c r="CV30" s="13">
        <f t="shared" si="27"/>
        <v>1563</v>
      </c>
      <c r="CW30" s="13">
        <f t="shared" si="27"/>
        <v>1125</v>
      </c>
      <c r="CX30" s="13">
        <f t="shared" si="28"/>
        <v>437</v>
      </c>
      <c r="CY30" s="14">
        <v>437</v>
      </c>
      <c r="CZ30" s="14">
        <v>0</v>
      </c>
      <c r="DA30" s="13">
        <f t="shared" si="29"/>
        <v>2251</v>
      </c>
      <c r="DB30" s="14">
        <v>1126</v>
      </c>
      <c r="DC30" s="14">
        <v>1125</v>
      </c>
      <c r="DD30" s="13">
        <f t="shared" si="30"/>
        <v>0</v>
      </c>
      <c r="DE30" s="14">
        <v>0</v>
      </c>
      <c r="DF30" s="14">
        <v>0</v>
      </c>
      <c r="DG30" s="17">
        <f t="shared" si="33"/>
        <v>50645</v>
      </c>
      <c r="DH30" s="17">
        <f t="shared" si="31"/>
        <v>33165</v>
      </c>
      <c r="DI30" s="17">
        <v>6436</v>
      </c>
      <c r="DJ30" s="17">
        <f t="shared" si="32"/>
        <v>17480</v>
      </c>
      <c r="DK30" s="18">
        <v>2255</v>
      </c>
      <c r="DL30" s="18">
        <v>1536</v>
      </c>
    </row>
    <row r="31" spans="1:116" ht="15.75" x14ac:dyDescent="0.2">
      <c r="A31" s="19" t="s">
        <v>98</v>
      </c>
      <c r="B31" s="13">
        <f t="shared" si="0"/>
        <v>5358</v>
      </c>
      <c r="C31" s="14">
        <v>0</v>
      </c>
      <c r="D31" s="14">
        <v>3638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1720</v>
      </c>
      <c r="M31" s="14">
        <v>0</v>
      </c>
      <c r="N31" s="14">
        <v>0</v>
      </c>
      <c r="O31" s="13">
        <f t="shared" si="1"/>
        <v>4300</v>
      </c>
      <c r="P31" s="14">
        <v>0</v>
      </c>
      <c r="Q31" s="14">
        <v>4013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287</v>
      </c>
      <c r="X31" s="13">
        <f t="shared" si="2"/>
        <v>23</v>
      </c>
      <c r="Y31" s="13">
        <f t="shared" si="3"/>
        <v>23</v>
      </c>
      <c r="Z31" s="14">
        <v>23</v>
      </c>
      <c r="AA31" s="14">
        <v>0</v>
      </c>
      <c r="AB31" s="13">
        <f t="shared" si="4"/>
        <v>0</v>
      </c>
      <c r="AC31" s="14">
        <v>0</v>
      </c>
      <c r="AD31" s="14">
        <v>0</v>
      </c>
      <c r="AE31" s="13">
        <f t="shared" si="5"/>
        <v>115</v>
      </c>
      <c r="AF31" s="14">
        <v>115</v>
      </c>
      <c r="AG31" s="14">
        <v>0</v>
      </c>
      <c r="AH31" s="14">
        <v>0</v>
      </c>
      <c r="AI31" s="13">
        <f t="shared" si="6"/>
        <v>0</v>
      </c>
      <c r="AJ31" s="14">
        <v>0</v>
      </c>
      <c r="AK31" s="14">
        <v>0</v>
      </c>
      <c r="AL31" s="13">
        <f t="shared" si="7"/>
        <v>1147</v>
      </c>
      <c r="AM31" s="14">
        <v>1032</v>
      </c>
      <c r="AN31" s="14">
        <v>115</v>
      </c>
      <c r="AO31" s="13">
        <f t="shared" si="8"/>
        <v>0</v>
      </c>
      <c r="AP31" s="14">
        <v>0</v>
      </c>
      <c r="AQ31" s="14">
        <v>0</v>
      </c>
      <c r="AR31" s="13">
        <f t="shared" si="9"/>
        <v>355</v>
      </c>
      <c r="AS31" s="14">
        <v>344</v>
      </c>
      <c r="AT31" s="14">
        <v>0</v>
      </c>
      <c r="AU31" s="14">
        <v>0</v>
      </c>
      <c r="AV31" s="14">
        <v>0</v>
      </c>
      <c r="AW31" s="14">
        <v>0</v>
      </c>
      <c r="AX31" s="13">
        <f t="shared" si="10"/>
        <v>0</v>
      </c>
      <c r="AY31" s="14">
        <v>0</v>
      </c>
      <c r="AZ31" s="14">
        <v>0</v>
      </c>
      <c r="BA31" s="13">
        <f t="shared" si="11"/>
        <v>0</v>
      </c>
      <c r="BB31" s="14">
        <v>0</v>
      </c>
      <c r="BC31" s="14">
        <v>0</v>
      </c>
      <c r="BD31" s="13">
        <f t="shared" si="12"/>
        <v>0</v>
      </c>
      <c r="BE31" s="14">
        <v>0</v>
      </c>
      <c r="BF31" s="14">
        <v>0</v>
      </c>
      <c r="BG31" s="13">
        <f t="shared" si="13"/>
        <v>0</v>
      </c>
      <c r="BH31" s="14">
        <v>0</v>
      </c>
      <c r="BI31" s="14">
        <v>0</v>
      </c>
      <c r="BJ31" s="13">
        <f t="shared" si="14"/>
        <v>11</v>
      </c>
      <c r="BK31" s="14">
        <v>11</v>
      </c>
      <c r="BL31" s="14">
        <v>0</v>
      </c>
      <c r="BM31" s="13">
        <f t="shared" si="15"/>
        <v>0</v>
      </c>
      <c r="BN31" s="14">
        <v>0</v>
      </c>
      <c r="BO31" s="14">
        <v>0</v>
      </c>
      <c r="BP31" s="13">
        <f t="shared" si="16"/>
        <v>800</v>
      </c>
      <c r="BQ31" s="13">
        <f t="shared" si="17"/>
        <v>0</v>
      </c>
      <c r="BR31" s="14">
        <v>0</v>
      </c>
      <c r="BS31" s="15">
        <v>0</v>
      </c>
      <c r="BT31" s="15">
        <v>0</v>
      </c>
      <c r="BU31" s="15">
        <v>300</v>
      </c>
      <c r="BV31" s="13">
        <f t="shared" si="18"/>
        <v>0</v>
      </c>
      <c r="BW31" s="15">
        <v>0</v>
      </c>
      <c r="BX31" s="15">
        <v>0</v>
      </c>
      <c r="BY31" s="13">
        <f t="shared" si="19"/>
        <v>0</v>
      </c>
      <c r="BZ31" s="15">
        <v>0</v>
      </c>
      <c r="CA31" s="15">
        <v>0</v>
      </c>
      <c r="CB31" s="13">
        <f t="shared" si="20"/>
        <v>500</v>
      </c>
      <c r="CC31" s="15">
        <v>500</v>
      </c>
      <c r="CD31" s="15">
        <v>0</v>
      </c>
      <c r="CE31" s="13">
        <f t="shared" si="21"/>
        <v>860</v>
      </c>
      <c r="CF31" s="14">
        <v>860</v>
      </c>
      <c r="CG31" s="14">
        <v>0</v>
      </c>
      <c r="CH31" s="13">
        <f t="shared" si="22"/>
        <v>688</v>
      </c>
      <c r="CI31" s="14">
        <v>516</v>
      </c>
      <c r="CJ31" s="14">
        <v>172</v>
      </c>
      <c r="CK31" s="13">
        <f t="shared" si="23"/>
        <v>0</v>
      </c>
      <c r="CL31" s="14">
        <v>0</v>
      </c>
      <c r="CM31" s="14">
        <v>0</v>
      </c>
      <c r="CN31" s="13">
        <f t="shared" si="24"/>
        <v>917</v>
      </c>
      <c r="CO31" s="14">
        <v>344</v>
      </c>
      <c r="CP31" s="14">
        <v>573</v>
      </c>
      <c r="CQ31" s="16"/>
      <c r="CR31" s="13">
        <f t="shared" si="25"/>
        <v>1089</v>
      </c>
      <c r="CS31" s="14">
        <v>860</v>
      </c>
      <c r="CT31" s="14">
        <v>229</v>
      </c>
      <c r="CU31" s="13">
        <f t="shared" si="26"/>
        <v>2580</v>
      </c>
      <c r="CV31" s="13">
        <f t="shared" si="27"/>
        <v>2580</v>
      </c>
      <c r="CW31" s="13">
        <f t="shared" si="27"/>
        <v>0</v>
      </c>
      <c r="CX31" s="13">
        <f t="shared" si="28"/>
        <v>516</v>
      </c>
      <c r="CY31" s="14">
        <v>516</v>
      </c>
      <c r="CZ31" s="14">
        <v>0</v>
      </c>
      <c r="DA31" s="13">
        <f t="shared" si="29"/>
        <v>2064</v>
      </c>
      <c r="DB31" s="14">
        <v>2064</v>
      </c>
      <c r="DC31" s="14">
        <v>0</v>
      </c>
      <c r="DD31" s="13">
        <f t="shared" si="30"/>
        <v>0</v>
      </c>
      <c r="DE31" s="14">
        <v>0</v>
      </c>
      <c r="DF31" s="14">
        <v>0</v>
      </c>
      <c r="DG31" s="17">
        <f t="shared" si="33"/>
        <v>18232</v>
      </c>
      <c r="DH31" s="17">
        <f t="shared" si="31"/>
        <v>12843</v>
      </c>
      <c r="DI31" s="17">
        <v>1518</v>
      </c>
      <c r="DJ31" s="17">
        <f t="shared" si="32"/>
        <v>5389</v>
      </c>
      <c r="DK31" s="18">
        <v>516</v>
      </c>
      <c r="DL31" s="18">
        <v>351</v>
      </c>
    </row>
    <row r="32" spans="1:116" ht="15.75" x14ac:dyDescent="0.2">
      <c r="A32" s="19" t="s">
        <v>99</v>
      </c>
      <c r="B32" s="13">
        <f t="shared" si="0"/>
        <v>27515</v>
      </c>
      <c r="C32" s="14">
        <v>0</v>
      </c>
      <c r="D32" s="14">
        <v>19264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7452</v>
      </c>
      <c r="M32" s="14">
        <v>799</v>
      </c>
      <c r="N32" s="14">
        <v>0</v>
      </c>
      <c r="O32" s="13">
        <f t="shared" si="1"/>
        <v>9323</v>
      </c>
      <c r="P32" s="14">
        <v>0</v>
      </c>
      <c r="Q32" s="14">
        <v>7801</v>
      </c>
      <c r="R32" s="14">
        <v>0</v>
      </c>
      <c r="S32" s="14">
        <v>711</v>
      </c>
      <c r="T32" s="14">
        <v>0</v>
      </c>
      <c r="U32" s="14">
        <v>0</v>
      </c>
      <c r="V32" s="14">
        <v>0</v>
      </c>
      <c r="W32" s="14">
        <v>811</v>
      </c>
      <c r="X32" s="13">
        <f t="shared" si="2"/>
        <v>0</v>
      </c>
      <c r="Y32" s="13">
        <f t="shared" si="3"/>
        <v>0</v>
      </c>
      <c r="Z32" s="14">
        <v>0</v>
      </c>
      <c r="AA32" s="14">
        <v>0</v>
      </c>
      <c r="AB32" s="13">
        <f t="shared" si="4"/>
        <v>0</v>
      </c>
      <c r="AC32" s="14">
        <v>0</v>
      </c>
      <c r="AD32" s="14">
        <v>0</v>
      </c>
      <c r="AE32" s="13">
        <f t="shared" si="5"/>
        <v>1800</v>
      </c>
      <c r="AF32" s="14">
        <v>1528</v>
      </c>
      <c r="AG32" s="14">
        <v>272</v>
      </c>
      <c r="AH32" s="14">
        <v>0</v>
      </c>
      <c r="AI32" s="13">
        <f t="shared" si="6"/>
        <v>0</v>
      </c>
      <c r="AJ32" s="14">
        <v>0</v>
      </c>
      <c r="AK32" s="14">
        <v>0</v>
      </c>
      <c r="AL32" s="13">
        <f t="shared" si="7"/>
        <v>3366</v>
      </c>
      <c r="AM32" s="14">
        <v>2812</v>
      </c>
      <c r="AN32" s="14">
        <v>554</v>
      </c>
      <c r="AO32" s="13">
        <f t="shared" si="8"/>
        <v>80</v>
      </c>
      <c r="AP32" s="14">
        <v>80</v>
      </c>
      <c r="AQ32" s="14">
        <v>0</v>
      </c>
      <c r="AR32" s="13">
        <f t="shared" si="9"/>
        <v>7936</v>
      </c>
      <c r="AS32" s="14">
        <v>7071</v>
      </c>
      <c r="AT32" s="14">
        <v>226</v>
      </c>
      <c r="AU32" s="14">
        <v>0</v>
      </c>
      <c r="AV32" s="14">
        <v>0</v>
      </c>
      <c r="AW32" s="14">
        <v>0</v>
      </c>
      <c r="AX32" s="13">
        <f t="shared" si="10"/>
        <v>0</v>
      </c>
      <c r="AY32" s="14">
        <v>0</v>
      </c>
      <c r="AZ32" s="14">
        <v>0</v>
      </c>
      <c r="BA32" s="13">
        <f t="shared" si="11"/>
        <v>0</v>
      </c>
      <c r="BB32" s="14">
        <v>0</v>
      </c>
      <c r="BC32" s="14">
        <v>0</v>
      </c>
      <c r="BD32" s="13">
        <f t="shared" si="12"/>
        <v>0</v>
      </c>
      <c r="BE32" s="14">
        <v>0</v>
      </c>
      <c r="BF32" s="14">
        <v>0</v>
      </c>
      <c r="BG32" s="13">
        <f t="shared" si="13"/>
        <v>0</v>
      </c>
      <c r="BH32" s="14">
        <v>0</v>
      </c>
      <c r="BI32" s="14">
        <v>0</v>
      </c>
      <c r="BJ32" s="13">
        <f t="shared" si="14"/>
        <v>639</v>
      </c>
      <c r="BK32" s="14">
        <v>639</v>
      </c>
      <c r="BL32" s="14">
        <v>0</v>
      </c>
      <c r="BM32" s="13">
        <f t="shared" si="15"/>
        <v>81</v>
      </c>
      <c r="BN32" s="14">
        <v>81</v>
      </c>
      <c r="BO32" s="14">
        <v>0</v>
      </c>
      <c r="BP32" s="13">
        <f t="shared" si="16"/>
        <v>3135</v>
      </c>
      <c r="BQ32" s="13">
        <f t="shared" si="17"/>
        <v>119</v>
      </c>
      <c r="BR32" s="14">
        <v>102</v>
      </c>
      <c r="BS32" s="15">
        <v>17</v>
      </c>
      <c r="BT32" s="15">
        <v>256</v>
      </c>
      <c r="BU32" s="15">
        <v>767</v>
      </c>
      <c r="BV32" s="13">
        <f t="shared" si="18"/>
        <v>0</v>
      </c>
      <c r="BW32" s="15">
        <v>0</v>
      </c>
      <c r="BX32" s="15">
        <v>0</v>
      </c>
      <c r="BY32" s="13">
        <f t="shared" si="19"/>
        <v>0</v>
      </c>
      <c r="BZ32" s="15">
        <v>0</v>
      </c>
      <c r="CA32" s="15">
        <v>0</v>
      </c>
      <c r="CB32" s="13">
        <f t="shared" si="20"/>
        <v>1993</v>
      </c>
      <c r="CC32" s="15">
        <v>1610</v>
      </c>
      <c r="CD32" s="15">
        <v>383</v>
      </c>
      <c r="CE32" s="13">
        <f t="shared" si="21"/>
        <v>1322</v>
      </c>
      <c r="CF32" s="14">
        <v>1141</v>
      </c>
      <c r="CG32" s="14">
        <v>181</v>
      </c>
      <c r="CH32" s="13">
        <f t="shared" si="22"/>
        <v>1625</v>
      </c>
      <c r="CI32" s="14">
        <v>1084</v>
      </c>
      <c r="CJ32" s="14">
        <v>541</v>
      </c>
      <c r="CK32" s="13">
        <f t="shared" si="23"/>
        <v>0</v>
      </c>
      <c r="CL32" s="14">
        <v>0</v>
      </c>
      <c r="CM32" s="14">
        <v>0</v>
      </c>
      <c r="CN32" s="13">
        <f t="shared" si="24"/>
        <v>2483</v>
      </c>
      <c r="CO32" s="14">
        <v>1897</v>
      </c>
      <c r="CP32" s="14">
        <v>586</v>
      </c>
      <c r="CQ32" s="16"/>
      <c r="CR32" s="13">
        <f t="shared" si="25"/>
        <v>2263</v>
      </c>
      <c r="CS32" s="14">
        <v>1888</v>
      </c>
      <c r="CT32" s="14">
        <v>375</v>
      </c>
      <c r="CU32" s="13">
        <f t="shared" si="26"/>
        <v>1873</v>
      </c>
      <c r="CV32" s="13">
        <f t="shared" si="27"/>
        <v>1776</v>
      </c>
      <c r="CW32" s="13">
        <f t="shared" si="27"/>
        <v>97</v>
      </c>
      <c r="CX32" s="13">
        <f t="shared" si="28"/>
        <v>135</v>
      </c>
      <c r="CY32" s="14">
        <v>114</v>
      </c>
      <c r="CZ32" s="14">
        <v>21</v>
      </c>
      <c r="DA32" s="13">
        <f t="shared" si="29"/>
        <v>1738</v>
      </c>
      <c r="DB32" s="14">
        <v>1662</v>
      </c>
      <c r="DC32" s="14">
        <v>76</v>
      </c>
      <c r="DD32" s="13">
        <f t="shared" si="30"/>
        <v>0</v>
      </c>
      <c r="DE32" s="14">
        <v>0</v>
      </c>
      <c r="DF32" s="14">
        <v>0</v>
      </c>
      <c r="DG32" s="17">
        <f t="shared" si="33"/>
        <v>62802</v>
      </c>
      <c r="DH32" s="17">
        <f t="shared" si="31"/>
        <v>49991</v>
      </c>
      <c r="DI32" s="17">
        <v>2901</v>
      </c>
      <c r="DJ32" s="17">
        <f t="shared" si="32"/>
        <v>12811</v>
      </c>
      <c r="DK32" s="18">
        <v>1001</v>
      </c>
      <c r="DL32" s="18">
        <v>682</v>
      </c>
    </row>
    <row r="33" spans="1:116" ht="15.75" x14ac:dyDescent="0.2">
      <c r="A33" s="19" t="s">
        <v>100</v>
      </c>
      <c r="B33" s="13">
        <f t="shared" si="0"/>
        <v>2513</v>
      </c>
      <c r="C33" s="14">
        <v>0</v>
      </c>
      <c r="D33" s="14">
        <v>2513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3">
        <f t="shared" si="1"/>
        <v>2896</v>
      </c>
      <c r="P33" s="14">
        <v>0</v>
      </c>
      <c r="Q33" s="14">
        <v>2896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3">
        <f t="shared" si="2"/>
        <v>0</v>
      </c>
      <c r="Y33" s="13">
        <f t="shared" si="3"/>
        <v>0</v>
      </c>
      <c r="Z33" s="14">
        <v>0</v>
      </c>
      <c r="AA33" s="14">
        <v>0</v>
      </c>
      <c r="AB33" s="13">
        <f t="shared" si="4"/>
        <v>0</v>
      </c>
      <c r="AC33" s="14">
        <v>0</v>
      </c>
      <c r="AD33" s="14">
        <v>0</v>
      </c>
      <c r="AE33" s="13">
        <f t="shared" si="5"/>
        <v>217</v>
      </c>
      <c r="AF33" s="14">
        <v>217</v>
      </c>
      <c r="AG33" s="14">
        <v>0</v>
      </c>
      <c r="AH33" s="14">
        <v>0</v>
      </c>
      <c r="AI33" s="13">
        <f t="shared" si="6"/>
        <v>0</v>
      </c>
      <c r="AJ33" s="14">
        <v>0</v>
      </c>
      <c r="AK33" s="14">
        <v>0</v>
      </c>
      <c r="AL33" s="13">
        <f t="shared" si="7"/>
        <v>522</v>
      </c>
      <c r="AM33" s="14">
        <v>507</v>
      </c>
      <c r="AN33" s="14">
        <v>15</v>
      </c>
      <c r="AO33" s="13">
        <f t="shared" si="8"/>
        <v>0</v>
      </c>
      <c r="AP33" s="14">
        <v>0</v>
      </c>
      <c r="AQ33" s="14">
        <v>0</v>
      </c>
      <c r="AR33" s="13">
        <f t="shared" si="9"/>
        <v>558</v>
      </c>
      <c r="AS33" s="14">
        <v>543</v>
      </c>
      <c r="AT33" s="14">
        <v>0</v>
      </c>
      <c r="AU33" s="14">
        <v>0</v>
      </c>
      <c r="AV33" s="14">
        <v>0</v>
      </c>
      <c r="AW33" s="14">
        <v>0</v>
      </c>
      <c r="AX33" s="13">
        <f t="shared" si="10"/>
        <v>0</v>
      </c>
      <c r="AY33" s="14">
        <v>0</v>
      </c>
      <c r="AZ33" s="14">
        <v>0</v>
      </c>
      <c r="BA33" s="13">
        <f t="shared" si="11"/>
        <v>0</v>
      </c>
      <c r="BB33" s="14">
        <v>0</v>
      </c>
      <c r="BC33" s="14">
        <v>0</v>
      </c>
      <c r="BD33" s="13">
        <f t="shared" si="12"/>
        <v>0</v>
      </c>
      <c r="BE33" s="14">
        <v>0</v>
      </c>
      <c r="BF33" s="14">
        <v>0</v>
      </c>
      <c r="BG33" s="13">
        <f t="shared" si="13"/>
        <v>0</v>
      </c>
      <c r="BH33" s="14">
        <v>0</v>
      </c>
      <c r="BI33" s="14">
        <v>0</v>
      </c>
      <c r="BJ33" s="13">
        <f t="shared" si="14"/>
        <v>15</v>
      </c>
      <c r="BK33" s="14">
        <v>15</v>
      </c>
      <c r="BL33" s="14">
        <v>0</v>
      </c>
      <c r="BM33" s="13">
        <f t="shared" si="15"/>
        <v>0</v>
      </c>
      <c r="BN33" s="14">
        <v>0</v>
      </c>
      <c r="BO33" s="14">
        <v>0</v>
      </c>
      <c r="BP33" s="13">
        <f t="shared" si="16"/>
        <v>1236</v>
      </c>
      <c r="BQ33" s="13">
        <f t="shared" si="17"/>
        <v>382</v>
      </c>
      <c r="BR33" s="14">
        <v>382</v>
      </c>
      <c r="BS33" s="15">
        <v>0</v>
      </c>
      <c r="BT33" s="15">
        <v>0</v>
      </c>
      <c r="BU33" s="15">
        <v>0</v>
      </c>
      <c r="BV33" s="13">
        <f t="shared" si="18"/>
        <v>0</v>
      </c>
      <c r="BW33" s="15">
        <v>0</v>
      </c>
      <c r="BX33" s="15">
        <v>0</v>
      </c>
      <c r="BY33" s="13">
        <f t="shared" si="19"/>
        <v>0</v>
      </c>
      <c r="BZ33" s="15">
        <v>0</v>
      </c>
      <c r="CA33" s="15">
        <v>0</v>
      </c>
      <c r="CB33" s="13">
        <f t="shared" si="20"/>
        <v>854</v>
      </c>
      <c r="CC33" s="15">
        <v>446</v>
      </c>
      <c r="CD33" s="15">
        <v>408</v>
      </c>
      <c r="CE33" s="13">
        <f t="shared" si="21"/>
        <v>2324</v>
      </c>
      <c r="CF33" s="14">
        <v>2317</v>
      </c>
      <c r="CG33" s="14">
        <v>7</v>
      </c>
      <c r="CH33" s="13">
        <f t="shared" si="22"/>
        <v>121</v>
      </c>
      <c r="CI33" s="14">
        <v>114</v>
      </c>
      <c r="CJ33" s="14">
        <v>7</v>
      </c>
      <c r="CK33" s="13">
        <f t="shared" si="23"/>
        <v>0</v>
      </c>
      <c r="CL33" s="14">
        <v>0</v>
      </c>
      <c r="CM33" s="14">
        <v>0</v>
      </c>
      <c r="CN33" s="13">
        <f t="shared" si="24"/>
        <v>0</v>
      </c>
      <c r="CO33" s="14">
        <v>0</v>
      </c>
      <c r="CP33" s="14">
        <v>0</v>
      </c>
      <c r="CQ33" s="16"/>
      <c r="CR33" s="13">
        <f t="shared" si="25"/>
        <v>249</v>
      </c>
      <c r="CS33" s="14">
        <v>249</v>
      </c>
      <c r="CT33" s="14">
        <v>0</v>
      </c>
      <c r="CU33" s="13">
        <f t="shared" si="26"/>
        <v>0</v>
      </c>
      <c r="CV33" s="13">
        <f t="shared" si="27"/>
        <v>0</v>
      </c>
      <c r="CW33" s="13">
        <f t="shared" si="27"/>
        <v>0</v>
      </c>
      <c r="CX33" s="13">
        <f t="shared" si="28"/>
        <v>0</v>
      </c>
      <c r="CY33" s="14">
        <v>0</v>
      </c>
      <c r="CZ33" s="14">
        <v>0</v>
      </c>
      <c r="DA33" s="13">
        <f t="shared" si="29"/>
        <v>0</v>
      </c>
      <c r="DB33" s="14">
        <v>0</v>
      </c>
      <c r="DC33" s="14">
        <v>0</v>
      </c>
      <c r="DD33" s="13">
        <f t="shared" si="30"/>
        <v>0</v>
      </c>
      <c r="DE33" s="14">
        <v>0</v>
      </c>
      <c r="DF33" s="14">
        <v>0</v>
      </c>
      <c r="DG33" s="17">
        <f t="shared" si="33"/>
        <v>10636</v>
      </c>
      <c r="DH33" s="17">
        <f t="shared" si="31"/>
        <v>7303</v>
      </c>
      <c r="DI33" s="17">
        <v>2051</v>
      </c>
      <c r="DJ33" s="17">
        <f t="shared" si="32"/>
        <v>3333</v>
      </c>
      <c r="DK33" s="18">
        <v>730</v>
      </c>
      <c r="DL33" s="18">
        <v>497</v>
      </c>
    </row>
    <row r="34" spans="1:116" ht="15.75" x14ac:dyDescent="0.2">
      <c r="A34" s="19" t="s">
        <v>101</v>
      </c>
      <c r="B34" s="13">
        <f t="shared" si="0"/>
        <v>7743</v>
      </c>
      <c r="C34" s="14">
        <v>2659</v>
      </c>
      <c r="D34" s="14">
        <v>5084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3">
        <f t="shared" si="1"/>
        <v>7266</v>
      </c>
      <c r="P34" s="14">
        <v>0</v>
      </c>
      <c r="Q34" s="14">
        <v>7266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3">
        <f t="shared" si="2"/>
        <v>234</v>
      </c>
      <c r="Y34" s="13">
        <f t="shared" si="3"/>
        <v>234</v>
      </c>
      <c r="Z34" s="14">
        <v>234</v>
      </c>
      <c r="AA34" s="14">
        <v>0</v>
      </c>
      <c r="AB34" s="13">
        <f t="shared" si="4"/>
        <v>0</v>
      </c>
      <c r="AC34" s="14">
        <v>0</v>
      </c>
      <c r="AD34" s="14">
        <v>0</v>
      </c>
      <c r="AE34" s="13">
        <f t="shared" si="5"/>
        <v>234</v>
      </c>
      <c r="AF34" s="14">
        <v>234</v>
      </c>
      <c r="AG34" s="14">
        <v>0</v>
      </c>
      <c r="AH34" s="14">
        <v>0</v>
      </c>
      <c r="AI34" s="13">
        <f t="shared" si="6"/>
        <v>0</v>
      </c>
      <c r="AJ34" s="14">
        <v>0</v>
      </c>
      <c r="AK34" s="14">
        <v>0</v>
      </c>
      <c r="AL34" s="13">
        <f t="shared" si="7"/>
        <v>1241</v>
      </c>
      <c r="AM34" s="14">
        <v>1241</v>
      </c>
      <c r="AN34" s="14">
        <v>0</v>
      </c>
      <c r="AO34" s="13">
        <f t="shared" si="8"/>
        <v>1268</v>
      </c>
      <c r="AP34" s="14">
        <v>1268</v>
      </c>
      <c r="AQ34" s="14">
        <v>0</v>
      </c>
      <c r="AR34" s="13">
        <f t="shared" si="9"/>
        <v>1605</v>
      </c>
      <c r="AS34" s="14">
        <v>1153</v>
      </c>
      <c r="AT34" s="14">
        <v>0</v>
      </c>
      <c r="AU34" s="14">
        <v>0</v>
      </c>
      <c r="AV34" s="14">
        <v>0</v>
      </c>
      <c r="AW34" s="14">
        <v>0</v>
      </c>
      <c r="AX34" s="13">
        <f t="shared" si="10"/>
        <v>0</v>
      </c>
      <c r="AY34" s="14">
        <v>0</v>
      </c>
      <c r="AZ34" s="14">
        <v>0</v>
      </c>
      <c r="BA34" s="13">
        <f t="shared" si="11"/>
        <v>405</v>
      </c>
      <c r="BB34" s="14">
        <v>405</v>
      </c>
      <c r="BC34" s="14">
        <v>0</v>
      </c>
      <c r="BD34" s="13">
        <f t="shared" si="12"/>
        <v>0</v>
      </c>
      <c r="BE34" s="14">
        <v>0</v>
      </c>
      <c r="BF34" s="14">
        <v>0</v>
      </c>
      <c r="BG34" s="13">
        <f t="shared" si="13"/>
        <v>0</v>
      </c>
      <c r="BH34" s="14">
        <v>0</v>
      </c>
      <c r="BI34" s="14">
        <v>0</v>
      </c>
      <c r="BJ34" s="13">
        <f t="shared" si="14"/>
        <v>47</v>
      </c>
      <c r="BK34" s="14">
        <v>47</v>
      </c>
      <c r="BL34" s="14">
        <v>0</v>
      </c>
      <c r="BM34" s="13">
        <f t="shared" si="15"/>
        <v>0</v>
      </c>
      <c r="BN34" s="14">
        <v>0</v>
      </c>
      <c r="BO34" s="14">
        <v>0</v>
      </c>
      <c r="BP34" s="13">
        <f t="shared" si="16"/>
        <v>1026</v>
      </c>
      <c r="BQ34" s="13">
        <f t="shared" si="17"/>
        <v>1026</v>
      </c>
      <c r="BR34" s="14">
        <v>1026</v>
      </c>
      <c r="BS34" s="15">
        <v>0</v>
      </c>
      <c r="BT34" s="15">
        <v>0</v>
      </c>
      <c r="BU34" s="15">
        <v>0</v>
      </c>
      <c r="BV34" s="13">
        <f t="shared" si="18"/>
        <v>0</v>
      </c>
      <c r="BW34" s="15">
        <v>0</v>
      </c>
      <c r="BX34" s="15">
        <v>0</v>
      </c>
      <c r="BY34" s="13">
        <f t="shared" si="19"/>
        <v>0</v>
      </c>
      <c r="BZ34" s="15">
        <v>0</v>
      </c>
      <c r="CA34" s="15">
        <v>0</v>
      </c>
      <c r="CB34" s="13">
        <f t="shared" si="20"/>
        <v>0</v>
      </c>
      <c r="CC34" s="15">
        <v>0</v>
      </c>
      <c r="CD34" s="15">
        <v>0</v>
      </c>
      <c r="CE34" s="13">
        <f t="shared" si="21"/>
        <v>3466</v>
      </c>
      <c r="CF34" s="14">
        <v>3466</v>
      </c>
      <c r="CG34" s="14">
        <v>0</v>
      </c>
      <c r="CH34" s="13">
        <f t="shared" si="22"/>
        <v>2535</v>
      </c>
      <c r="CI34" s="14">
        <v>2420</v>
      </c>
      <c r="CJ34" s="14">
        <v>115</v>
      </c>
      <c r="CK34" s="13">
        <f t="shared" si="23"/>
        <v>0</v>
      </c>
      <c r="CL34" s="14">
        <v>0</v>
      </c>
      <c r="CM34" s="14">
        <v>0</v>
      </c>
      <c r="CN34" s="13">
        <f t="shared" si="24"/>
        <v>0</v>
      </c>
      <c r="CO34" s="14">
        <v>0</v>
      </c>
      <c r="CP34" s="14">
        <v>0</v>
      </c>
      <c r="CQ34" s="16"/>
      <c r="CR34" s="13">
        <f t="shared" si="25"/>
        <v>0</v>
      </c>
      <c r="CS34" s="14">
        <v>0</v>
      </c>
      <c r="CT34" s="14">
        <v>0</v>
      </c>
      <c r="CU34" s="13">
        <f t="shared" si="26"/>
        <v>733</v>
      </c>
      <c r="CV34" s="13">
        <f t="shared" si="27"/>
        <v>353</v>
      </c>
      <c r="CW34" s="13">
        <f t="shared" si="27"/>
        <v>380</v>
      </c>
      <c r="CX34" s="13">
        <f t="shared" si="28"/>
        <v>104</v>
      </c>
      <c r="CY34" s="14">
        <v>23</v>
      </c>
      <c r="CZ34" s="14">
        <v>81</v>
      </c>
      <c r="DA34" s="13">
        <f t="shared" si="29"/>
        <v>629</v>
      </c>
      <c r="DB34" s="14">
        <v>330</v>
      </c>
      <c r="DC34" s="14">
        <v>299</v>
      </c>
      <c r="DD34" s="13">
        <f t="shared" si="30"/>
        <v>0</v>
      </c>
      <c r="DE34" s="14">
        <v>0</v>
      </c>
      <c r="DF34" s="14">
        <v>0</v>
      </c>
      <c r="DG34" s="17">
        <f t="shared" si="33"/>
        <v>27351</v>
      </c>
      <c r="DH34" s="17">
        <f t="shared" si="31"/>
        <v>19590</v>
      </c>
      <c r="DI34" s="17">
        <v>1302</v>
      </c>
      <c r="DJ34" s="17">
        <f t="shared" si="32"/>
        <v>7761</v>
      </c>
      <c r="DK34" s="18">
        <v>476</v>
      </c>
      <c r="DL34" s="18">
        <v>325</v>
      </c>
    </row>
    <row r="35" spans="1:116" ht="15.75" x14ac:dyDescent="0.2">
      <c r="A35" s="19" t="s">
        <v>102</v>
      </c>
      <c r="B35" s="13">
        <f t="shared" si="0"/>
        <v>26019</v>
      </c>
      <c r="C35" s="14">
        <v>0</v>
      </c>
      <c r="D35" s="14">
        <v>25710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309</v>
      </c>
      <c r="M35" s="14">
        <v>0</v>
      </c>
      <c r="N35" s="14">
        <v>0</v>
      </c>
      <c r="O35" s="13">
        <f t="shared" si="1"/>
        <v>12776</v>
      </c>
      <c r="P35" s="14">
        <v>0</v>
      </c>
      <c r="Q35" s="14">
        <v>12658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118</v>
      </c>
      <c r="X35" s="13">
        <f t="shared" si="2"/>
        <v>20</v>
      </c>
      <c r="Y35" s="13">
        <f t="shared" si="3"/>
        <v>20</v>
      </c>
      <c r="Z35" s="14">
        <v>20</v>
      </c>
      <c r="AA35" s="14">
        <v>0</v>
      </c>
      <c r="AB35" s="13">
        <f t="shared" si="4"/>
        <v>0</v>
      </c>
      <c r="AC35" s="14">
        <v>0</v>
      </c>
      <c r="AD35" s="14">
        <v>0</v>
      </c>
      <c r="AE35" s="13">
        <f t="shared" si="5"/>
        <v>4561</v>
      </c>
      <c r="AF35" s="14">
        <v>4549</v>
      </c>
      <c r="AG35" s="14">
        <v>12</v>
      </c>
      <c r="AH35" s="14">
        <v>0</v>
      </c>
      <c r="AI35" s="13">
        <f t="shared" si="6"/>
        <v>0</v>
      </c>
      <c r="AJ35" s="14">
        <v>0</v>
      </c>
      <c r="AK35" s="14">
        <v>0</v>
      </c>
      <c r="AL35" s="13">
        <f t="shared" si="7"/>
        <v>3589</v>
      </c>
      <c r="AM35" s="14">
        <v>3550</v>
      </c>
      <c r="AN35" s="14">
        <v>39</v>
      </c>
      <c r="AO35" s="13">
        <f t="shared" si="8"/>
        <v>21</v>
      </c>
      <c r="AP35" s="14">
        <v>9</v>
      </c>
      <c r="AQ35" s="14">
        <v>12</v>
      </c>
      <c r="AR35" s="13">
        <f t="shared" si="9"/>
        <v>3077</v>
      </c>
      <c r="AS35" s="14">
        <v>1384</v>
      </c>
      <c r="AT35" s="14">
        <v>9</v>
      </c>
      <c r="AU35" s="14">
        <v>0</v>
      </c>
      <c r="AV35" s="14">
        <v>0</v>
      </c>
      <c r="AW35" s="14">
        <v>0</v>
      </c>
      <c r="AX35" s="13">
        <f t="shared" si="10"/>
        <v>0</v>
      </c>
      <c r="AY35" s="14">
        <v>0</v>
      </c>
      <c r="AZ35" s="14">
        <v>0</v>
      </c>
      <c r="BA35" s="13">
        <f t="shared" si="11"/>
        <v>0</v>
      </c>
      <c r="BB35" s="14">
        <v>0</v>
      </c>
      <c r="BC35" s="14">
        <v>0</v>
      </c>
      <c r="BD35" s="13">
        <f t="shared" si="12"/>
        <v>1591</v>
      </c>
      <c r="BE35" s="14">
        <v>1582</v>
      </c>
      <c r="BF35" s="14">
        <v>9</v>
      </c>
      <c r="BG35" s="13">
        <f t="shared" si="13"/>
        <v>0</v>
      </c>
      <c r="BH35" s="14">
        <v>0</v>
      </c>
      <c r="BI35" s="14">
        <v>0</v>
      </c>
      <c r="BJ35" s="13">
        <f t="shared" si="14"/>
        <v>93</v>
      </c>
      <c r="BK35" s="14">
        <v>93</v>
      </c>
      <c r="BL35" s="14">
        <v>0</v>
      </c>
      <c r="BM35" s="13">
        <f t="shared" si="15"/>
        <v>12</v>
      </c>
      <c r="BN35" s="14">
        <v>12</v>
      </c>
      <c r="BO35" s="14">
        <v>0</v>
      </c>
      <c r="BP35" s="13">
        <f t="shared" si="16"/>
        <v>1070</v>
      </c>
      <c r="BQ35" s="13">
        <f t="shared" si="17"/>
        <v>497</v>
      </c>
      <c r="BR35" s="14">
        <v>382</v>
      </c>
      <c r="BS35" s="15">
        <v>115</v>
      </c>
      <c r="BT35" s="15">
        <v>0</v>
      </c>
      <c r="BU35" s="15">
        <v>255</v>
      </c>
      <c r="BV35" s="13">
        <f t="shared" si="18"/>
        <v>0</v>
      </c>
      <c r="BW35" s="15">
        <v>0</v>
      </c>
      <c r="BX35" s="15">
        <v>0</v>
      </c>
      <c r="BY35" s="13">
        <f t="shared" si="19"/>
        <v>0</v>
      </c>
      <c r="BZ35" s="15">
        <v>0</v>
      </c>
      <c r="CA35" s="15">
        <v>0</v>
      </c>
      <c r="CB35" s="13">
        <f t="shared" si="20"/>
        <v>318</v>
      </c>
      <c r="CC35" s="15">
        <v>191</v>
      </c>
      <c r="CD35" s="15">
        <v>127</v>
      </c>
      <c r="CE35" s="13">
        <f t="shared" si="21"/>
        <v>4953</v>
      </c>
      <c r="CF35" s="14">
        <v>4944</v>
      </c>
      <c r="CG35" s="14">
        <v>9</v>
      </c>
      <c r="CH35" s="13">
        <f t="shared" si="22"/>
        <v>495</v>
      </c>
      <c r="CI35" s="14">
        <v>396</v>
      </c>
      <c r="CJ35" s="14">
        <v>99</v>
      </c>
      <c r="CK35" s="13">
        <f t="shared" si="23"/>
        <v>0</v>
      </c>
      <c r="CL35" s="14">
        <v>0</v>
      </c>
      <c r="CM35" s="14">
        <v>0</v>
      </c>
      <c r="CN35" s="13">
        <f t="shared" si="24"/>
        <v>4846</v>
      </c>
      <c r="CO35" s="14">
        <v>2077</v>
      </c>
      <c r="CP35" s="14">
        <v>2769</v>
      </c>
      <c r="CQ35" s="16"/>
      <c r="CR35" s="13">
        <f t="shared" si="25"/>
        <v>593</v>
      </c>
      <c r="CS35" s="14">
        <v>396</v>
      </c>
      <c r="CT35" s="14">
        <v>197</v>
      </c>
      <c r="CU35" s="13">
        <f t="shared" si="26"/>
        <v>1281</v>
      </c>
      <c r="CV35" s="13">
        <f t="shared" si="27"/>
        <v>1281</v>
      </c>
      <c r="CW35" s="13">
        <f t="shared" si="27"/>
        <v>0</v>
      </c>
      <c r="CX35" s="13">
        <f t="shared" si="28"/>
        <v>0</v>
      </c>
      <c r="CY35" s="14">
        <v>0</v>
      </c>
      <c r="CZ35" s="14">
        <v>0</v>
      </c>
      <c r="DA35" s="13">
        <f t="shared" si="29"/>
        <v>1281</v>
      </c>
      <c r="DB35" s="14">
        <v>1281</v>
      </c>
      <c r="DC35" s="14">
        <v>0</v>
      </c>
      <c r="DD35" s="13">
        <f t="shared" si="30"/>
        <v>0</v>
      </c>
      <c r="DE35" s="14">
        <v>0</v>
      </c>
      <c r="DF35" s="14">
        <v>0</v>
      </c>
      <c r="DG35" s="17">
        <f t="shared" si="33"/>
        <v>63313</v>
      </c>
      <c r="DH35" s="17">
        <f t="shared" si="31"/>
        <v>47140</v>
      </c>
      <c r="DI35" s="17">
        <v>3890</v>
      </c>
      <c r="DJ35" s="17">
        <f t="shared" si="32"/>
        <v>16173</v>
      </c>
      <c r="DK35" s="18">
        <v>1327</v>
      </c>
      <c r="DL35" s="18">
        <v>904</v>
      </c>
    </row>
    <row r="36" spans="1:116" ht="15.75" x14ac:dyDescent="0.2">
      <c r="A36" s="19" t="s">
        <v>103</v>
      </c>
      <c r="B36" s="13">
        <f t="shared" si="0"/>
        <v>11036</v>
      </c>
      <c r="C36" s="14">
        <v>0</v>
      </c>
      <c r="D36" s="14">
        <v>5439</v>
      </c>
      <c r="E36" s="14">
        <v>3485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2112</v>
      </c>
      <c r="M36" s="14">
        <v>0</v>
      </c>
      <c r="N36" s="14">
        <v>0</v>
      </c>
      <c r="O36" s="13">
        <f t="shared" si="1"/>
        <v>1928</v>
      </c>
      <c r="P36" s="14">
        <v>938</v>
      </c>
      <c r="Q36" s="14">
        <v>990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3">
        <f t="shared" si="2"/>
        <v>41</v>
      </c>
      <c r="Y36" s="13">
        <f t="shared" si="3"/>
        <v>41</v>
      </c>
      <c r="Z36" s="14">
        <v>41</v>
      </c>
      <c r="AA36" s="14">
        <v>0</v>
      </c>
      <c r="AB36" s="13">
        <f t="shared" si="4"/>
        <v>0</v>
      </c>
      <c r="AC36" s="14">
        <v>0</v>
      </c>
      <c r="AD36" s="14">
        <v>0</v>
      </c>
      <c r="AE36" s="13">
        <f t="shared" si="5"/>
        <v>421</v>
      </c>
      <c r="AF36" s="14">
        <v>421</v>
      </c>
      <c r="AG36" s="14">
        <v>0</v>
      </c>
      <c r="AH36" s="14">
        <v>0</v>
      </c>
      <c r="AI36" s="13">
        <f t="shared" si="6"/>
        <v>0</v>
      </c>
      <c r="AJ36" s="14">
        <v>0</v>
      </c>
      <c r="AK36" s="14">
        <v>0</v>
      </c>
      <c r="AL36" s="13">
        <f t="shared" si="7"/>
        <v>466</v>
      </c>
      <c r="AM36" s="14">
        <v>433</v>
      </c>
      <c r="AN36" s="14">
        <v>33</v>
      </c>
      <c r="AO36" s="13">
        <f t="shared" si="8"/>
        <v>595</v>
      </c>
      <c r="AP36" s="14">
        <v>421</v>
      </c>
      <c r="AQ36" s="14">
        <v>174</v>
      </c>
      <c r="AR36" s="13">
        <f t="shared" si="9"/>
        <v>514</v>
      </c>
      <c r="AS36" s="14">
        <v>435</v>
      </c>
      <c r="AT36" s="14">
        <v>0</v>
      </c>
      <c r="AU36" s="14">
        <v>0</v>
      </c>
      <c r="AV36" s="14">
        <v>0</v>
      </c>
      <c r="AW36" s="14">
        <v>0</v>
      </c>
      <c r="AX36" s="13">
        <f t="shared" si="10"/>
        <v>0</v>
      </c>
      <c r="AY36" s="14">
        <v>0</v>
      </c>
      <c r="AZ36" s="14">
        <v>0</v>
      </c>
      <c r="BA36" s="13">
        <f t="shared" si="11"/>
        <v>0</v>
      </c>
      <c r="BB36" s="14">
        <v>0</v>
      </c>
      <c r="BC36" s="14">
        <v>0</v>
      </c>
      <c r="BD36" s="13">
        <f t="shared" si="12"/>
        <v>0</v>
      </c>
      <c r="BE36" s="14">
        <v>0</v>
      </c>
      <c r="BF36" s="14">
        <v>0</v>
      </c>
      <c r="BG36" s="13">
        <f t="shared" si="13"/>
        <v>0</v>
      </c>
      <c r="BH36" s="14">
        <v>0</v>
      </c>
      <c r="BI36" s="14">
        <v>0</v>
      </c>
      <c r="BJ36" s="13">
        <f t="shared" si="14"/>
        <v>79</v>
      </c>
      <c r="BK36" s="14">
        <v>79</v>
      </c>
      <c r="BL36" s="14">
        <v>0</v>
      </c>
      <c r="BM36" s="13">
        <f t="shared" si="15"/>
        <v>0</v>
      </c>
      <c r="BN36" s="14">
        <v>0</v>
      </c>
      <c r="BO36" s="14">
        <v>0</v>
      </c>
      <c r="BP36" s="13">
        <f t="shared" si="16"/>
        <v>1445</v>
      </c>
      <c r="BQ36" s="13">
        <f t="shared" si="17"/>
        <v>0</v>
      </c>
      <c r="BR36" s="14">
        <v>0</v>
      </c>
      <c r="BS36" s="15">
        <v>0</v>
      </c>
      <c r="BT36" s="15">
        <v>64</v>
      </c>
      <c r="BU36" s="15">
        <v>319</v>
      </c>
      <c r="BV36" s="13">
        <f t="shared" si="18"/>
        <v>319</v>
      </c>
      <c r="BW36" s="15">
        <v>319</v>
      </c>
      <c r="BX36" s="15">
        <v>0</v>
      </c>
      <c r="BY36" s="13">
        <f t="shared" si="19"/>
        <v>0</v>
      </c>
      <c r="BZ36" s="15">
        <v>0</v>
      </c>
      <c r="CA36" s="15">
        <v>0</v>
      </c>
      <c r="CB36" s="13">
        <f t="shared" si="20"/>
        <v>743</v>
      </c>
      <c r="CC36" s="15">
        <v>426</v>
      </c>
      <c r="CD36" s="15">
        <v>317</v>
      </c>
      <c r="CE36" s="13">
        <f t="shared" si="21"/>
        <v>2040</v>
      </c>
      <c r="CF36" s="14">
        <v>2018</v>
      </c>
      <c r="CG36" s="14">
        <v>22</v>
      </c>
      <c r="CH36" s="13">
        <f t="shared" si="22"/>
        <v>727</v>
      </c>
      <c r="CI36" s="14">
        <v>686</v>
      </c>
      <c r="CJ36" s="14">
        <v>41</v>
      </c>
      <c r="CK36" s="13">
        <f t="shared" si="23"/>
        <v>0</v>
      </c>
      <c r="CL36" s="14">
        <v>0</v>
      </c>
      <c r="CM36" s="14">
        <v>0</v>
      </c>
      <c r="CN36" s="13">
        <f t="shared" si="24"/>
        <v>257</v>
      </c>
      <c r="CO36" s="14">
        <v>243</v>
      </c>
      <c r="CP36" s="14">
        <v>14</v>
      </c>
      <c r="CQ36" s="16"/>
      <c r="CR36" s="13">
        <f t="shared" si="25"/>
        <v>1197</v>
      </c>
      <c r="CS36" s="14">
        <v>716</v>
      </c>
      <c r="CT36" s="14">
        <v>481</v>
      </c>
      <c r="CU36" s="13">
        <f t="shared" si="26"/>
        <v>1196</v>
      </c>
      <c r="CV36" s="13">
        <f t="shared" si="27"/>
        <v>1196</v>
      </c>
      <c r="CW36" s="13">
        <f t="shared" si="27"/>
        <v>0</v>
      </c>
      <c r="CX36" s="13">
        <f t="shared" si="28"/>
        <v>383</v>
      </c>
      <c r="CY36" s="14">
        <v>383</v>
      </c>
      <c r="CZ36" s="14">
        <v>0</v>
      </c>
      <c r="DA36" s="13">
        <f t="shared" si="29"/>
        <v>813</v>
      </c>
      <c r="DB36" s="14">
        <v>813</v>
      </c>
      <c r="DC36" s="14">
        <v>0</v>
      </c>
      <c r="DD36" s="13">
        <f t="shared" si="30"/>
        <v>0</v>
      </c>
      <c r="DE36" s="14">
        <v>0</v>
      </c>
      <c r="DF36" s="14">
        <v>0</v>
      </c>
      <c r="DG36" s="17">
        <f t="shared" si="33"/>
        <v>21863</v>
      </c>
      <c r="DH36" s="17">
        <f t="shared" si="31"/>
        <v>18789</v>
      </c>
      <c r="DI36" s="17">
        <v>1494</v>
      </c>
      <c r="DJ36" s="17">
        <f t="shared" si="32"/>
        <v>3074</v>
      </c>
      <c r="DK36" s="18">
        <v>498</v>
      </c>
      <c r="DL36" s="18">
        <v>339</v>
      </c>
    </row>
    <row r="37" spans="1:116" ht="15.75" x14ac:dyDescent="0.2">
      <c r="A37" s="19" t="s">
        <v>104</v>
      </c>
      <c r="B37" s="13">
        <f t="shared" si="0"/>
        <v>16942</v>
      </c>
      <c r="C37" s="14">
        <v>0</v>
      </c>
      <c r="D37" s="14">
        <f>13958-1096</f>
        <v>12862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4080</v>
      </c>
      <c r="M37" s="14">
        <v>0</v>
      </c>
      <c r="N37" s="14">
        <v>0</v>
      </c>
      <c r="O37" s="13">
        <f t="shared" si="1"/>
        <v>16126</v>
      </c>
      <c r="P37" s="14">
        <v>0</v>
      </c>
      <c r="Q37" s="14">
        <v>15848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278</v>
      </c>
      <c r="X37" s="13">
        <f t="shared" si="2"/>
        <v>599</v>
      </c>
      <c r="Y37" s="13">
        <f t="shared" si="3"/>
        <v>599</v>
      </c>
      <c r="Z37" s="14">
        <v>82</v>
      </c>
      <c r="AA37" s="14">
        <v>517</v>
      </c>
      <c r="AB37" s="13">
        <f t="shared" si="4"/>
        <v>0</v>
      </c>
      <c r="AC37" s="14">
        <v>0</v>
      </c>
      <c r="AD37" s="14">
        <v>0</v>
      </c>
      <c r="AE37" s="13">
        <f t="shared" si="5"/>
        <v>756</v>
      </c>
      <c r="AF37" s="14">
        <v>756</v>
      </c>
      <c r="AG37" s="14">
        <v>0</v>
      </c>
      <c r="AH37" s="14">
        <v>0</v>
      </c>
      <c r="AI37" s="13">
        <f t="shared" si="6"/>
        <v>0</v>
      </c>
      <c r="AJ37" s="14">
        <v>0</v>
      </c>
      <c r="AK37" s="14">
        <v>0</v>
      </c>
      <c r="AL37" s="13">
        <f t="shared" si="7"/>
        <v>821</v>
      </c>
      <c r="AM37" s="14">
        <v>821</v>
      </c>
      <c r="AN37" s="14">
        <v>0</v>
      </c>
      <c r="AO37" s="13">
        <f t="shared" si="8"/>
        <v>205</v>
      </c>
      <c r="AP37" s="14">
        <v>205</v>
      </c>
      <c r="AQ37" s="14">
        <v>0</v>
      </c>
      <c r="AR37" s="13">
        <f t="shared" si="9"/>
        <v>3989</v>
      </c>
      <c r="AS37" s="14">
        <v>1225</v>
      </c>
      <c r="AT37" s="14">
        <v>269</v>
      </c>
      <c r="AU37" s="14">
        <v>0</v>
      </c>
      <c r="AV37" s="14">
        <v>0</v>
      </c>
      <c r="AW37" s="14">
        <v>0</v>
      </c>
      <c r="AX37" s="13">
        <f t="shared" si="10"/>
        <v>0</v>
      </c>
      <c r="AY37" s="14">
        <v>0</v>
      </c>
      <c r="AZ37" s="14">
        <v>0</v>
      </c>
      <c r="BA37" s="13">
        <f t="shared" si="11"/>
        <v>0</v>
      </c>
      <c r="BB37" s="14">
        <v>0</v>
      </c>
      <c r="BC37" s="14">
        <v>0</v>
      </c>
      <c r="BD37" s="13">
        <f t="shared" si="12"/>
        <v>1293</v>
      </c>
      <c r="BE37" s="14">
        <v>1212</v>
      </c>
      <c r="BF37" s="14">
        <v>81</v>
      </c>
      <c r="BG37" s="13">
        <f t="shared" si="13"/>
        <v>0</v>
      </c>
      <c r="BH37" s="14">
        <v>0</v>
      </c>
      <c r="BI37" s="14">
        <v>0</v>
      </c>
      <c r="BJ37" s="13">
        <f t="shared" si="14"/>
        <v>1202</v>
      </c>
      <c r="BK37" s="14">
        <f>106+1096</f>
        <v>1202</v>
      </c>
      <c r="BL37" s="14">
        <v>0</v>
      </c>
      <c r="BM37" s="13">
        <f t="shared" si="15"/>
        <v>808</v>
      </c>
      <c r="BN37" s="14">
        <v>808</v>
      </c>
      <c r="BO37" s="14">
        <v>0</v>
      </c>
      <c r="BP37" s="13">
        <f t="shared" si="16"/>
        <v>6290</v>
      </c>
      <c r="BQ37" s="13">
        <f t="shared" si="17"/>
        <v>0</v>
      </c>
      <c r="BR37" s="14">
        <v>0</v>
      </c>
      <c r="BS37" s="15">
        <v>0</v>
      </c>
      <c r="BT37" s="15">
        <v>0</v>
      </c>
      <c r="BU37" s="15">
        <v>383</v>
      </c>
      <c r="BV37" s="13">
        <f t="shared" si="18"/>
        <v>383</v>
      </c>
      <c r="BW37" s="15">
        <v>383</v>
      </c>
      <c r="BX37" s="15">
        <v>0</v>
      </c>
      <c r="BY37" s="13">
        <f t="shared" si="19"/>
        <v>0</v>
      </c>
      <c r="BZ37" s="15">
        <v>0</v>
      </c>
      <c r="CA37" s="15">
        <v>0</v>
      </c>
      <c r="CB37" s="13">
        <f t="shared" si="20"/>
        <v>5524</v>
      </c>
      <c r="CC37" s="15">
        <v>4472</v>
      </c>
      <c r="CD37" s="15">
        <v>1052</v>
      </c>
      <c r="CE37" s="13">
        <f t="shared" si="21"/>
        <v>3383</v>
      </c>
      <c r="CF37" s="14">
        <v>3376</v>
      </c>
      <c r="CG37" s="14">
        <v>7</v>
      </c>
      <c r="CH37" s="13">
        <f t="shared" si="22"/>
        <v>1601</v>
      </c>
      <c r="CI37" s="14">
        <v>972</v>
      </c>
      <c r="CJ37" s="14">
        <v>629</v>
      </c>
      <c r="CK37" s="13">
        <f t="shared" si="23"/>
        <v>0</v>
      </c>
      <c r="CL37" s="14">
        <v>0</v>
      </c>
      <c r="CM37" s="14">
        <v>0</v>
      </c>
      <c r="CN37" s="13">
        <f t="shared" si="24"/>
        <v>1366</v>
      </c>
      <c r="CO37" s="14">
        <v>1112</v>
      </c>
      <c r="CP37" s="14">
        <v>254</v>
      </c>
      <c r="CQ37" s="16"/>
      <c r="CR37" s="13">
        <f t="shared" si="25"/>
        <v>519</v>
      </c>
      <c r="CS37" s="14">
        <v>342</v>
      </c>
      <c r="CT37" s="14">
        <v>177</v>
      </c>
      <c r="CU37" s="13">
        <f t="shared" si="26"/>
        <v>6362</v>
      </c>
      <c r="CV37" s="13">
        <f t="shared" si="27"/>
        <v>5113</v>
      </c>
      <c r="CW37" s="13">
        <f t="shared" si="27"/>
        <v>1249</v>
      </c>
      <c r="CX37" s="13">
        <f t="shared" si="28"/>
        <v>1914</v>
      </c>
      <c r="CY37" s="14">
        <v>1914</v>
      </c>
      <c r="CZ37" s="14">
        <v>0</v>
      </c>
      <c r="DA37" s="13">
        <f t="shared" si="29"/>
        <v>1530</v>
      </c>
      <c r="DB37" s="14">
        <v>605</v>
      </c>
      <c r="DC37" s="14">
        <v>925</v>
      </c>
      <c r="DD37" s="13">
        <f t="shared" si="30"/>
        <v>2918</v>
      </c>
      <c r="DE37" s="14">
        <v>2594</v>
      </c>
      <c r="DF37" s="14">
        <v>324</v>
      </c>
      <c r="DG37" s="17">
        <f t="shared" si="33"/>
        <v>59767</v>
      </c>
      <c r="DH37" s="17">
        <f t="shared" si="31"/>
        <v>39406</v>
      </c>
      <c r="DI37" s="17">
        <v>5788</v>
      </c>
      <c r="DJ37" s="17">
        <f t="shared" si="32"/>
        <v>20361</v>
      </c>
      <c r="DK37" s="18">
        <v>2015</v>
      </c>
      <c r="DL37" s="18">
        <v>1373</v>
      </c>
    </row>
    <row r="38" spans="1:116" ht="15.75" x14ac:dyDescent="0.2">
      <c r="A38" s="19" t="s">
        <v>105</v>
      </c>
      <c r="B38" s="13">
        <f t="shared" si="0"/>
        <v>6153</v>
      </c>
      <c r="C38" s="14">
        <v>0</v>
      </c>
      <c r="D38" s="14">
        <v>5373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780</v>
      </c>
      <c r="M38" s="14">
        <v>0</v>
      </c>
      <c r="N38" s="14">
        <v>0</v>
      </c>
      <c r="O38" s="13">
        <f t="shared" si="1"/>
        <v>3540</v>
      </c>
      <c r="P38" s="14">
        <v>0</v>
      </c>
      <c r="Q38" s="14">
        <v>3540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3">
        <f t="shared" si="2"/>
        <v>275</v>
      </c>
      <c r="Y38" s="13">
        <f t="shared" si="3"/>
        <v>275</v>
      </c>
      <c r="Z38" s="14">
        <v>275</v>
      </c>
      <c r="AA38" s="14">
        <v>0</v>
      </c>
      <c r="AB38" s="13">
        <f t="shared" si="4"/>
        <v>0</v>
      </c>
      <c r="AC38" s="14">
        <v>0</v>
      </c>
      <c r="AD38" s="14">
        <v>0</v>
      </c>
      <c r="AE38" s="13">
        <f t="shared" si="5"/>
        <v>575</v>
      </c>
      <c r="AF38" s="14">
        <v>530</v>
      </c>
      <c r="AG38" s="14">
        <v>45</v>
      </c>
      <c r="AH38" s="14">
        <v>0</v>
      </c>
      <c r="AI38" s="13">
        <f t="shared" si="6"/>
        <v>0</v>
      </c>
      <c r="AJ38" s="14">
        <v>0</v>
      </c>
      <c r="AK38" s="14">
        <v>0</v>
      </c>
      <c r="AL38" s="13">
        <f t="shared" si="7"/>
        <v>916</v>
      </c>
      <c r="AM38" s="14">
        <v>831</v>
      </c>
      <c r="AN38" s="14">
        <v>85</v>
      </c>
      <c r="AO38" s="13">
        <f t="shared" si="8"/>
        <v>20</v>
      </c>
      <c r="AP38" s="14">
        <v>20</v>
      </c>
      <c r="AQ38" s="14">
        <v>0</v>
      </c>
      <c r="AR38" s="13">
        <f t="shared" si="9"/>
        <v>1346</v>
      </c>
      <c r="AS38" s="14">
        <v>809</v>
      </c>
      <c r="AT38" s="14">
        <v>125</v>
      </c>
      <c r="AU38" s="14">
        <v>0</v>
      </c>
      <c r="AV38" s="14">
        <v>0</v>
      </c>
      <c r="AW38" s="14">
        <v>0</v>
      </c>
      <c r="AX38" s="13">
        <f t="shared" si="10"/>
        <v>0</v>
      </c>
      <c r="AY38" s="14">
        <v>0</v>
      </c>
      <c r="AZ38" s="14">
        <v>0</v>
      </c>
      <c r="BA38" s="13">
        <f t="shared" si="11"/>
        <v>0</v>
      </c>
      <c r="BB38" s="14">
        <v>0</v>
      </c>
      <c r="BC38" s="14">
        <v>0</v>
      </c>
      <c r="BD38" s="13">
        <f t="shared" si="12"/>
        <v>0</v>
      </c>
      <c r="BE38" s="14">
        <v>0</v>
      </c>
      <c r="BF38" s="14">
        <v>0</v>
      </c>
      <c r="BG38" s="13">
        <f t="shared" si="13"/>
        <v>0</v>
      </c>
      <c r="BH38" s="14">
        <v>0</v>
      </c>
      <c r="BI38" s="14">
        <v>0</v>
      </c>
      <c r="BJ38" s="13">
        <f t="shared" si="14"/>
        <v>412</v>
      </c>
      <c r="BK38" s="14">
        <v>412</v>
      </c>
      <c r="BL38" s="14">
        <v>0</v>
      </c>
      <c r="BM38" s="13">
        <f t="shared" si="15"/>
        <v>742</v>
      </c>
      <c r="BN38" s="14">
        <v>742</v>
      </c>
      <c r="BO38" s="14">
        <v>0</v>
      </c>
      <c r="BP38" s="13">
        <f t="shared" si="16"/>
        <v>905</v>
      </c>
      <c r="BQ38" s="13">
        <f t="shared" si="17"/>
        <v>0</v>
      </c>
      <c r="BR38" s="14">
        <v>0</v>
      </c>
      <c r="BS38" s="15">
        <v>0</v>
      </c>
      <c r="BT38" s="15">
        <v>160</v>
      </c>
      <c r="BU38" s="15">
        <v>495</v>
      </c>
      <c r="BV38" s="13">
        <f t="shared" si="18"/>
        <v>0</v>
      </c>
      <c r="BW38" s="15">
        <v>0</v>
      </c>
      <c r="BX38" s="15">
        <v>0</v>
      </c>
      <c r="BY38" s="13">
        <f t="shared" si="19"/>
        <v>0</v>
      </c>
      <c r="BZ38" s="15">
        <v>0</v>
      </c>
      <c r="CA38" s="15">
        <v>0</v>
      </c>
      <c r="CB38" s="13">
        <f t="shared" si="20"/>
        <v>250</v>
      </c>
      <c r="CC38" s="15">
        <v>250</v>
      </c>
      <c r="CD38" s="15">
        <v>0</v>
      </c>
      <c r="CE38" s="13">
        <f t="shared" si="21"/>
        <v>2000</v>
      </c>
      <c r="CF38" s="14">
        <v>1880</v>
      </c>
      <c r="CG38" s="14">
        <v>120</v>
      </c>
      <c r="CH38" s="13">
        <f t="shared" si="22"/>
        <v>355</v>
      </c>
      <c r="CI38" s="14">
        <v>185</v>
      </c>
      <c r="CJ38" s="14">
        <v>170</v>
      </c>
      <c r="CK38" s="13">
        <f t="shared" si="23"/>
        <v>0</v>
      </c>
      <c r="CL38" s="14">
        <v>0</v>
      </c>
      <c r="CM38" s="14">
        <v>0</v>
      </c>
      <c r="CN38" s="13">
        <f t="shared" si="24"/>
        <v>476</v>
      </c>
      <c r="CO38" s="14">
        <v>346</v>
      </c>
      <c r="CP38" s="14">
        <v>130</v>
      </c>
      <c r="CQ38" s="16"/>
      <c r="CR38" s="13">
        <f t="shared" si="25"/>
        <v>990</v>
      </c>
      <c r="CS38" s="14">
        <v>496</v>
      </c>
      <c r="CT38" s="14">
        <v>494</v>
      </c>
      <c r="CU38" s="13">
        <f t="shared" si="26"/>
        <v>1764</v>
      </c>
      <c r="CV38" s="13">
        <f t="shared" si="27"/>
        <v>1364</v>
      </c>
      <c r="CW38" s="13">
        <f t="shared" si="27"/>
        <v>400</v>
      </c>
      <c r="CX38" s="13">
        <f t="shared" si="28"/>
        <v>0</v>
      </c>
      <c r="CY38" s="14">
        <v>0</v>
      </c>
      <c r="CZ38" s="14">
        <v>0</v>
      </c>
      <c r="DA38" s="13">
        <f t="shared" si="29"/>
        <v>1301</v>
      </c>
      <c r="DB38" s="14">
        <v>901</v>
      </c>
      <c r="DC38" s="14">
        <v>400</v>
      </c>
      <c r="DD38" s="13">
        <f t="shared" si="30"/>
        <v>463</v>
      </c>
      <c r="DE38" s="14">
        <v>463</v>
      </c>
      <c r="DF38" s="14">
        <v>0</v>
      </c>
      <c r="DG38" s="17">
        <f t="shared" si="33"/>
        <v>20057</v>
      </c>
      <c r="DH38" s="17">
        <f t="shared" si="31"/>
        <v>14788</v>
      </c>
      <c r="DI38" s="17">
        <v>1648</v>
      </c>
      <c r="DJ38" s="17">
        <f t="shared" si="32"/>
        <v>5269</v>
      </c>
      <c r="DK38" s="18">
        <v>608</v>
      </c>
      <c r="DL38" s="18">
        <v>414</v>
      </c>
    </row>
    <row r="39" spans="1:116" ht="15.75" x14ac:dyDescent="0.2">
      <c r="A39" s="19" t="s">
        <v>106</v>
      </c>
      <c r="B39" s="13">
        <f t="shared" si="0"/>
        <v>1638</v>
      </c>
      <c r="C39" s="14">
        <v>0</v>
      </c>
      <c r="D39" s="14">
        <v>1638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3">
        <f t="shared" si="1"/>
        <v>1871</v>
      </c>
      <c r="P39" s="14">
        <v>0</v>
      </c>
      <c r="Q39" s="14">
        <v>1871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3">
        <f t="shared" si="2"/>
        <v>0</v>
      </c>
      <c r="Y39" s="13">
        <f t="shared" si="3"/>
        <v>0</v>
      </c>
      <c r="Z39" s="14">
        <v>0</v>
      </c>
      <c r="AA39" s="14">
        <v>0</v>
      </c>
      <c r="AB39" s="13">
        <f t="shared" si="4"/>
        <v>0</v>
      </c>
      <c r="AC39" s="14">
        <v>0</v>
      </c>
      <c r="AD39" s="14">
        <v>0</v>
      </c>
      <c r="AE39" s="13">
        <f t="shared" si="5"/>
        <v>0</v>
      </c>
      <c r="AF39" s="14">
        <v>0</v>
      </c>
      <c r="AG39" s="14">
        <v>0</v>
      </c>
      <c r="AH39" s="14">
        <v>0</v>
      </c>
      <c r="AI39" s="13">
        <f t="shared" si="6"/>
        <v>0</v>
      </c>
      <c r="AJ39" s="14">
        <v>0</v>
      </c>
      <c r="AK39" s="14">
        <v>0</v>
      </c>
      <c r="AL39" s="13">
        <f t="shared" si="7"/>
        <v>461</v>
      </c>
      <c r="AM39" s="14">
        <v>449</v>
      </c>
      <c r="AN39" s="14">
        <v>12</v>
      </c>
      <c r="AO39" s="13">
        <f t="shared" si="8"/>
        <v>0</v>
      </c>
      <c r="AP39" s="14">
        <v>0</v>
      </c>
      <c r="AQ39" s="14">
        <v>0</v>
      </c>
      <c r="AR39" s="13">
        <f t="shared" si="9"/>
        <v>2453</v>
      </c>
      <c r="AS39" s="14">
        <v>2453</v>
      </c>
      <c r="AT39" s="14">
        <v>0</v>
      </c>
      <c r="AU39" s="14">
        <v>0</v>
      </c>
      <c r="AV39" s="14">
        <v>0</v>
      </c>
      <c r="AW39" s="14">
        <v>0</v>
      </c>
      <c r="AX39" s="13">
        <f t="shared" si="10"/>
        <v>0</v>
      </c>
      <c r="AY39" s="14">
        <v>0</v>
      </c>
      <c r="AZ39" s="14">
        <v>0</v>
      </c>
      <c r="BA39" s="13">
        <f t="shared" si="11"/>
        <v>0</v>
      </c>
      <c r="BB39" s="14">
        <v>0</v>
      </c>
      <c r="BC39" s="14">
        <v>0</v>
      </c>
      <c r="BD39" s="13">
        <f t="shared" si="12"/>
        <v>0</v>
      </c>
      <c r="BE39" s="14">
        <v>0</v>
      </c>
      <c r="BF39" s="14">
        <v>0</v>
      </c>
      <c r="BG39" s="13">
        <f t="shared" si="13"/>
        <v>0</v>
      </c>
      <c r="BH39" s="14">
        <v>0</v>
      </c>
      <c r="BI39" s="14">
        <v>0</v>
      </c>
      <c r="BJ39" s="13">
        <f t="shared" si="14"/>
        <v>0</v>
      </c>
      <c r="BK39" s="14">
        <v>0</v>
      </c>
      <c r="BL39" s="14">
        <v>0</v>
      </c>
      <c r="BM39" s="13">
        <f t="shared" si="15"/>
        <v>0</v>
      </c>
      <c r="BN39" s="14">
        <v>0</v>
      </c>
      <c r="BO39" s="14">
        <v>0</v>
      </c>
      <c r="BP39" s="13">
        <f t="shared" si="16"/>
        <v>871</v>
      </c>
      <c r="BQ39" s="13">
        <f t="shared" si="17"/>
        <v>0</v>
      </c>
      <c r="BR39" s="14">
        <v>0</v>
      </c>
      <c r="BS39" s="15">
        <v>0</v>
      </c>
      <c r="BT39" s="15">
        <v>0</v>
      </c>
      <c r="BU39" s="15">
        <v>358</v>
      </c>
      <c r="BV39" s="13">
        <f t="shared" si="18"/>
        <v>13</v>
      </c>
      <c r="BW39" s="15">
        <v>13</v>
      </c>
      <c r="BX39" s="15">
        <v>0</v>
      </c>
      <c r="BY39" s="13">
        <f t="shared" si="19"/>
        <v>0</v>
      </c>
      <c r="BZ39" s="15">
        <v>0</v>
      </c>
      <c r="CA39" s="15">
        <v>0</v>
      </c>
      <c r="CB39" s="13">
        <f t="shared" si="20"/>
        <v>500</v>
      </c>
      <c r="CC39" s="15">
        <v>319</v>
      </c>
      <c r="CD39" s="15">
        <v>181</v>
      </c>
      <c r="CE39" s="13">
        <f t="shared" si="21"/>
        <v>365</v>
      </c>
      <c r="CF39" s="14">
        <v>351</v>
      </c>
      <c r="CG39" s="14">
        <v>14</v>
      </c>
      <c r="CH39" s="13">
        <f t="shared" si="22"/>
        <v>0</v>
      </c>
      <c r="CI39" s="14">
        <v>0</v>
      </c>
      <c r="CJ39" s="14">
        <v>0</v>
      </c>
      <c r="CK39" s="13">
        <f t="shared" si="23"/>
        <v>0</v>
      </c>
      <c r="CL39" s="14">
        <v>0</v>
      </c>
      <c r="CM39" s="14">
        <v>0</v>
      </c>
      <c r="CN39" s="13">
        <f t="shared" si="24"/>
        <v>130</v>
      </c>
      <c r="CO39" s="14">
        <v>116</v>
      </c>
      <c r="CP39" s="14">
        <v>14</v>
      </c>
      <c r="CQ39" s="16"/>
      <c r="CR39" s="13">
        <f t="shared" si="25"/>
        <v>71</v>
      </c>
      <c r="CS39" s="14">
        <v>41</v>
      </c>
      <c r="CT39" s="14">
        <v>30</v>
      </c>
      <c r="CU39" s="13">
        <f t="shared" si="26"/>
        <v>345</v>
      </c>
      <c r="CV39" s="13">
        <f t="shared" si="27"/>
        <v>345</v>
      </c>
      <c r="CW39" s="13">
        <f t="shared" si="27"/>
        <v>0</v>
      </c>
      <c r="CX39" s="13">
        <f t="shared" si="28"/>
        <v>0</v>
      </c>
      <c r="CY39" s="14">
        <v>0</v>
      </c>
      <c r="CZ39" s="14">
        <v>0</v>
      </c>
      <c r="DA39" s="13">
        <f t="shared" si="29"/>
        <v>345</v>
      </c>
      <c r="DB39" s="14">
        <v>345</v>
      </c>
      <c r="DC39" s="14">
        <v>0</v>
      </c>
      <c r="DD39" s="13">
        <f t="shared" si="30"/>
        <v>0</v>
      </c>
      <c r="DE39" s="14">
        <v>0</v>
      </c>
      <c r="DF39" s="14">
        <v>0</v>
      </c>
      <c r="DG39" s="17">
        <f t="shared" si="33"/>
        <v>8205</v>
      </c>
      <c r="DH39" s="17">
        <f t="shared" si="31"/>
        <v>6083</v>
      </c>
      <c r="DI39" s="17">
        <v>1387</v>
      </c>
      <c r="DJ39" s="17">
        <f t="shared" si="32"/>
        <v>2122</v>
      </c>
      <c r="DK39" s="18">
        <v>452</v>
      </c>
      <c r="DL39" s="18">
        <v>308</v>
      </c>
    </row>
    <row r="40" spans="1:116" ht="15.75" x14ac:dyDescent="0.2">
      <c r="A40" s="19" t="s">
        <v>107</v>
      </c>
      <c r="B40" s="13">
        <f t="shared" si="0"/>
        <v>12153</v>
      </c>
      <c r="C40" s="14">
        <v>0</v>
      </c>
      <c r="D40" s="14">
        <v>11857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296</v>
      </c>
      <c r="M40" s="14">
        <v>0</v>
      </c>
      <c r="N40" s="14">
        <v>0</v>
      </c>
      <c r="O40" s="13">
        <f t="shared" si="1"/>
        <v>10184</v>
      </c>
      <c r="P40" s="14">
        <v>0</v>
      </c>
      <c r="Q40" s="14">
        <v>10184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3">
        <f t="shared" si="2"/>
        <v>949</v>
      </c>
      <c r="Y40" s="13">
        <f t="shared" si="3"/>
        <v>949</v>
      </c>
      <c r="Z40" s="14">
        <v>949</v>
      </c>
      <c r="AA40" s="14">
        <v>0</v>
      </c>
      <c r="AB40" s="13">
        <f t="shared" si="4"/>
        <v>0</v>
      </c>
      <c r="AC40" s="14">
        <v>0</v>
      </c>
      <c r="AD40" s="14">
        <v>0</v>
      </c>
      <c r="AE40" s="13">
        <f t="shared" si="5"/>
        <v>0</v>
      </c>
      <c r="AF40" s="14">
        <v>0</v>
      </c>
      <c r="AG40" s="14">
        <v>0</v>
      </c>
      <c r="AH40" s="14">
        <v>0</v>
      </c>
      <c r="AI40" s="13">
        <f t="shared" si="6"/>
        <v>0</v>
      </c>
      <c r="AJ40" s="14">
        <v>0</v>
      </c>
      <c r="AK40" s="14">
        <v>0</v>
      </c>
      <c r="AL40" s="13">
        <f t="shared" si="7"/>
        <v>1138</v>
      </c>
      <c r="AM40" s="14">
        <v>1102</v>
      </c>
      <c r="AN40" s="14">
        <v>36</v>
      </c>
      <c r="AO40" s="13">
        <f t="shared" si="8"/>
        <v>641</v>
      </c>
      <c r="AP40" s="14">
        <v>422</v>
      </c>
      <c r="AQ40" s="14">
        <v>219</v>
      </c>
      <c r="AR40" s="13">
        <f t="shared" si="9"/>
        <v>1858</v>
      </c>
      <c r="AS40" s="14">
        <v>1577</v>
      </c>
      <c r="AT40" s="14">
        <v>76</v>
      </c>
      <c r="AU40" s="14">
        <v>0</v>
      </c>
      <c r="AV40" s="14">
        <v>0</v>
      </c>
      <c r="AW40" s="14">
        <v>0</v>
      </c>
      <c r="AX40" s="13">
        <f t="shared" si="10"/>
        <v>0</v>
      </c>
      <c r="AY40" s="14">
        <v>0</v>
      </c>
      <c r="AZ40" s="14">
        <v>0</v>
      </c>
      <c r="BA40" s="13">
        <f t="shared" si="11"/>
        <v>0</v>
      </c>
      <c r="BB40" s="14">
        <v>0</v>
      </c>
      <c r="BC40" s="14">
        <v>0</v>
      </c>
      <c r="BD40" s="13">
        <f t="shared" si="12"/>
        <v>142</v>
      </c>
      <c r="BE40" s="14">
        <v>142</v>
      </c>
      <c r="BF40" s="14">
        <v>0</v>
      </c>
      <c r="BG40" s="13">
        <f t="shared" si="13"/>
        <v>0</v>
      </c>
      <c r="BH40" s="14">
        <v>0</v>
      </c>
      <c r="BI40" s="14">
        <v>0</v>
      </c>
      <c r="BJ40" s="13">
        <f t="shared" si="14"/>
        <v>63</v>
      </c>
      <c r="BK40" s="14">
        <v>63</v>
      </c>
      <c r="BL40" s="14">
        <v>0</v>
      </c>
      <c r="BM40" s="13">
        <f t="shared" si="15"/>
        <v>344</v>
      </c>
      <c r="BN40" s="14">
        <v>344</v>
      </c>
      <c r="BO40" s="14">
        <v>0</v>
      </c>
      <c r="BP40" s="13">
        <f t="shared" si="16"/>
        <v>3619</v>
      </c>
      <c r="BQ40" s="13">
        <f t="shared" si="17"/>
        <v>250</v>
      </c>
      <c r="BR40" s="14">
        <v>250</v>
      </c>
      <c r="BS40" s="15">
        <v>0</v>
      </c>
      <c r="BT40" s="15">
        <v>0</v>
      </c>
      <c r="BU40" s="15">
        <v>400</v>
      </c>
      <c r="BV40" s="13">
        <f t="shared" si="18"/>
        <v>170</v>
      </c>
      <c r="BW40" s="15">
        <v>170</v>
      </c>
      <c r="BX40" s="15">
        <v>0</v>
      </c>
      <c r="BY40" s="13">
        <f t="shared" si="19"/>
        <v>0</v>
      </c>
      <c r="BZ40" s="15">
        <v>0</v>
      </c>
      <c r="CA40" s="15">
        <v>0</v>
      </c>
      <c r="CB40" s="13">
        <f t="shared" si="20"/>
        <v>2799</v>
      </c>
      <c r="CC40" s="15">
        <v>1917</v>
      </c>
      <c r="CD40" s="15">
        <v>882</v>
      </c>
      <c r="CE40" s="13">
        <f t="shared" si="21"/>
        <v>4230</v>
      </c>
      <c r="CF40" s="14">
        <v>4031</v>
      </c>
      <c r="CG40" s="14">
        <v>199</v>
      </c>
      <c r="CH40" s="13">
        <f t="shared" si="22"/>
        <v>412</v>
      </c>
      <c r="CI40" s="14">
        <v>270</v>
      </c>
      <c r="CJ40" s="14">
        <v>142</v>
      </c>
      <c r="CK40" s="13">
        <f t="shared" si="23"/>
        <v>0</v>
      </c>
      <c r="CL40" s="14">
        <v>0</v>
      </c>
      <c r="CM40" s="14">
        <v>0</v>
      </c>
      <c r="CN40" s="13">
        <f t="shared" si="24"/>
        <v>1559</v>
      </c>
      <c r="CO40" s="14">
        <v>1263</v>
      </c>
      <c r="CP40" s="14">
        <v>296</v>
      </c>
      <c r="CQ40" s="16"/>
      <c r="CR40" s="13">
        <f t="shared" si="25"/>
        <v>231</v>
      </c>
      <c r="CS40" s="14">
        <v>178</v>
      </c>
      <c r="CT40" s="14">
        <v>53</v>
      </c>
      <c r="CU40" s="13">
        <f t="shared" si="26"/>
        <v>495</v>
      </c>
      <c r="CV40" s="13">
        <f t="shared" si="27"/>
        <v>464</v>
      </c>
      <c r="CW40" s="13">
        <f t="shared" si="27"/>
        <v>31</v>
      </c>
      <c r="CX40" s="13">
        <f t="shared" si="28"/>
        <v>58</v>
      </c>
      <c r="CY40" s="14">
        <v>51</v>
      </c>
      <c r="CZ40" s="14">
        <v>7</v>
      </c>
      <c r="DA40" s="13">
        <f t="shared" si="29"/>
        <v>437</v>
      </c>
      <c r="DB40" s="14">
        <v>413</v>
      </c>
      <c r="DC40" s="14">
        <v>24</v>
      </c>
      <c r="DD40" s="13">
        <f t="shared" si="30"/>
        <v>0</v>
      </c>
      <c r="DE40" s="14">
        <v>0</v>
      </c>
      <c r="DF40" s="14">
        <v>0</v>
      </c>
      <c r="DG40" s="17">
        <f t="shared" si="33"/>
        <v>37813</v>
      </c>
      <c r="DH40" s="17">
        <f t="shared" si="31"/>
        <v>25695</v>
      </c>
      <c r="DI40" s="17">
        <v>4263</v>
      </c>
      <c r="DJ40" s="17">
        <f t="shared" si="32"/>
        <v>12118</v>
      </c>
      <c r="DK40" s="18">
        <v>1517</v>
      </c>
      <c r="DL40" s="18">
        <v>1033</v>
      </c>
    </row>
    <row r="41" spans="1:116" ht="15.75" x14ac:dyDescent="0.2">
      <c r="A41" s="19" t="s">
        <v>108</v>
      </c>
      <c r="B41" s="13">
        <f t="shared" si="0"/>
        <v>6584</v>
      </c>
      <c r="C41" s="14">
        <v>0</v>
      </c>
      <c r="D41" s="14">
        <v>4598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1986</v>
      </c>
      <c r="M41" s="14">
        <v>0</v>
      </c>
      <c r="N41" s="14">
        <v>0</v>
      </c>
      <c r="O41" s="13">
        <f t="shared" si="1"/>
        <v>4772</v>
      </c>
      <c r="P41" s="14">
        <v>0</v>
      </c>
      <c r="Q41" s="14">
        <v>4772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3">
        <f t="shared" si="2"/>
        <v>205</v>
      </c>
      <c r="Y41" s="13">
        <f t="shared" si="3"/>
        <v>205</v>
      </c>
      <c r="Z41" s="14">
        <v>205</v>
      </c>
      <c r="AA41" s="14">
        <v>0</v>
      </c>
      <c r="AB41" s="13">
        <f t="shared" si="4"/>
        <v>0</v>
      </c>
      <c r="AC41" s="14">
        <v>0</v>
      </c>
      <c r="AD41" s="14">
        <v>0</v>
      </c>
      <c r="AE41" s="13">
        <f t="shared" si="5"/>
        <v>0</v>
      </c>
      <c r="AF41" s="14">
        <v>0</v>
      </c>
      <c r="AG41" s="14">
        <v>0</v>
      </c>
      <c r="AH41" s="14">
        <v>0</v>
      </c>
      <c r="AI41" s="13">
        <f t="shared" si="6"/>
        <v>0</v>
      </c>
      <c r="AJ41" s="14">
        <v>0</v>
      </c>
      <c r="AK41" s="14">
        <v>0</v>
      </c>
      <c r="AL41" s="13">
        <f t="shared" si="7"/>
        <v>770</v>
      </c>
      <c r="AM41" s="14">
        <v>747</v>
      </c>
      <c r="AN41" s="14">
        <v>23</v>
      </c>
      <c r="AO41" s="13">
        <f t="shared" si="8"/>
        <v>35</v>
      </c>
      <c r="AP41" s="14">
        <v>35</v>
      </c>
      <c r="AQ41" s="14">
        <v>0</v>
      </c>
      <c r="AR41" s="13">
        <f t="shared" si="9"/>
        <v>1585</v>
      </c>
      <c r="AS41" s="14">
        <v>768</v>
      </c>
      <c r="AT41" s="14">
        <v>0</v>
      </c>
      <c r="AU41" s="14">
        <v>0</v>
      </c>
      <c r="AV41" s="14">
        <v>0</v>
      </c>
      <c r="AW41" s="14">
        <v>0</v>
      </c>
      <c r="AX41" s="13">
        <f t="shared" si="10"/>
        <v>0</v>
      </c>
      <c r="AY41" s="14">
        <v>0</v>
      </c>
      <c r="AZ41" s="14">
        <v>0</v>
      </c>
      <c r="BA41" s="13">
        <f t="shared" si="11"/>
        <v>0</v>
      </c>
      <c r="BB41" s="14">
        <v>0</v>
      </c>
      <c r="BC41" s="14">
        <v>0</v>
      </c>
      <c r="BD41" s="13">
        <f t="shared" si="12"/>
        <v>761</v>
      </c>
      <c r="BE41" s="14">
        <v>641</v>
      </c>
      <c r="BF41" s="14">
        <v>120</v>
      </c>
      <c r="BG41" s="13">
        <f t="shared" si="13"/>
        <v>0</v>
      </c>
      <c r="BH41" s="14">
        <v>0</v>
      </c>
      <c r="BI41" s="14">
        <v>0</v>
      </c>
      <c r="BJ41" s="13">
        <f t="shared" si="14"/>
        <v>56</v>
      </c>
      <c r="BK41" s="14">
        <v>56</v>
      </c>
      <c r="BL41" s="14">
        <v>0</v>
      </c>
      <c r="BM41" s="13">
        <f t="shared" si="15"/>
        <v>0</v>
      </c>
      <c r="BN41" s="14">
        <v>0</v>
      </c>
      <c r="BO41" s="14">
        <v>0</v>
      </c>
      <c r="BP41" s="13">
        <f t="shared" si="16"/>
        <v>211</v>
      </c>
      <c r="BQ41" s="13">
        <f t="shared" si="17"/>
        <v>0</v>
      </c>
      <c r="BR41" s="14">
        <v>0</v>
      </c>
      <c r="BS41" s="15">
        <v>0</v>
      </c>
      <c r="BT41" s="15">
        <v>0</v>
      </c>
      <c r="BU41" s="15">
        <v>0</v>
      </c>
      <c r="BV41" s="13">
        <f t="shared" si="18"/>
        <v>0</v>
      </c>
      <c r="BW41" s="15">
        <v>0</v>
      </c>
      <c r="BX41" s="15">
        <v>0</v>
      </c>
      <c r="BY41" s="13">
        <f t="shared" si="19"/>
        <v>0</v>
      </c>
      <c r="BZ41" s="15">
        <v>0</v>
      </c>
      <c r="CA41" s="15">
        <v>0</v>
      </c>
      <c r="CB41" s="13">
        <f t="shared" si="20"/>
        <v>211</v>
      </c>
      <c r="CC41" s="15">
        <v>211</v>
      </c>
      <c r="CD41" s="15">
        <v>0</v>
      </c>
      <c r="CE41" s="13">
        <f t="shared" si="21"/>
        <v>1117</v>
      </c>
      <c r="CF41" s="14">
        <v>1060</v>
      </c>
      <c r="CG41" s="14">
        <v>57</v>
      </c>
      <c r="CH41" s="13">
        <f t="shared" si="22"/>
        <v>954</v>
      </c>
      <c r="CI41" s="14">
        <v>667</v>
      </c>
      <c r="CJ41" s="14">
        <v>287</v>
      </c>
      <c r="CK41" s="13">
        <f t="shared" si="23"/>
        <v>0</v>
      </c>
      <c r="CL41" s="14">
        <v>0</v>
      </c>
      <c r="CM41" s="14">
        <v>0</v>
      </c>
      <c r="CN41" s="13">
        <f t="shared" si="24"/>
        <v>286</v>
      </c>
      <c r="CO41" s="14">
        <v>207</v>
      </c>
      <c r="CP41" s="14">
        <v>79</v>
      </c>
      <c r="CQ41" s="16"/>
      <c r="CR41" s="13">
        <f t="shared" si="25"/>
        <v>559</v>
      </c>
      <c r="CS41" s="14">
        <v>429</v>
      </c>
      <c r="CT41" s="14">
        <v>130</v>
      </c>
      <c r="CU41" s="13">
        <f t="shared" si="26"/>
        <v>114</v>
      </c>
      <c r="CV41" s="13">
        <f t="shared" si="27"/>
        <v>114</v>
      </c>
      <c r="CW41" s="13">
        <f t="shared" si="27"/>
        <v>0</v>
      </c>
      <c r="CX41" s="13">
        <f t="shared" si="28"/>
        <v>0</v>
      </c>
      <c r="CY41" s="14">
        <v>0</v>
      </c>
      <c r="CZ41" s="14">
        <v>0</v>
      </c>
      <c r="DA41" s="13">
        <f t="shared" si="29"/>
        <v>114</v>
      </c>
      <c r="DB41" s="14">
        <v>114</v>
      </c>
      <c r="DC41" s="14">
        <v>0</v>
      </c>
      <c r="DD41" s="13">
        <f t="shared" si="30"/>
        <v>0</v>
      </c>
      <c r="DE41" s="14">
        <v>0</v>
      </c>
      <c r="DF41" s="14">
        <v>0</v>
      </c>
      <c r="DG41" s="17">
        <f t="shared" si="33"/>
        <v>17192</v>
      </c>
      <c r="DH41" s="17">
        <f t="shared" si="31"/>
        <v>11724</v>
      </c>
      <c r="DI41" s="17">
        <v>1871</v>
      </c>
      <c r="DJ41" s="17">
        <f t="shared" si="32"/>
        <v>5468</v>
      </c>
      <c r="DK41" s="18">
        <v>620</v>
      </c>
      <c r="DL41" s="18">
        <v>422</v>
      </c>
    </row>
    <row r="42" spans="1:116" ht="15.75" x14ac:dyDescent="0.2">
      <c r="A42" s="19" t="s">
        <v>109</v>
      </c>
      <c r="B42" s="13">
        <f t="shared" si="0"/>
        <v>30742</v>
      </c>
      <c r="C42" s="14">
        <v>0</v>
      </c>
      <c r="D42" s="14">
        <v>22572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8170</v>
      </c>
      <c r="M42" s="14">
        <v>0</v>
      </c>
      <c r="N42" s="14">
        <v>0</v>
      </c>
      <c r="O42" s="13">
        <f t="shared" si="1"/>
        <v>17305</v>
      </c>
      <c r="P42" s="14">
        <v>0</v>
      </c>
      <c r="Q42" s="14">
        <v>15048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2257</v>
      </c>
      <c r="X42" s="13">
        <f t="shared" si="2"/>
        <v>90</v>
      </c>
      <c r="Y42" s="13">
        <f t="shared" si="3"/>
        <v>90</v>
      </c>
      <c r="Z42" s="14">
        <v>90</v>
      </c>
      <c r="AA42" s="14">
        <v>0</v>
      </c>
      <c r="AB42" s="13">
        <f t="shared" si="4"/>
        <v>0</v>
      </c>
      <c r="AC42" s="14">
        <v>0</v>
      </c>
      <c r="AD42" s="14">
        <v>0</v>
      </c>
      <c r="AE42" s="13">
        <f t="shared" si="5"/>
        <v>104</v>
      </c>
      <c r="AF42" s="14">
        <v>104</v>
      </c>
      <c r="AG42" s="14">
        <v>0</v>
      </c>
      <c r="AH42" s="14">
        <v>0</v>
      </c>
      <c r="AI42" s="13">
        <f t="shared" si="6"/>
        <v>0</v>
      </c>
      <c r="AJ42" s="14">
        <v>0</v>
      </c>
      <c r="AK42" s="14">
        <v>0</v>
      </c>
      <c r="AL42" s="13">
        <f t="shared" si="7"/>
        <v>149</v>
      </c>
      <c r="AM42" s="14">
        <v>23</v>
      </c>
      <c r="AN42" s="14">
        <v>126</v>
      </c>
      <c r="AO42" s="13">
        <f t="shared" si="8"/>
        <v>104</v>
      </c>
      <c r="AP42" s="14">
        <v>104</v>
      </c>
      <c r="AQ42" s="14">
        <v>0</v>
      </c>
      <c r="AR42" s="13">
        <f t="shared" si="9"/>
        <v>2613</v>
      </c>
      <c r="AS42" s="14">
        <v>2203</v>
      </c>
      <c r="AT42" s="14">
        <v>126</v>
      </c>
      <c r="AU42" s="14">
        <v>0</v>
      </c>
      <c r="AV42" s="14">
        <v>0</v>
      </c>
      <c r="AW42" s="14">
        <v>0</v>
      </c>
      <c r="AX42" s="13">
        <f t="shared" si="10"/>
        <v>0</v>
      </c>
      <c r="AY42" s="14">
        <v>0</v>
      </c>
      <c r="AZ42" s="14">
        <v>0</v>
      </c>
      <c r="BA42" s="13">
        <f t="shared" si="11"/>
        <v>0</v>
      </c>
      <c r="BB42" s="14">
        <v>0</v>
      </c>
      <c r="BC42" s="14">
        <v>0</v>
      </c>
      <c r="BD42" s="13">
        <f t="shared" si="12"/>
        <v>179</v>
      </c>
      <c r="BE42" s="14">
        <v>75</v>
      </c>
      <c r="BF42" s="14">
        <v>104</v>
      </c>
      <c r="BG42" s="13">
        <f t="shared" si="13"/>
        <v>0</v>
      </c>
      <c r="BH42" s="14">
        <v>0</v>
      </c>
      <c r="BI42" s="14">
        <v>0</v>
      </c>
      <c r="BJ42" s="13">
        <f t="shared" si="14"/>
        <v>105</v>
      </c>
      <c r="BK42" s="14">
        <v>105</v>
      </c>
      <c r="BL42" s="14">
        <v>0</v>
      </c>
      <c r="BM42" s="13">
        <f t="shared" si="15"/>
        <v>105</v>
      </c>
      <c r="BN42" s="14">
        <v>105</v>
      </c>
      <c r="BO42" s="14">
        <v>0</v>
      </c>
      <c r="BP42" s="13">
        <f t="shared" si="16"/>
        <v>3200</v>
      </c>
      <c r="BQ42" s="13">
        <f t="shared" si="17"/>
        <v>900</v>
      </c>
      <c r="BR42" s="14">
        <v>800</v>
      </c>
      <c r="BS42" s="15">
        <v>100</v>
      </c>
      <c r="BT42" s="15">
        <v>0</v>
      </c>
      <c r="BU42" s="15">
        <v>800</v>
      </c>
      <c r="BV42" s="13">
        <f t="shared" si="18"/>
        <v>0</v>
      </c>
      <c r="BW42" s="15">
        <v>0</v>
      </c>
      <c r="BX42" s="15">
        <v>0</v>
      </c>
      <c r="BY42" s="13">
        <f t="shared" si="19"/>
        <v>0</v>
      </c>
      <c r="BZ42" s="15">
        <v>0</v>
      </c>
      <c r="CA42" s="15">
        <v>0</v>
      </c>
      <c r="CB42" s="13">
        <f t="shared" si="20"/>
        <v>1500</v>
      </c>
      <c r="CC42" s="15">
        <v>1500</v>
      </c>
      <c r="CD42" s="15">
        <v>0</v>
      </c>
      <c r="CE42" s="13">
        <f t="shared" si="21"/>
        <v>4634</v>
      </c>
      <c r="CF42" s="14">
        <v>4514</v>
      </c>
      <c r="CG42" s="14">
        <v>120</v>
      </c>
      <c r="CH42" s="13">
        <f t="shared" si="22"/>
        <v>936</v>
      </c>
      <c r="CI42" s="14">
        <v>713</v>
      </c>
      <c r="CJ42" s="14">
        <v>223</v>
      </c>
      <c r="CK42" s="13">
        <f t="shared" si="23"/>
        <v>0</v>
      </c>
      <c r="CL42" s="14">
        <v>0</v>
      </c>
      <c r="CM42" s="14">
        <v>0</v>
      </c>
      <c r="CN42" s="13">
        <f t="shared" si="24"/>
        <v>595</v>
      </c>
      <c r="CO42" s="14">
        <v>342</v>
      </c>
      <c r="CP42" s="14">
        <v>253</v>
      </c>
      <c r="CQ42" s="16"/>
      <c r="CR42" s="13">
        <f t="shared" si="25"/>
        <v>1445</v>
      </c>
      <c r="CS42" s="14">
        <v>545</v>
      </c>
      <c r="CT42" s="14">
        <v>900</v>
      </c>
      <c r="CU42" s="13">
        <f t="shared" si="26"/>
        <v>3683</v>
      </c>
      <c r="CV42" s="13">
        <f t="shared" si="27"/>
        <v>2506</v>
      </c>
      <c r="CW42" s="13">
        <f t="shared" si="27"/>
        <v>1177</v>
      </c>
      <c r="CX42" s="13">
        <f t="shared" si="28"/>
        <v>280</v>
      </c>
      <c r="CY42" s="14">
        <v>280</v>
      </c>
      <c r="CZ42" s="14">
        <v>0</v>
      </c>
      <c r="DA42" s="13">
        <f t="shared" si="29"/>
        <v>1830</v>
      </c>
      <c r="DB42" s="14">
        <v>1204</v>
      </c>
      <c r="DC42" s="14">
        <v>626</v>
      </c>
      <c r="DD42" s="13">
        <f t="shared" si="30"/>
        <v>1573</v>
      </c>
      <c r="DE42" s="14">
        <v>1022</v>
      </c>
      <c r="DF42" s="14">
        <v>551</v>
      </c>
      <c r="DG42" s="17">
        <f t="shared" si="33"/>
        <v>65705</v>
      </c>
      <c r="DH42" s="17">
        <f t="shared" si="31"/>
        <v>45271</v>
      </c>
      <c r="DI42" s="17">
        <v>4883</v>
      </c>
      <c r="DJ42" s="17">
        <f t="shared" si="32"/>
        <v>20434</v>
      </c>
      <c r="DK42" s="18">
        <v>1720</v>
      </c>
      <c r="DL42" s="18">
        <v>1172</v>
      </c>
    </row>
    <row r="43" spans="1:116" ht="15.75" x14ac:dyDescent="0.2">
      <c r="A43" s="19" t="s">
        <v>110</v>
      </c>
      <c r="B43" s="13">
        <f t="shared" si="0"/>
        <v>2686</v>
      </c>
      <c r="C43" s="14">
        <v>0</v>
      </c>
      <c r="D43" s="14">
        <v>2232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454</v>
      </c>
      <c r="M43" s="14">
        <v>0</v>
      </c>
      <c r="N43" s="14">
        <v>0</v>
      </c>
      <c r="O43" s="13">
        <f t="shared" si="1"/>
        <v>3672</v>
      </c>
      <c r="P43" s="14">
        <v>0</v>
      </c>
      <c r="Q43" s="14">
        <v>3484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188</v>
      </c>
      <c r="X43" s="13">
        <f t="shared" si="2"/>
        <v>270</v>
      </c>
      <c r="Y43" s="13">
        <f t="shared" si="3"/>
        <v>270</v>
      </c>
      <c r="Z43" s="14">
        <v>270</v>
      </c>
      <c r="AA43" s="14">
        <v>0</v>
      </c>
      <c r="AB43" s="13">
        <f t="shared" si="4"/>
        <v>0</v>
      </c>
      <c r="AC43" s="14">
        <v>0</v>
      </c>
      <c r="AD43" s="14">
        <v>0</v>
      </c>
      <c r="AE43" s="13">
        <f t="shared" si="5"/>
        <v>601</v>
      </c>
      <c r="AF43" s="14">
        <v>601</v>
      </c>
      <c r="AG43" s="14">
        <v>0</v>
      </c>
      <c r="AH43" s="14">
        <v>0</v>
      </c>
      <c r="AI43" s="13">
        <f t="shared" si="6"/>
        <v>0</v>
      </c>
      <c r="AJ43" s="14">
        <v>0</v>
      </c>
      <c r="AK43" s="14">
        <v>0</v>
      </c>
      <c r="AL43" s="13">
        <f t="shared" si="7"/>
        <v>1343</v>
      </c>
      <c r="AM43" s="14">
        <v>1064</v>
      </c>
      <c r="AN43" s="14">
        <v>279</v>
      </c>
      <c r="AO43" s="13">
        <f t="shared" si="8"/>
        <v>0</v>
      </c>
      <c r="AP43" s="14">
        <v>0</v>
      </c>
      <c r="AQ43" s="14">
        <v>0</v>
      </c>
      <c r="AR43" s="13">
        <f t="shared" si="9"/>
        <v>1566</v>
      </c>
      <c r="AS43" s="14">
        <v>821</v>
      </c>
      <c r="AT43" s="14">
        <v>270</v>
      </c>
      <c r="AU43" s="14">
        <v>0</v>
      </c>
      <c r="AV43" s="14">
        <v>0</v>
      </c>
      <c r="AW43" s="14">
        <v>0</v>
      </c>
      <c r="AX43" s="13">
        <f t="shared" si="10"/>
        <v>0</v>
      </c>
      <c r="AY43" s="14">
        <v>0</v>
      </c>
      <c r="AZ43" s="14">
        <v>0</v>
      </c>
      <c r="BA43" s="13">
        <f t="shared" si="11"/>
        <v>0</v>
      </c>
      <c r="BB43" s="14">
        <v>0</v>
      </c>
      <c r="BC43" s="14">
        <v>0</v>
      </c>
      <c r="BD43" s="13">
        <f t="shared" si="12"/>
        <v>291</v>
      </c>
      <c r="BE43" s="14">
        <v>140</v>
      </c>
      <c r="BF43" s="14">
        <v>151</v>
      </c>
      <c r="BG43" s="13">
        <f t="shared" si="13"/>
        <v>0</v>
      </c>
      <c r="BH43" s="14">
        <v>0</v>
      </c>
      <c r="BI43" s="14">
        <v>0</v>
      </c>
      <c r="BJ43" s="13">
        <f t="shared" si="14"/>
        <v>184</v>
      </c>
      <c r="BK43" s="14">
        <v>184</v>
      </c>
      <c r="BL43" s="14">
        <v>0</v>
      </c>
      <c r="BM43" s="13">
        <f t="shared" si="15"/>
        <v>0</v>
      </c>
      <c r="BN43" s="14">
        <v>0</v>
      </c>
      <c r="BO43" s="14">
        <v>0</v>
      </c>
      <c r="BP43" s="13">
        <f t="shared" si="16"/>
        <v>2254</v>
      </c>
      <c r="BQ43" s="13">
        <f t="shared" si="17"/>
        <v>0</v>
      </c>
      <c r="BR43" s="14">
        <v>0</v>
      </c>
      <c r="BS43" s="15">
        <v>0</v>
      </c>
      <c r="BT43" s="15">
        <v>805</v>
      </c>
      <c r="BU43" s="15">
        <v>1044</v>
      </c>
      <c r="BV43" s="13">
        <f t="shared" si="18"/>
        <v>405</v>
      </c>
      <c r="BW43" s="15">
        <v>405</v>
      </c>
      <c r="BX43" s="15">
        <v>0</v>
      </c>
      <c r="BY43" s="13">
        <f t="shared" si="19"/>
        <v>0</v>
      </c>
      <c r="BZ43" s="15">
        <v>0</v>
      </c>
      <c r="CA43" s="15">
        <v>0</v>
      </c>
      <c r="CB43" s="13">
        <f t="shared" si="20"/>
        <v>0</v>
      </c>
      <c r="CC43" s="15">
        <v>0</v>
      </c>
      <c r="CD43" s="15">
        <v>0</v>
      </c>
      <c r="CE43" s="13">
        <f t="shared" si="21"/>
        <v>2065</v>
      </c>
      <c r="CF43" s="14">
        <v>2054</v>
      </c>
      <c r="CG43" s="14">
        <v>11</v>
      </c>
      <c r="CH43" s="13">
        <f t="shared" si="22"/>
        <v>801</v>
      </c>
      <c r="CI43" s="14">
        <v>446</v>
      </c>
      <c r="CJ43" s="14">
        <v>355</v>
      </c>
      <c r="CK43" s="13">
        <f t="shared" si="23"/>
        <v>0</v>
      </c>
      <c r="CL43" s="14">
        <v>0</v>
      </c>
      <c r="CM43" s="14">
        <v>0</v>
      </c>
      <c r="CN43" s="13">
        <f t="shared" si="24"/>
        <v>864</v>
      </c>
      <c r="CO43" s="14">
        <v>540</v>
      </c>
      <c r="CP43" s="14">
        <v>324</v>
      </c>
      <c r="CQ43" s="16"/>
      <c r="CR43" s="13">
        <f t="shared" si="25"/>
        <v>606</v>
      </c>
      <c r="CS43" s="14">
        <v>411</v>
      </c>
      <c r="CT43" s="14">
        <v>195</v>
      </c>
      <c r="CU43" s="13">
        <f t="shared" si="26"/>
        <v>0</v>
      </c>
      <c r="CV43" s="13">
        <f t="shared" si="27"/>
        <v>0</v>
      </c>
      <c r="CW43" s="13">
        <f t="shared" si="27"/>
        <v>0</v>
      </c>
      <c r="CX43" s="13">
        <f t="shared" si="28"/>
        <v>0</v>
      </c>
      <c r="CY43" s="14">
        <v>0</v>
      </c>
      <c r="CZ43" s="14">
        <v>0</v>
      </c>
      <c r="DA43" s="13">
        <f t="shared" si="29"/>
        <v>0</v>
      </c>
      <c r="DB43" s="14">
        <v>0</v>
      </c>
      <c r="DC43" s="14">
        <v>0</v>
      </c>
      <c r="DD43" s="13">
        <f t="shared" si="30"/>
        <v>0</v>
      </c>
      <c r="DE43" s="14">
        <v>0</v>
      </c>
      <c r="DF43" s="14">
        <v>0</v>
      </c>
      <c r="DG43" s="17">
        <f t="shared" si="33"/>
        <v>16728</v>
      </c>
      <c r="DH43" s="17">
        <f t="shared" si="31"/>
        <v>10666</v>
      </c>
      <c r="DI43" s="17">
        <v>849</v>
      </c>
      <c r="DJ43" s="17">
        <f t="shared" si="32"/>
        <v>6062</v>
      </c>
      <c r="DK43" s="18">
        <v>323</v>
      </c>
      <c r="DL43" s="18">
        <v>220</v>
      </c>
    </row>
    <row r="44" spans="1:116" ht="15.75" x14ac:dyDescent="0.2">
      <c r="A44" s="19" t="s">
        <v>111</v>
      </c>
      <c r="B44" s="13">
        <f t="shared" si="0"/>
        <v>3787</v>
      </c>
      <c r="C44" s="14">
        <v>0</v>
      </c>
      <c r="D44" s="14">
        <v>3787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3">
        <f t="shared" si="1"/>
        <v>3789</v>
      </c>
      <c r="P44" s="14">
        <v>0</v>
      </c>
      <c r="Q44" s="14">
        <v>3789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3">
        <f t="shared" si="2"/>
        <v>0</v>
      </c>
      <c r="Y44" s="13">
        <f t="shared" si="3"/>
        <v>0</v>
      </c>
      <c r="Z44" s="14">
        <v>0</v>
      </c>
      <c r="AA44" s="14">
        <v>0</v>
      </c>
      <c r="AB44" s="13">
        <f t="shared" si="4"/>
        <v>0</v>
      </c>
      <c r="AC44" s="14">
        <v>0</v>
      </c>
      <c r="AD44" s="14">
        <v>0</v>
      </c>
      <c r="AE44" s="13">
        <f t="shared" si="5"/>
        <v>820</v>
      </c>
      <c r="AF44" s="14">
        <v>820</v>
      </c>
      <c r="AG44" s="14">
        <v>0</v>
      </c>
      <c r="AH44" s="14">
        <v>0</v>
      </c>
      <c r="AI44" s="13">
        <f t="shared" si="6"/>
        <v>0</v>
      </c>
      <c r="AJ44" s="14">
        <v>0</v>
      </c>
      <c r="AK44" s="14">
        <v>0</v>
      </c>
      <c r="AL44" s="13">
        <f t="shared" si="7"/>
        <v>820</v>
      </c>
      <c r="AM44" s="14">
        <v>820</v>
      </c>
      <c r="AN44" s="14">
        <v>0</v>
      </c>
      <c r="AO44" s="13">
        <f t="shared" si="8"/>
        <v>0</v>
      </c>
      <c r="AP44" s="14">
        <v>0</v>
      </c>
      <c r="AQ44" s="14">
        <v>0</v>
      </c>
      <c r="AR44" s="13">
        <f t="shared" si="9"/>
        <v>1199</v>
      </c>
      <c r="AS44" s="14">
        <v>820</v>
      </c>
      <c r="AT44" s="14">
        <v>0</v>
      </c>
      <c r="AU44" s="14">
        <v>0</v>
      </c>
      <c r="AV44" s="14">
        <v>0</v>
      </c>
      <c r="AW44" s="14">
        <v>0</v>
      </c>
      <c r="AX44" s="13">
        <f t="shared" si="10"/>
        <v>0</v>
      </c>
      <c r="AY44" s="14">
        <v>0</v>
      </c>
      <c r="AZ44" s="14">
        <v>0</v>
      </c>
      <c r="BA44" s="13">
        <f t="shared" si="11"/>
        <v>0</v>
      </c>
      <c r="BB44" s="14">
        <v>0</v>
      </c>
      <c r="BC44" s="14">
        <v>0</v>
      </c>
      <c r="BD44" s="13">
        <f t="shared" si="12"/>
        <v>0</v>
      </c>
      <c r="BE44" s="14">
        <v>0</v>
      </c>
      <c r="BF44" s="14">
        <v>0</v>
      </c>
      <c r="BG44" s="13">
        <f t="shared" si="13"/>
        <v>0</v>
      </c>
      <c r="BH44" s="14">
        <v>0</v>
      </c>
      <c r="BI44" s="14">
        <v>0</v>
      </c>
      <c r="BJ44" s="13">
        <f t="shared" si="14"/>
        <v>379</v>
      </c>
      <c r="BK44" s="14">
        <v>379</v>
      </c>
      <c r="BL44" s="14">
        <v>0</v>
      </c>
      <c r="BM44" s="13">
        <f t="shared" si="15"/>
        <v>0</v>
      </c>
      <c r="BN44" s="14">
        <v>0</v>
      </c>
      <c r="BO44" s="14">
        <v>0</v>
      </c>
      <c r="BP44" s="13">
        <f t="shared" si="16"/>
        <v>2320</v>
      </c>
      <c r="BQ44" s="13">
        <f t="shared" si="17"/>
        <v>1700</v>
      </c>
      <c r="BR44" s="14">
        <v>1570</v>
      </c>
      <c r="BS44" s="15">
        <v>130</v>
      </c>
      <c r="BT44" s="15">
        <v>0</v>
      </c>
      <c r="BU44" s="15">
        <v>0</v>
      </c>
      <c r="BV44" s="13">
        <f t="shared" si="18"/>
        <v>0</v>
      </c>
      <c r="BW44" s="15">
        <v>0</v>
      </c>
      <c r="BX44" s="15">
        <v>0</v>
      </c>
      <c r="BY44" s="13">
        <f t="shared" si="19"/>
        <v>0</v>
      </c>
      <c r="BZ44" s="15">
        <v>0</v>
      </c>
      <c r="CA44" s="15">
        <v>0</v>
      </c>
      <c r="CB44" s="13">
        <f t="shared" si="20"/>
        <v>620</v>
      </c>
      <c r="CC44" s="15">
        <v>600</v>
      </c>
      <c r="CD44" s="15">
        <v>20</v>
      </c>
      <c r="CE44" s="13">
        <f t="shared" si="21"/>
        <v>1312</v>
      </c>
      <c r="CF44" s="14">
        <v>1287</v>
      </c>
      <c r="CG44" s="14">
        <v>25</v>
      </c>
      <c r="CH44" s="13">
        <f t="shared" si="22"/>
        <v>0</v>
      </c>
      <c r="CI44" s="14">
        <v>0</v>
      </c>
      <c r="CJ44" s="14">
        <v>0</v>
      </c>
      <c r="CK44" s="13">
        <f t="shared" si="23"/>
        <v>0</v>
      </c>
      <c r="CL44" s="14">
        <v>0</v>
      </c>
      <c r="CM44" s="14">
        <v>0</v>
      </c>
      <c r="CN44" s="13">
        <f t="shared" si="24"/>
        <v>833</v>
      </c>
      <c r="CO44" s="14">
        <v>757</v>
      </c>
      <c r="CP44" s="14">
        <v>76</v>
      </c>
      <c r="CQ44" s="16"/>
      <c r="CR44" s="13">
        <f t="shared" si="25"/>
        <v>253</v>
      </c>
      <c r="CS44" s="14">
        <v>177</v>
      </c>
      <c r="CT44" s="14">
        <v>76</v>
      </c>
      <c r="CU44" s="13">
        <f t="shared" si="26"/>
        <v>2941</v>
      </c>
      <c r="CV44" s="13">
        <f t="shared" si="27"/>
        <v>1048</v>
      </c>
      <c r="CW44" s="13">
        <f t="shared" si="27"/>
        <v>1893</v>
      </c>
      <c r="CX44" s="13">
        <f t="shared" si="28"/>
        <v>0</v>
      </c>
      <c r="CY44" s="14">
        <v>0</v>
      </c>
      <c r="CZ44" s="14">
        <v>0</v>
      </c>
      <c r="DA44" s="13">
        <f t="shared" si="29"/>
        <v>2941</v>
      </c>
      <c r="DB44" s="14">
        <v>1048</v>
      </c>
      <c r="DC44" s="14">
        <v>1893</v>
      </c>
      <c r="DD44" s="13">
        <f t="shared" si="30"/>
        <v>0</v>
      </c>
      <c r="DE44" s="14">
        <v>0</v>
      </c>
      <c r="DF44" s="14">
        <v>0</v>
      </c>
      <c r="DG44" s="17">
        <f t="shared" si="33"/>
        <v>18074</v>
      </c>
      <c r="DH44" s="17">
        <f t="shared" si="31"/>
        <v>12065</v>
      </c>
      <c r="DI44" s="17">
        <v>2447</v>
      </c>
      <c r="DJ44" s="17">
        <f t="shared" si="32"/>
        <v>6009</v>
      </c>
      <c r="DK44" s="18">
        <v>841</v>
      </c>
      <c r="DL44" s="18">
        <v>573</v>
      </c>
    </row>
    <row r="45" spans="1:116" ht="15.75" x14ac:dyDescent="0.2">
      <c r="A45" s="19" t="s">
        <v>112</v>
      </c>
      <c r="B45" s="13">
        <f t="shared" si="0"/>
        <v>13782</v>
      </c>
      <c r="C45" s="14">
        <v>0</v>
      </c>
      <c r="D45" s="14">
        <v>11662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2120</v>
      </c>
      <c r="M45" s="14">
        <v>0</v>
      </c>
      <c r="N45" s="14">
        <v>0</v>
      </c>
      <c r="O45" s="13">
        <f t="shared" si="1"/>
        <v>6893</v>
      </c>
      <c r="P45" s="14">
        <v>0</v>
      </c>
      <c r="Q45" s="14">
        <v>6363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530</v>
      </c>
      <c r="X45" s="13">
        <f t="shared" si="2"/>
        <v>757</v>
      </c>
      <c r="Y45" s="13">
        <f t="shared" si="3"/>
        <v>757</v>
      </c>
      <c r="Z45" s="14">
        <v>757</v>
      </c>
      <c r="AA45" s="14">
        <v>0</v>
      </c>
      <c r="AB45" s="13">
        <f t="shared" si="4"/>
        <v>0</v>
      </c>
      <c r="AC45" s="14">
        <v>0</v>
      </c>
      <c r="AD45" s="14">
        <v>0</v>
      </c>
      <c r="AE45" s="13">
        <f t="shared" si="5"/>
        <v>454</v>
      </c>
      <c r="AF45" s="14">
        <v>454</v>
      </c>
      <c r="AG45" s="14">
        <v>0</v>
      </c>
      <c r="AH45" s="14">
        <v>0</v>
      </c>
      <c r="AI45" s="13">
        <f t="shared" si="6"/>
        <v>0</v>
      </c>
      <c r="AJ45" s="14">
        <v>0</v>
      </c>
      <c r="AK45" s="14">
        <v>0</v>
      </c>
      <c r="AL45" s="13">
        <f t="shared" si="7"/>
        <v>1515</v>
      </c>
      <c r="AM45" s="14">
        <v>1515</v>
      </c>
      <c r="AN45" s="14">
        <v>0</v>
      </c>
      <c r="AO45" s="13">
        <f t="shared" si="8"/>
        <v>0</v>
      </c>
      <c r="AP45" s="14">
        <v>0</v>
      </c>
      <c r="AQ45" s="14">
        <v>0</v>
      </c>
      <c r="AR45" s="13">
        <f t="shared" si="9"/>
        <v>2877</v>
      </c>
      <c r="AS45" s="14">
        <v>1818</v>
      </c>
      <c r="AT45" s="14">
        <v>454</v>
      </c>
      <c r="AU45" s="14">
        <v>0</v>
      </c>
      <c r="AV45" s="14">
        <v>0</v>
      </c>
      <c r="AW45" s="14">
        <v>0</v>
      </c>
      <c r="AX45" s="13">
        <f t="shared" si="10"/>
        <v>0</v>
      </c>
      <c r="AY45" s="14">
        <v>0</v>
      </c>
      <c r="AZ45" s="14">
        <v>0</v>
      </c>
      <c r="BA45" s="13">
        <f t="shared" si="11"/>
        <v>0</v>
      </c>
      <c r="BB45" s="14">
        <v>0</v>
      </c>
      <c r="BC45" s="14">
        <v>0</v>
      </c>
      <c r="BD45" s="13">
        <f t="shared" si="12"/>
        <v>151</v>
      </c>
      <c r="BE45" s="14">
        <v>151</v>
      </c>
      <c r="BF45" s="14">
        <v>0</v>
      </c>
      <c r="BG45" s="13">
        <f t="shared" si="13"/>
        <v>0</v>
      </c>
      <c r="BH45" s="14">
        <v>0</v>
      </c>
      <c r="BI45" s="14">
        <v>0</v>
      </c>
      <c r="BJ45" s="13">
        <f t="shared" si="14"/>
        <v>454</v>
      </c>
      <c r="BK45" s="14">
        <v>454</v>
      </c>
      <c r="BL45" s="14">
        <v>0</v>
      </c>
      <c r="BM45" s="13">
        <f t="shared" si="15"/>
        <v>0</v>
      </c>
      <c r="BN45" s="14">
        <v>0</v>
      </c>
      <c r="BO45" s="14">
        <v>0</v>
      </c>
      <c r="BP45" s="13">
        <f t="shared" si="16"/>
        <v>5750</v>
      </c>
      <c r="BQ45" s="13">
        <f t="shared" si="17"/>
        <v>2420</v>
      </c>
      <c r="BR45" s="14">
        <v>2420</v>
      </c>
      <c r="BS45" s="15">
        <v>0</v>
      </c>
      <c r="BT45" s="15">
        <v>0</v>
      </c>
      <c r="BU45" s="15">
        <v>0</v>
      </c>
      <c r="BV45" s="13">
        <f t="shared" si="18"/>
        <v>0</v>
      </c>
      <c r="BW45" s="15">
        <v>0</v>
      </c>
      <c r="BX45" s="15">
        <v>0</v>
      </c>
      <c r="BY45" s="13">
        <f t="shared" si="19"/>
        <v>0</v>
      </c>
      <c r="BZ45" s="15">
        <v>0</v>
      </c>
      <c r="CA45" s="15">
        <v>0</v>
      </c>
      <c r="CB45" s="13">
        <f t="shared" si="20"/>
        <v>3330</v>
      </c>
      <c r="CC45" s="15">
        <v>3330</v>
      </c>
      <c r="CD45" s="15">
        <v>0</v>
      </c>
      <c r="CE45" s="13">
        <f t="shared" si="21"/>
        <v>2272</v>
      </c>
      <c r="CF45" s="14">
        <v>2272</v>
      </c>
      <c r="CG45" s="14">
        <v>0</v>
      </c>
      <c r="CH45" s="13">
        <f t="shared" si="22"/>
        <v>136</v>
      </c>
      <c r="CI45" s="14">
        <v>91</v>
      </c>
      <c r="CJ45" s="14">
        <v>45</v>
      </c>
      <c r="CK45" s="13">
        <f t="shared" si="23"/>
        <v>0</v>
      </c>
      <c r="CL45" s="14">
        <v>0</v>
      </c>
      <c r="CM45" s="14">
        <v>0</v>
      </c>
      <c r="CN45" s="13">
        <f t="shared" si="24"/>
        <v>1817</v>
      </c>
      <c r="CO45" s="14">
        <v>1363</v>
      </c>
      <c r="CP45" s="14">
        <v>454</v>
      </c>
      <c r="CQ45" s="16"/>
      <c r="CR45" s="13">
        <f t="shared" si="25"/>
        <v>1054</v>
      </c>
      <c r="CS45" s="14">
        <v>860</v>
      </c>
      <c r="CT45" s="14">
        <v>194</v>
      </c>
      <c r="CU45" s="13">
        <f t="shared" si="26"/>
        <v>8254</v>
      </c>
      <c r="CV45" s="13">
        <f t="shared" si="27"/>
        <v>5452</v>
      </c>
      <c r="CW45" s="13">
        <f t="shared" si="27"/>
        <v>2802</v>
      </c>
      <c r="CX45" s="13">
        <f t="shared" si="28"/>
        <v>681</v>
      </c>
      <c r="CY45" s="14">
        <v>454</v>
      </c>
      <c r="CZ45" s="14">
        <v>227</v>
      </c>
      <c r="DA45" s="13">
        <f t="shared" si="29"/>
        <v>7573</v>
      </c>
      <c r="DB45" s="14">
        <v>4998</v>
      </c>
      <c r="DC45" s="14">
        <v>2575</v>
      </c>
      <c r="DD45" s="13">
        <f t="shared" si="30"/>
        <v>0</v>
      </c>
      <c r="DE45" s="14">
        <v>0</v>
      </c>
      <c r="DF45" s="14">
        <v>0</v>
      </c>
      <c r="DG45" s="17">
        <f t="shared" si="33"/>
        <v>45561</v>
      </c>
      <c r="DH45" s="17">
        <f t="shared" si="31"/>
        <v>34719</v>
      </c>
      <c r="DI45" s="17">
        <v>2853</v>
      </c>
      <c r="DJ45" s="17">
        <f t="shared" si="32"/>
        <v>10842</v>
      </c>
      <c r="DK45" s="18">
        <v>1000</v>
      </c>
      <c r="DL45" s="18">
        <v>681</v>
      </c>
    </row>
    <row r="46" spans="1:116" ht="15.75" x14ac:dyDescent="0.2">
      <c r="A46" s="19" t="s">
        <v>113</v>
      </c>
      <c r="B46" s="13">
        <f t="shared" si="0"/>
        <v>4735</v>
      </c>
      <c r="C46" s="14">
        <v>0</v>
      </c>
      <c r="D46" s="14">
        <v>3438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1297</v>
      </c>
      <c r="M46" s="14">
        <v>0</v>
      </c>
      <c r="N46" s="14">
        <v>0</v>
      </c>
      <c r="O46" s="13">
        <f t="shared" si="1"/>
        <v>2802</v>
      </c>
      <c r="P46" s="14">
        <v>0</v>
      </c>
      <c r="Q46" s="14">
        <v>2802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3">
        <f t="shared" si="2"/>
        <v>0</v>
      </c>
      <c r="Y46" s="13">
        <f t="shared" si="3"/>
        <v>0</v>
      </c>
      <c r="Z46" s="14">
        <v>0</v>
      </c>
      <c r="AA46" s="14">
        <v>0</v>
      </c>
      <c r="AB46" s="13">
        <f t="shared" si="4"/>
        <v>0</v>
      </c>
      <c r="AC46" s="14">
        <v>0</v>
      </c>
      <c r="AD46" s="14">
        <v>0</v>
      </c>
      <c r="AE46" s="13">
        <f t="shared" si="5"/>
        <v>168</v>
      </c>
      <c r="AF46" s="14">
        <v>168</v>
      </c>
      <c r="AG46" s="14">
        <v>0</v>
      </c>
      <c r="AH46" s="14">
        <v>0</v>
      </c>
      <c r="AI46" s="13">
        <f t="shared" si="6"/>
        <v>0</v>
      </c>
      <c r="AJ46" s="14">
        <v>0</v>
      </c>
      <c r="AK46" s="14">
        <v>0</v>
      </c>
      <c r="AL46" s="13">
        <f t="shared" si="7"/>
        <v>169</v>
      </c>
      <c r="AM46" s="14">
        <v>115</v>
      </c>
      <c r="AN46" s="14">
        <v>54</v>
      </c>
      <c r="AO46" s="13">
        <f t="shared" si="8"/>
        <v>65</v>
      </c>
      <c r="AP46" s="14">
        <v>54</v>
      </c>
      <c r="AQ46" s="14">
        <v>11</v>
      </c>
      <c r="AR46" s="13">
        <f t="shared" si="9"/>
        <v>1196</v>
      </c>
      <c r="AS46" s="14">
        <v>238</v>
      </c>
      <c r="AT46" s="14">
        <v>0</v>
      </c>
      <c r="AU46" s="14">
        <v>0</v>
      </c>
      <c r="AV46" s="14">
        <v>0</v>
      </c>
      <c r="AW46" s="14">
        <v>0</v>
      </c>
      <c r="AX46" s="13">
        <f t="shared" si="10"/>
        <v>0</v>
      </c>
      <c r="AY46" s="14">
        <v>0</v>
      </c>
      <c r="AZ46" s="14">
        <v>0</v>
      </c>
      <c r="BA46" s="13">
        <f t="shared" si="11"/>
        <v>0</v>
      </c>
      <c r="BB46" s="14">
        <v>0</v>
      </c>
      <c r="BC46" s="14">
        <v>0</v>
      </c>
      <c r="BD46" s="13">
        <f t="shared" si="12"/>
        <v>0</v>
      </c>
      <c r="BE46" s="14">
        <v>0</v>
      </c>
      <c r="BF46" s="14">
        <v>0</v>
      </c>
      <c r="BG46" s="13">
        <f t="shared" si="13"/>
        <v>0</v>
      </c>
      <c r="BH46" s="14">
        <v>0</v>
      </c>
      <c r="BI46" s="14">
        <v>0</v>
      </c>
      <c r="BJ46" s="13">
        <f t="shared" si="14"/>
        <v>958</v>
      </c>
      <c r="BK46" s="14">
        <v>958</v>
      </c>
      <c r="BL46" s="14">
        <v>0</v>
      </c>
      <c r="BM46" s="13">
        <f t="shared" si="15"/>
        <v>0</v>
      </c>
      <c r="BN46" s="14">
        <v>0</v>
      </c>
      <c r="BO46" s="14">
        <v>0</v>
      </c>
      <c r="BP46" s="13">
        <f t="shared" si="16"/>
        <v>1193</v>
      </c>
      <c r="BQ46" s="13">
        <f t="shared" si="17"/>
        <v>165</v>
      </c>
      <c r="BR46" s="14">
        <v>165</v>
      </c>
      <c r="BS46" s="15">
        <v>0</v>
      </c>
      <c r="BT46" s="15">
        <v>0</v>
      </c>
      <c r="BU46" s="15">
        <v>0</v>
      </c>
      <c r="BV46" s="13">
        <f t="shared" si="18"/>
        <v>0</v>
      </c>
      <c r="BW46" s="15">
        <v>0</v>
      </c>
      <c r="BX46" s="15">
        <v>0</v>
      </c>
      <c r="BY46" s="13">
        <f t="shared" si="19"/>
        <v>0</v>
      </c>
      <c r="BZ46" s="15">
        <v>0</v>
      </c>
      <c r="CA46" s="15">
        <v>0</v>
      </c>
      <c r="CB46" s="13">
        <f t="shared" si="20"/>
        <v>1028</v>
      </c>
      <c r="CC46" s="15">
        <v>993</v>
      </c>
      <c r="CD46" s="15">
        <v>35</v>
      </c>
      <c r="CE46" s="13">
        <f t="shared" si="21"/>
        <v>421</v>
      </c>
      <c r="CF46" s="14">
        <v>419</v>
      </c>
      <c r="CG46" s="14">
        <v>2</v>
      </c>
      <c r="CH46" s="13">
        <f t="shared" si="22"/>
        <v>64</v>
      </c>
      <c r="CI46" s="14">
        <v>54</v>
      </c>
      <c r="CJ46" s="14">
        <v>10</v>
      </c>
      <c r="CK46" s="13">
        <f t="shared" si="23"/>
        <v>0</v>
      </c>
      <c r="CL46" s="14">
        <v>0</v>
      </c>
      <c r="CM46" s="14">
        <v>0</v>
      </c>
      <c r="CN46" s="13">
        <f t="shared" si="24"/>
        <v>64</v>
      </c>
      <c r="CO46" s="14">
        <v>32</v>
      </c>
      <c r="CP46" s="14">
        <v>32</v>
      </c>
      <c r="CQ46" s="16"/>
      <c r="CR46" s="13">
        <f t="shared" si="25"/>
        <v>108</v>
      </c>
      <c r="CS46" s="14">
        <v>54</v>
      </c>
      <c r="CT46" s="14">
        <v>54</v>
      </c>
      <c r="CU46" s="13">
        <f t="shared" si="26"/>
        <v>183</v>
      </c>
      <c r="CV46" s="13">
        <f t="shared" si="27"/>
        <v>168</v>
      </c>
      <c r="CW46" s="13">
        <f t="shared" si="27"/>
        <v>15</v>
      </c>
      <c r="CX46" s="13">
        <f t="shared" si="28"/>
        <v>34</v>
      </c>
      <c r="CY46" s="14">
        <v>30</v>
      </c>
      <c r="CZ46" s="14">
        <v>4</v>
      </c>
      <c r="DA46" s="13">
        <f t="shared" si="29"/>
        <v>149</v>
      </c>
      <c r="DB46" s="14">
        <v>138</v>
      </c>
      <c r="DC46" s="14">
        <v>11</v>
      </c>
      <c r="DD46" s="13">
        <f t="shared" si="30"/>
        <v>0</v>
      </c>
      <c r="DE46" s="14">
        <v>0</v>
      </c>
      <c r="DF46" s="14">
        <v>0</v>
      </c>
      <c r="DG46" s="17">
        <f t="shared" si="33"/>
        <v>11168</v>
      </c>
      <c r="DH46" s="17">
        <f t="shared" si="31"/>
        <v>8153</v>
      </c>
      <c r="DI46" s="17">
        <v>1150</v>
      </c>
      <c r="DJ46" s="17">
        <f t="shared" si="32"/>
        <v>3015</v>
      </c>
      <c r="DK46" s="18">
        <v>380</v>
      </c>
      <c r="DL46" s="18">
        <v>259</v>
      </c>
    </row>
    <row r="47" spans="1:116" ht="15.75" x14ac:dyDescent="0.2">
      <c r="A47" s="19" t="s">
        <v>114</v>
      </c>
      <c r="B47" s="13">
        <f t="shared" si="0"/>
        <v>10527</v>
      </c>
      <c r="C47" s="14">
        <v>0</v>
      </c>
      <c r="D47" s="14">
        <v>5319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5208</v>
      </c>
      <c r="M47" s="14">
        <v>0</v>
      </c>
      <c r="N47" s="14">
        <v>0</v>
      </c>
      <c r="O47" s="13">
        <f t="shared" si="1"/>
        <v>4329</v>
      </c>
      <c r="P47" s="14">
        <v>0</v>
      </c>
      <c r="Q47" s="14">
        <v>4329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3">
        <f t="shared" si="2"/>
        <v>0</v>
      </c>
      <c r="Y47" s="13">
        <f t="shared" si="3"/>
        <v>0</v>
      </c>
      <c r="Z47" s="14">
        <v>0</v>
      </c>
      <c r="AA47" s="14">
        <v>0</v>
      </c>
      <c r="AB47" s="13">
        <f t="shared" si="4"/>
        <v>0</v>
      </c>
      <c r="AC47" s="14">
        <v>0</v>
      </c>
      <c r="AD47" s="14">
        <v>0</v>
      </c>
      <c r="AE47" s="13">
        <f t="shared" si="5"/>
        <v>0</v>
      </c>
      <c r="AF47" s="14">
        <v>0</v>
      </c>
      <c r="AG47" s="14">
        <v>0</v>
      </c>
      <c r="AH47" s="14">
        <v>0</v>
      </c>
      <c r="AI47" s="13">
        <f t="shared" si="6"/>
        <v>0</v>
      </c>
      <c r="AJ47" s="14">
        <v>0</v>
      </c>
      <c r="AK47" s="14">
        <v>0</v>
      </c>
      <c r="AL47" s="13">
        <f t="shared" si="7"/>
        <v>2275</v>
      </c>
      <c r="AM47" s="14">
        <v>1744</v>
      </c>
      <c r="AN47" s="14">
        <v>531</v>
      </c>
      <c r="AO47" s="13">
        <f t="shared" si="8"/>
        <v>1081</v>
      </c>
      <c r="AP47" s="14">
        <v>1081</v>
      </c>
      <c r="AQ47" s="14">
        <v>0</v>
      </c>
      <c r="AR47" s="13">
        <f t="shared" si="9"/>
        <v>4146</v>
      </c>
      <c r="AS47" s="14">
        <f>2163-73</f>
        <v>2090</v>
      </c>
      <c r="AT47" s="14">
        <v>615</v>
      </c>
      <c r="AU47" s="14">
        <v>0</v>
      </c>
      <c r="AV47" s="14">
        <v>0</v>
      </c>
      <c r="AW47" s="14">
        <v>0</v>
      </c>
      <c r="AX47" s="13">
        <f t="shared" si="10"/>
        <v>0</v>
      </c>
      <c r="AY47" s="14">
        <v>0</v>
      </c>
      <c r="AZ47" s="14">
        <v>0</v>
      </c>
      <c r="BA47" s="13">
        <f t="shared" si="11"/>
        <v>0</v>
      </c>
      <c r="BB47" s="14">
        <v>0</v>
      </c>
      <c r="BC47" s="14">
        <v>0</v>
      </c>
      <c r="BD47" s="13">
        <f t="shared" si="12"/>
        <v>874</v>
      </c>
      <c r="BE47" s="14">
        <v>874</v>
      </c>
      <c r="BF47" s="14">
        <v>0</v>
      </c>
      <c r="BG47" s="13">
        <f t="shared" si="13"/>
        <v>0</v>
      </c>
      <c r="BH47" s="14">
        <v>0</v>
      </c>
      <c r="BI47" s="14">
        <v>0</v>
      </c>
      <c r="BJ47" s="13">
        <f t="shared" si="14"/>
        <v>567</v>
      </c>
      <c r="BK47" s="14">
        <v>534</v>
      </c>
      <c r="BL47" s="14">
        <v>33</v>
      </c>
      <c r="BM47" s="13">
        <f t="shared" si="15"/>
        <v>0</v>
      </c>
      <c r="BN47" s="14">
        <v>0</v>
      </c>
      <c r="BO47" s="14">
        <v>0</v>
      </c>
      <c r="BP47" s="13">
        <f t="shared" si="16"/>
        <v>1474</v>
      </c>
      <c r="BQ47" s="13">
        <f t="shared" si="17"/>
        <v>479</v>
      </c>
      <c r="BR47" s="14">
        <v>309</v>
      </c>
      <c r="BS47" s="15">
        <v>170</v>
      </c>
      <c r="BT47" s="15">
        <v>149</v>
      </c>
      <c r="BU47" s="15">
        <v>229</v>
      </c>
      <c r="BV47" s="13">
        <f t="shared" si="18"/>
        <v>319</v>
      </c>
      <c r="BW47" s="15">
        <v>319</v>
      </c>
      <c r="BX47" s="15">
        <v>0</v>
      </c>
      <c r="BY47" s="13">
        <f t="shared" si="19"/>
        <v>0</v>
      </c>
      <c r="BZ47" s="15">
        <v>0</v>
      </c>
      <c r="CA47" s="15">
        <v>0</v>
      </c>
      <c r="CB47" s="13">
        <f t="shared" si="20"/>
        <v>298</v>
      </c>
      <c r="CC47" s="15">
        <v>298</v>
      </c>
      <c r="CD47" s="15">
        <v>0</v>
      </c>
      <c r="CE47" s="13">
        <f t="shared" si="21"/>
        <v>2251</v>
      </c>
      <c r="CF47" s="14">
        <v>2141</v>
      </c>
      <c r="CG47" s="14">
        <f>911-801</f>
        <v>110</v>
      </c>
      <c r="CH47" s="13">
        <f t="shared" si="22"/>
        <v>1978</v>
      </c>
      <c r="CI47" s="14">
        <v>1485</v>
      </c>
      <c r="CJ47" s="14">
        <v>493</v>
      </c>
      <c r="CK47" s="13">
        <f t="shared" si="23"/>
        <v>0</v>
      </c>
      <c r="CL47" s="14">
        <v>0</v>
      </c>
      <c r="CM47" s="14">
        <v>0</v>
      </c>
      <c r="CN47" s="13">
        <f t="shared" si="24"/>
        <v>1341</v>
      </c>
      <c r="CO47" s="14">
        <v>843</v>
      </c>
      <c r="CP47" s="14">
        <v>498</v>
      </c>
      <c r="CQ47" s="16"/>
      <c r="CR47" s="13">
        <f t="shared" si="25"/>
        <v>679</v>
      </c>
      <c r="CS47" s="14">
        <v>679</v>
      </c>
      <c r="CT47" s="14">
        <v>0</v>
      </c>
      <c r="CU47" s="13">
        <f t="shared" si="26"/>
        <v>647</v>
      </c>
      <c r="CV47" s="13">
        <f t="shared" si="27"/>
        <v>647</v>
      </c>
      <c r="CW47" s="13">
        <f t="shared" si="27"/>
        <v>0</v>
      </c>
      <c r="CX47" s="13">
        <f t="shared" si="28"/>
        <v>144</v>
      </c>
      <c r="CY47" s="14">
        <v>144</v>
      </c>
      <c r="CZ47" s="14">
        <v>0</v>
      </c>
      <c r="DA47" s="13">
        <f t="shared" si="29"/>
        <v>503</v>
      </c>
      <c r="DB47" s="14">
        <v>503</v>
      </c>
      <c r="DC47" s="14">
        <v>0</v>
      </c>
      <c r="DD47" s="13">
        <f t="shared" si="30"/>
        <v>0</v>
      </c>
      <c r="DE47" s="14">
        <v>0</v>
      </c>
      <c r="DF47" s="14">
        <v>0</v>
      </c>
      <c r="DG47" s="17">
        <f t="shared" si="33"/>
        <v>30728</v>
      </c>
      <c r="DH47" s="17">
        <f t="shared" si="31"/>
        <v>23800</v>
      </c>
      <c r="DI47" s="17">
        <v>1687</v>
      </c>
      <c r="DJ47" s="17">
        <f t="shared" si="32"/>
        <v>6928</v>
      </c>
      <c r="DK47" s="18">
        <v>569</v>
      </c>
      <c r="DL47" s="18">
        <v>388</v>
      </c>
    </row>
    <row r="48" spans="1:116" ht="15.75" x14ac:dyDescent="0.2">
      <c r="A48" s="19" t="s">
        <v>115</v>
      </c>
      <c r="B48" s="13">
        <f t="shared" si="0"/>
        <v>7606</v>
      </c>
      <c r="C48" s="14">
        <v>0</v>
      </c>
      <c r="D48" s="14">
        <v>6230</v>
      </c>
      <c r="E48" s="14">
        <v>1376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3">
        <f t="shared" si="1"/>
        <v>3530</v>
      </c>
      <c r="P48" s="14">
        <v>0</v>
      </c>
      <c r="Q48" s="14">
        <v>3530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3">
        <f t="shared" si="2"/>
        <v>0</v>
      </c>
      <c r="Y48" s="13">
        <f t="shared" si="3"/>
        <v>0</v>
      </c>
      <c r="Z48" s="14">
        <v>0</v>
      </c>
      <c r="AA48" s="14">
        <v>0</v>
      </c>
      <c r="AB48" s="13">
        <f t="shared" si="4"/>
        <v>0</v>
      </c>
      <c r="AC48" s="14">
        <v>0</v>
      </c>
      <c r="AD48" s="14">
        <v>0</v>
      </c>
      <c r="AE48" s="13">
        <f t="shared" si="5"/>
        <v>1855</v>
      </c>
      <c r="AF48" s="14">
        <v>1855</v>
      </c>
      <c r="AG48" s="14">
        <v>0</v>
      </c>
      <c r="AH48" s="14">
        <v>0</v>
      </c>
      <c r="AI48" s="13">
        <f t="shared" si="6"/>
        <v>0</v>
      </c>
      <c r="AJ48" s="14">
        <v>0</v>
      </c>
      <c r="AK48" s="14">
        <v>0</v>
      </c>
      <c r="AL48" s="13">
        <f t="shared" si="7"/>
        <v>388</v>
      </c>
      <c r="AM48" s="14">
        <v>360</v>
      </c>
      <c r="AN48" s="14">
        <v>28</v>
      </c>
      <c r="AO48" s="13">
        <f t="shared" si="8"/>
        <v>0</v>
      </c>
      <c r="AP48" s="14">
        <v>0</v>
      </c>
      <c r="AQ48" s="14">
        <v>0</v>
      </c>
      <c r="AR48" s="13">
        <f t="shared" si="9"/>
        <v>2229</v>
      </c>
      <c r="AS48" s="14">
        <v>249</v>
      </c>
      <c r="AT48" s="14">
        <v>21</v>
      </c>
      <c r="AU48" s="14">
        <v>0</v>
      </c>
      <c r="AV48" s="14">
        <v>0</v>
      </c>
      <c r="AW48" s="14">
        <v>0</v>
      </c>
      <c r="AX48" s="13">
        <f t="shared" si="10"/>
        <v>0</v>
      </c>
      <c r="AY48" s="14">
        <v>0</v>
      </c>
      <c r="AZ48" s="14">
        <v>0</v>
      </c>
      <c r="BA48" s="13">
        <f t="shared" si="11"/>
        <v>0</v>
      </c>
      <c r="BB48" s="14">
        <v>0</v>
      </c>
      <c r="BC48" s="14">
        <v>0</v>
      </c>
      <c r="BD48" s="13">
        <f t="shared" si="12"/>
        <v>0</v>
      </c>
      <c r="BE48" s="14">
        <v>0</v>
      </c>
      <c r="BF48" s="14">
        <v>0</v>
      </c>
      <c r="BG48" s="13">
        <f t="shared" si="13"/>
        <v>0</v>
      </c>
      <c r="BH48" s="14">
        <v>0</v>
      </c>
      <c r="BI48" s="14">
        <v>0</v>
      </c>
      <c r="BJ48" s="13">
        <f t="shared" si="14"/>
        <v>1959</v>
      </c>
      <c r="BK48" s="14">
        <v>1959</v>
      </c>
      <c r="BL48" s="14">
        <v>0</v>
      </c>
      <c r="BM48" s="13">
        <f t="shared" si="15"/>
        <v>0</v>
      </c>
      <c r="BN48" s="14">
        <v>0</v>
      </c>
      <c r="BO48" s="14">
        <v>0</v>
      </c>
      <c r="BP48" s="13">
        <f t="shared" si="16"/>
        <v>1160</v>
      </c>
      <c r="BQ48" s="13">
        <f t="shared" si="17"/>
        <v>230</v>
      </c>
      <c r="BR48" s="14">
        <v>150</v>
      </c>
      <c r="BS48" s="15">
        <v>80</v>
      </c>
      <c r="BT48" s="15">
        <v>120</v>
      </c>
      <c r="BU48" s="15">
        <v>120</v>
      </c>
      <c r="BV48" s="13">
        <f t="shared" si="18"/>
        <v>0</v>
      </c>
      <c r="BW48" s="15">
        <v>0</v>
      </c>
      <c r="BX48" s="15">
        <v>0</v>
      </c>
      <c r="BY48" s="13">
        <f t="shared" si="19"/>
        <v>0</v>
      </c>
      <c r="BZ48" s="15">
        <v>0</v>
      </c>
      <c r="CA48" s="15">
        <v>0</v>
      </c>
      <c r="CB48" s="13">
        <f t="shared" si="20"/>
        <v>690</v>
      </c>
      <c r="CC48" s="15">
        <v>380</v>
      </c>
      <c r="CD48" s="15">
        <v>310</v>
      </c>
      <c r="CE48" s="13">
        <f t="shared" si="21"/>
        <v>783</v>
      </c>
      <c r="CF48" s="14">
        <v>775</v>
      </c>
      <c r="CG48" s="14">
        <v>8</v>
      </c>
      <c r="CH48" s="13">
        <f t="shared" si="22"/>
        <v>844</v>
      </c>
      <c r="CI48" s="14">
        <v>678</v>
      </c>
      <c r="CJ48" s="14">
        <v>166</v>
      </c>
      <c r="CK48" s="13">
        <f t="shared" si="23"/>
        <v>0</v>
      </c>
      <c r="CL48" s="14">
        <v>0</v>
      </c>
      <c r="CM48" s="14">
        <v>0</v>
      </c>
      <c r="CN48" s="13">
        <f t="shared" si="24"/>
        <v>443</v>
      </c>
      <c r="CO48" s="14">
        <v>415</v>
      </c>
      <c r="CP48" s="14">
        <v>28</v>
      </c>
      <c r="CQ48" s="16"/>
      <c r="CR48" s="13">
        <f t="shared" si="25"/>
        <v>519</v>
      </c>
      <c r="CS48" s="14">
        <v>353</v>
      </c>
      <c r="CT48" s="14">
        <v>166</v>
      </c>
      <c r="CU48" s="13">
        <f t="shared" si="26"/>
        <v>332</v>
      </c>
      <c r="CV48" s="13">
        <f t="shared" si="27"/>
        <v>221</v>
      </c>
      <c r="CW48" s="13">
        <f t="shared" si="27"/>
        <v>111</v>
      </c>
      <c r="CX48" s="13">
        <f t="shared" si="28"/>
        <v>0</v>
      </c>
      <c r="CY48" s="14">
        <v>0</v>
      </c>
      <c r="CZ48" s="14">
        <v>0</v>
      </c>
      <c r="DA48" s="13">
        <f t="shared" si="29"/>
        <v>332</v>
      </c>
      <c r="DB48" s="14">
        <v>221</v>
      </c>
      <c r="DC48" s="14">
        <v>111</v>
      </c>
      <c r="DD48" s="13">
        <f t="shared" si="30"/>
        <v>0</v>
      </c>
      <c r="DE48" s="14">
        <v>0</v>
      </c>
      <c r="DF48" s="14">
        <v>0</v>
      </c>
      <c r="DG48" s="17">
        <f t="shared" si="33"/>
        <v>19689</v>
      </c>
      <c r="DH48" s="17">
        <f t="shared" si="31"/>
        <v>15121</v>
      </c>
      <c r="DI48" s="17">
        <v>2395</v>
      </c>
      <c r="DJ48" s="17">
        <f t="shared" si="32"/>
        <v>4568</v>
      </c>
      <c r="DK48" s="18">
        <v>810</v>
      </c>
      <c r="DL48" s="18">
        <v>552</v>
      </c>
    </row>
    <row r="49" spans="1:116" ht="31.5" x14ac:dyDescent="0.2">
      <c r="A49" s="19" t="s">
        <v>116</v>
      </c>
      <c r="B49" s="13">
        <f t="shared" si="0"/>
        <v>11374</v>
      </c>
      <c r="C49" s="14">
        <v>487</v>
      </c>
      <c r="D49" s="14">
        <v>9822</v>
      </c>
      <c r="E49" s="14">
        <v>0</v>
      </c>
      <c r="F49" s="14">
        <v>0</v>
      </c>
      <c r="G49" s="14">
        <v>0</v>
      </c>
      <c r="H49" s="14">
        <v>877</v>
      </c>
      <c r="I49" s="14">
        <v>91</v>
      </c>
      <c r="J49" s="14">
        <v>97</v>
      </c>
      <c r="K49" s="14">
        <v>0</v>
      </c>
      <c r="L49" s="14">
        <v>0</v>
      </c>
      <c r="M49" s="14">
        <v>0</v>
      </c>
      <c r="N49" s="14">
        <v>0</v>
      </c>
      <c r="O49" s="13">
        <f t="shared" si="1"/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3">
        <f t="shared" si="2"/>
        <v>2035</v>
      </c>
      <c r="Y49" s="13">
        <f t="shared" si="3"/>
        <v>1938</v>
      </c>
      <c r="Z49" s="14">
        <v>1938</v>
      </c>
      <c r="AA49" s="14">
        <v>0</v>
      </c>
      <c r="AB49" s="13">
        <f t="shared" si="4"/>
        <v>97</v>
      </c>
      <c r="AC49" s="14">
        <v>97</v>
      </c>
      <c r="AD49" s="14">
        <v>0</v>
      </c>
      <c r="AE49" s="13">
        <f t="shared" si="5"/>
        <v>3010</v>
      </c>
      <c r="AF49" s="14">
        <v>3010</v>
      </c>
      <c r="AG49" s="14">
        <v>0</v>
      </c>
      <c r="AH49" s="14">
        <v>0</v>
      </c>
      <c r="AI49" s="13">
        <f t="shared" si="6"/>
        <v>19</v>
      </c>
      <c r="AJ49" s="14">
        <v>19</v>
      </c>
      <c r="AK49" s="14">
        <v>0</v>
      </c>
      <c r="AL49" s="13">
        <f t="shared" si="7"/>
        <v>77</v>
      </c>
      <c r="AM49" s="14">
        <v>77</v>
      </c>
      <c r="AN49" s="14">
        <v>0</v>
      </c>
      <c r="AO49" s="13">
        <f t="shared" si="8"/>
        <v>58</v>
      </c>
      <c r="AP49" s="14">
        <v>58</v>
      </c>
      <c r="AQ49" s="14">
        <v>0</v>
      </c>
      <c r="AR49" s="13">
        <f t="shared" si="9"/>
        <v>2534</v>
      </c>
      <c r="AS49" s="14">
        <v>292</v>
      </c>
      <c r="AT49" s="14">
        <v>0</v>
      </c>
      <c r="AU49" s="14">
        <v>0</v>
      </c>
      <c r="AV49" s="14">
        <v>23</v>
      </c>
      <c r="AW49" s="14">
        <v>23</v>
      </c>
      <c r="AX49" s="13">
        <f t="shared" si="10"/>
        <v>0</v>
      </c>
      <c r="AY49" s="14">
        <v>0</v>
      </c>
      <c r="AZ49" s="14">
        <v>0</v>
      </c>
      <c r="BA49" s="13">
        <f t="shared" si="11"/>
        <v>97</v>
      </c>
      <c r="BB49" s="14">
        <v>97</v>
      </c>
      <c r="BC49" s="14">
        <v>0</v>
      </c>
      <c r="BD49" s="13">
        <f t="shared" si="12"/>
        <v>292</v>
      </c>
      <c r="BE49" s="14">
        <v>292</v>
      </c>
      <c r="BF49" s="14">
        <v>0</v>
      </c>
      <c r="BG49" s="13">
        <f t="shared" si="13"/>
        <v>671</v>
      </c>
      <c r="BH49" s="14">
        <v>671</v>
      </c>
      <c r="BI49" s="14">
        <v>0</v>
      </c>
      <c r="BJ49" s="13">
        <f t="shared" si="14"/>
        <v>1136</v>
      </c>
      <c r="BK49" s="14">
        <v>1136</v>
      </c>
      <c r="BL49" s="14">
        <v>0</v>
      </c>
      <c r="BM49" s="13">
        <f t="shared" si="15"/>
        <v>146</v>
      </c>
      <c r="BN49" s="14">
        <v>146</v>
      </c>
      <c r="BO49" s="14">
        <v>0</v>
      </c>
      <c r="BP49" s="13">
        <f t="shared" si="16"/>
        <v>1123</v>
      </c>
      <c r="BQ49" s="13">
        <f t="shared" si="17"/>
        <v>0</v>
      </c>
      <c r="BR49" s="21">
        <v>0</v>
      </c>
      <c r="BS49" s="20">
        <v>0</v>
      </c>
      <c r="BT49" s="20">
        <v>0</v>
      </c>
      <c r="BU49" s="20">
        <v>0</v>
      </c>
      <c r="BV49" s="13">
        <f t="shared" si="18"/>
        <v>0</v>
      </c>
      <c r="BW49" s="20">
        <v>0</v>
      </c>
      <c r="BX49" s="20">
        <v>0</v>
      </c>
      <c r="BY49" s="13">
        <f t="shared" si="19"/>
        <v>0</v>
      </c>
      <c r="BZ49" s="20">
        <v>0</v>
      </c>
      <c r="CA49" s="20">
        <v>0</v>
      </c>
      <c r="CB49" s="13">
        <f t="shared" si="20"/>
        <v>1123</v>
      </c>
      <c r="CC49" s="20">
        <v>1123</v>
      </c>
      <c r="CD49" s="20">
        <v>0</v>
      </c>
      <c r="CE49" s="13">
        <f t="shared" si="21"/>
        <v>11690</v>
      </c>
      <c r="CF49" s="14">
        <v>11671</v>
      </c>
      <c r="CG49" s="14">
        <v>19</v>
      </c>
      <c r="CH49" s="13">
        <f t="shared" si="22"/>
        <v>1364</v>
      </c>
      <c r="CI49" s="14">
        <v>1364</v>
      </c>
      <c r="CJ49" s="14">
        <v>0</v>
      </c>
      <c r="CK49" s="13">
        <f t="shared" si="23"/>
        <v>0</v>
      </c>
      <c r="CL49" s="14">
        <v>0</v>
      </c>
      <c r="CM49" s="14">
        <v>0</v>
      </c>
      <c r="CN49" s="13">
        <f t="shared" si="24"/>
        <v>100</v>
      </c>
      <c r="CO49" s="14">
        <v>100</v>
      </c>
      <c r="CP49" s="14">
        <v>0</v>
      </c>
      <c r="CQ49" s="16"/>
      <c r="CR49" s="13">
        <f t="shared" si="25"/>
        <v>0</v>
      </c>
      <c r="CS49" s="14">
        <v>0</v>
      </c>
      <c r="CT49" s="14">
        <v>0</v>
      </c>
      <c r="CU49" s="13">
        <f t="shared" si="26"/>
        <v>0</v>
      </c>
      <c r="CV49" s="13">
        <f t="shared" si="27"/>
        <v>0</v>
      </c>
      <c r="CW49" s="13">
        <f t="shared" si="27"/>
        <v>0</v>
      </c>
      <c r="CX49" s="13">
        <f t="shared" si="28"/>
        <v>0</v>
      </c>
      <c r="CY49" s="14">
        <v>0</v>
      </c>
      <c r="CZ49" s="14">
        <v>0</v>
      </c>
      <c r="DA49" s="13">
        <f t="shared" si="29"/>
        <v>0</v>
      </c>
      <c r="DB49" s="14">
        <v>0</v>
      </c>
      <c r="DC49" s="14">
        <v>0</v>
      </c>
      <c r="DD49" s="13">
        <f t="shared" si="30"/>
        <v>0</v>
      </c>
      <c r="DE49" s="14">
        <v>0</v>
      </c>
      <c r="DF49" s="14">
        <v>0</v>
      </c>
      <c r="DG49" s="17">
        <f t="shared" si="33"/>
        <v>33530</v>
      </c>
      <c r="DH49" s="17">
        <f t="shared" si="31"/>
        <v>33511</v>
      </c>
      <c r="DI49" s="17">
        <v>5281</v>
      </c>
      <c r="DJ49" s="17">
        <f t="shared" si="32"/>
        <v>19</v>
      </c>
      <c r="DK49" s="18">
        <v>5000</v>
      </c>
      <c r="DL49" s="18">
        <v>1006</v>
      </c>
    </row>
    <row r="50" spans="1:116" ht="15.75" x14ac:dyDescent="0.2">
      <c r="A50" s="19" t="s">
        <v>117</v>
      </c>
      <c r="B50" s="13">
        <f t="shared" si="0"/>
        <v>42398</v>
      </c>
      <c r="C50" s="14">
        <v>0</v>
      </c>
      <c r="D50" s="14">
        <v>37610</v>
      </c>
      <c r="E50" s="14">
        <v>0</v>
      </c>
      <c r="F50" s="14">
        <v>0</v>
      </c>
      <c r="G50" s="14">
        <v>0</v>
      </c>
      <c r="H50" s="14">
        <v>584</v>
      </c>
      <c r="I50" s="14">
        <v>1140</v>
      </c>
      <c r="J50" s="14">
        <v>0</v>
      </c>
      <c r="K50" s="14">
        <v>0</v>
      </c>
      <c r="L50" s="14">
        <v>3064</v>
      </c>
      <c r="M50" s="14">
        <v>0</v>
      </c>
      <c r="N50" s="14">
        <v>0</v>
      </c>
      <c r="O50" s="13">
        <f t="shared" si="1"/>
        <v>29217</v>
      </c>
      <c r="P50" s="14">
        <v>0</v>
      </c>
      <c r="Q50" s="14">
        <v>28818</v>
      </c>
      <c r="R50" s="14">
        <v>0</v>
      </c>
      <c r="S50" s="14">
        <v>57</v>
      </c>
      <c r="T50" s="14">
        <v>0</v>
      </c>
      <c r="U50" s="14">
        <v>0</v>
      </c>
      <c r="V50" s="14">
        <v>0</v>
      </c>
      <c r="W50" s="14">
        <v>342</v>
      </c>
      <c r="X50" s="13">
        <f t="shared" si="2"/>
        <v>2902</v>
      </c>
      <c r="Y50" s="13">
        <f t="shared" si="3"/>
        <v>2902</v>
      </c>
      <c r="Z50" s="14">
        <v>2651</v>
      </c>
      <c r="AA50" s="14">
        <v>251</v>
      </c>
      <c r="AB50" s="13">
        <f t="shared" si="4"/>
        <v>0</v>
      </c>
      <c r="AC50" s="14">
        <v>0</v>
      </c>
      <c r="AD50" s="14">
        <v>0</v>
      </c>
      <c r="AE50" s="13">
        <f t="shared" si="5"/>
        <v>3078</v>
      </c>
      <c r="AF50" s="14">
        <v>1710</v>
      </c>
      <c r="AG50" s="14">
        <v>1368</v>
      </c>
      <c r="AH50" s="14">
        <v>0</v>
      </c>
      <c r="AI50" s="13">
        <f t="shared" si="6"/>
        <v>0</v>
      </c>
      <c r="AJ50" s="14">
        <v>0</v>
      </c>
      <c r="AK50" s="14">
        <v>0</v>
      </c>
      <c r="AL50" s="13">
        <f t="shared" si="7"/>
        <v>2022</v>
      </c>
      <c r="AM50" s="14">
        <v>1368</v>
      </c>
      <c r="AN50" s="14">
        <v>654</v>
      </c>
      <c r="AO50" s="13">
        <f t="shared" si="8"/>
        <v>650</v>
      </c>
      <c r="AP50" s="14">
        <v>650</v>
      </c>
      <c r="AQ50" s="14">
        <v>0</v>
      </c>
      <c r="AR50" s="13">
        <f t="shared" si="9"/>
        <v>5585</v>
      </c>
      <c r="AS50" s="14">
        <v>4103</v>
      </c>
      <c r="AT50" s="14">
        <v>456</v>
      </c>
      <c r="AU50" s="14">
        <v>0</v>
      </c>
      <c r="AV50" s="14">
        <v>0</v>
      </c>
      <c r="AW50" s="14">
        <v>0</v>
      </c>
      <c r="AX50" s="13">
        <f t="shared" si="10"/>
        <v>0</v>
      </c>
      <c r="AY50" s="14">
        <v>0</v>
      </c>
      <c r="AZ50" s="14">
        <v>0</v>
      </c>
      <c r="BA50" s="13">
        <f t="shared" si="11"/>
        <v>0</v>
      </c>
      <c r="BB50" s="14">
        <v>0</v>
      </c>
      <c r="BC50" s="14">
        <v>0</v>
      </c>
      <c r="BD50" s="13">
        <f t="shared" si="12"/>
        <v>570</v>
      </c>
      <c r="BE50" s="14">
        <v>228</v>
      </c>
      <c r="BF50" s="14">
        <v>342</v>
      </c>
      <c r="BG50" s="13">
        <f t="shared" si="13"/>
        <v>0</v>
      </c>
      <c r="BH50" s="14">
        <v>0</v>
      </c>
      <c r="BI50" s="14">
        <v>0</v>
      </c>
      <c r="BJ50" s="13">
        <f t="shared" si="14"/>
        <v>456</v>
      </c>
      <c r="BK50" s="14">
        <v>456</v>
      </c>
      <c r="BL50" s="14">
        <v>0</v>
      </c>
      <c r="BM50" s="13">
        <f t="shared" si="15"/>
        <v>2165</v>
      </c>
      <c r="BN50" s="14">
        <v>1937</v>
      </c>
      <c r="BO50" s="14">
        <v>228</v>
      </c>
      <c r="BP50" s="13">
        <f t="shared" si="16"/>
        <v>3610</v>
      </c>
      <c r="BQ50" s="13">
        <f t="shared" si="17"/>
        <v>0</v>
      </c>
      <c r="BR50" s="14">
        <v>0</v>
      </c>
      <c r="BS50" s="15">
        <v>0</v>
      </c>
      <c r="BT50" s="15">
        <v>350</v>
      </c>
      <c r="BU50" s="15">
        <v>1789</v>
      </c>
      <c r="BV50" s="13">
        <f t="shared" si="18"/>
        <v>0</v>
      </c>
      <c r="BW50" s="15">
        <v>0</v>
      </c>
      <c r="BX50" s="15">
        <v>0</v>
      </c>
      <c r="BY50" s="13">
        <f t="shared" si="19"/>
        <v>0</v>
      </c>
      <c r="BZ50" s="15">
        <v>0</v>
      </c>
      <c r="CA50" s="15">
        <v>0</v>
      </c>
      <c r="CB50" s="13">
        <f t="shared" si="20"/>
        <v>1471</v>
      </c>
      <c r="CC50" s="15">
        <v>1230</v>
      </c>
      <c r="CD50" s="15">
        <v>241</v>
      </c>
      <c r="CE50" s="13">
        <f t="shared" si="21"/>
        <v>14720</v>
      </c>
      <c r="CF50" s="14">
        <v>14246</v>
      </c>
      <c r="CG50" s="14">
        <v>474</v>
      </c>
      <c r="CH50" s="13">
        <f t="shared" si="22"/>
        <v>3875</v>
      </c>
      <c r="CI50" s="14">
        <v>2849</v>
      </c>
      <c r="CJ50" s="14">
        <v>1026</v>
      </c>
      <c r="CK50" s="13">
        <f t="shared" si="23"/>
        <v>0</v>
      </c>
      <c r="CL50" s="14">
        <v>0</v>
      </c>
      <c r="CM50" s="14">
        <v>0</v>
      </c>
      <c r="CN50" s="13">
        <f t="shared" si="24"/>
        <v>6804</v>
      </c>
      <c r="CO50" s="14">
        <v>5676</v>
      </c>
      <c r="CP50" s="14">
        <v>1128</v>
      </c>
      <c r="CQ50" s="16"/>
      <c r="CR50" s="13">
        <f t="shared" si="25"/>
        <v>0</v>
      </c>
      <c r="CS50" s="14">
        <v>0</v>
      </c>
      <c r="CT50" s="14">
        <v>0</v>
      </c>
      <c r="CU50" s="13">
        <f t="shared" si="26"/>
        <v>6864</v>
      </c>
      <c r="CV50" s="13">
        <f t="shared" si="27"/>
        <v>5493</v>
      </c>
      <c r="CW50" s="13">
        <f t="shared" si="27"/>
        <v>1371</v>
      </c>
      <c r="CX50" s="13">
        <f t="shared" si="28"/>
        <v>756</v>
      </c>
      <c r="CY50" s="14">
        <v>604</v>
      </c>
      <c r="CZ50" s="14">
        <v>152</v>
      </c>
      <c r="DA50" s="13">
        <f t="shared" si="29"/>
        <v>6108</v>
      </c>
      <c r="DB50" s="14">
        <v>4889</v>
      </c>
      <c r="DC50" s="14">
        <v>1219</v>
      </c>
      <c r="DD50" s="13">
        <f t="shared" si="30"/>
        <v>0</v>
      </c>
      <c r="DE50" s="14">
        <v>0</v>
      </c>
      <c r="DF50" s="14">
        <v>0</v>
      </c>
      <c r="DG50" s="17">
        <f t="shared" si="33"/>
        <v>123890</v>
      </c>
      <c r="DH50" s="17">
        <f t="shared" si="31"/>
        <v>86784</v>
      </c>
      <c r="DI50" s="17">
        <v>9098</v>
      </c>
      <c r="DJ50" s="17">
        <f t="shared" si="32"/>
        <v>37106</v>
      </c>
      <c r="DK50" s="18">
        <v>3143</v>
      </c>
      <c r="DL50" s="18">
        <v>2142</v>
      </c>
    </row>
    <row r="51" spans="1:116" s="4" customFormat="1" ht="15.75" x14ac:dyDescent="0.2">
      <c r="A51" s="19" t="s">
        <v>118</v>
      </c>
      <c r="B51" s="13">
        <f t="shared" si="0"/>
        <v>33306</v>
      </c>
      <c r="C51" s="14">
        <v>0</v>
      </c>
      <c r="D51" s="14">
        <v>29073</v>
      </c>
      <c r="E51" s="14">
        <v>0</v>
      </c>
      <c r="F51" s="14">
        <v>0</v>
      </c>
      <c r="G51" s="14">
        <v>0</v>
      </c>
      <c r="H51" s="14">
        <v>577</v>
      </c>
      <c r="I51" s="14">
        <v>202</v>
      </c>
      <c r="J51" s="14">
        <v>0</v>
      </c>
      <c r="K51" s="14">
        <v>0</v>
      </c>
      <c r="L51" s="14">
        <v>3444</v>
      </c>
      <c r="M51" s="14">
        <v>10</v>
      </c>
      <c r="N51" s="14">
        <v>0</v>
      </c>
      <c r="O51" s="13">
        <f t="shared" si="1"/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3">
        <f t="shared" si="2"/>
        <v>1216</v>
      </c>
      <c r="Y51" s="13">
        <f t="shared" si="3"/>
        <v>1216</v>
      </c>
      <c r="Z51" s="14">
        <v>1216</v>
      </c>
      <c r="AA51" s="14">
        <v>0</v>
      </c>
      <c r="AB51" s="13">
        <f t="shared" si="4"/>
        <v>0</v>
      </c>
      <c r="AC51" s="14">
        <v>0</v>
      </c>
      <c r="AD51" s="14">
        <v>0</v>
      </c>
      <c r="AE51" s="13">
        <f t="shared" si="5"/>
        <v>1520</v>
      </c>
      <c r="AF51" s="14">
        <v>1520</v>
      </c>
      <c r="AG51" s="14">
        <v>0</v>
      </c>
      <c r="AH51" s="14">
        <v>0</v>
      </c>
      <c r="AI51" s="13">
        <f t="shared" si="6"/>
        <v>0</v>
      </c>
      <c r="AJ51" s="14">
        <v>0</v>
      </c>
      <c r="AK51" s="14">
        <v>0</v>
      </c>
      <c r="AL51" s="13">
        <f t="shared" si="7"/>
        <v>1013</v>
      </c>
      <c r="AM51" s="14">
        <v>1013</v>
      </c>
      <c r="AN51" s="14">
        <v>0</v>
      </c>
      <c r="AO51" s="13">
        <f t="shared" si="8"/>
        <v>912</v>
      </c>
      <c r="AP51" s="14">
        <v>912</v>
      </c>
      <c r="AQ51" s="14">
        <v>0</v>
      </c>
      <c r="AR51" s="13">
        <f t="shared" si="9"/>
        <v>6787</v>
      </c>
      <c r="AS51" s="14">
        <v>2026</v>
      </c>
      <c r="AT51" s="14">
        <v>0</v>
      </c>
      <c r="AU51" s="14">
        <v>0</v>
      </c>
      <c r="AV51" s="14">
        <v>0</v>
      </c>
      <c r="AW51" s="14">
        <v>0</v>
      </c>
      <c r="AX51" s="13">
        <f t="shared" si="10"/>
        <v>0</v>
      </c>
      <c r="AY51" s="14">
        <v>0</v>
      </c>
      <c r="AZ51" s="14">
        <v>0</v>
      </c>
      <c r="BA51" s="13">
        <f t="shared" si="11"/>
        <v>0</v>
      </c>
      <c r="BB51" s="14">
        <v>0</v>
      </c>
      <c r="BC51" s="14">
        <v>0</v>
      </c>
      <c r="BD51" s="13">
        <f t="shared" si="12"/>
        <v>4052</v>
      </c>
      <c r="BE51" s="14">
        <v>4052</v>
      </c>
      <c r="BF51" s="14">
        <v>0</v>
      </c>
      <c r="BG51" s="13">
        <f t="shared" si="13"/>
        <v>0</v>
      </c>
      <c r="BH51" s="14">
        <v>0</v>
      </c>
      <c r="BI51" s="14">
        <v>0</v>
      </c>
      <c r="BJ51" s="13">
        <f t="shared" si="14"/>
        <v>709</v>
      </c>
      <c r="BK51" s="14">
        <v>709</v>
      </c>
      <c r="BL51" s="14">
        <v>0</v>
      </c>
      <c r="BM51" s="13">
        <f t="shared" si="15"/>
        <v>1865</v>
      </c>
      <c r="BN51" s="14">
        <v>1865</v>
      </c>
      <c r="BO51" s="14">
        <v>0</v>
      </c>
      <c r="BP51" s="13">
        <f t="shared" si="16"/>
        <v>0</v>
      </c>
      <c r="BQ51" s="13">
        <f t="shared" si="17"/>
        <v>0</v>
      </c>
      <c r="BR51" s="14">
        <v>0</v>
      </c>
      <c r="BS51" s="14">
        <v>0</v>
      </c>
      <c r="BT51" s="14">
        <v>0</v>
      </c>
      <c r="BU51" s="14">
        <v>0</v>
      </c>
      <c r="BV51" s="13">
        <f t="shared" si="18"/>
        <v>0</v>
      </c>
      <c r="BW51" s="14">
        <v>0</v>
      </c>
      <c r="BX51" s="14">
        <v>0</v>
      </c>
      <c r="BY51" s="13">
        <f t="shared" si="19"/>
        <v>0</v>
      </c>
      <c r="BZ51" s="14">
        <v>0</v>
      </c>
      <c r="CA51" s="14">
        <v>0</v>
      </c>
      <c r="CB51" s="13">
        <f t="shared" si="20"/>
        <v>0</v>
      </c>
      <c r="CC51" s="14">
        <v>0</v>
      </c>
      <c r="CD51" s="14">
        <v>0</v>
      </c>
      <c r="CE51" s="13">
        <f t="shared" si="21"/>
        <v>0</v>
      </c>
      <c r="CF51" s="14">
        <v>0</v>
      </c>
      <c r="CG51" s="14">
        <v>0</v>
      </c>
      <c r="CH51" s="13">
        <f t="shared" si="22"/>
        <v>1003</v>
      </c>
      <c r="CI51" s="14">
        <v>1003</v>
      </c>
      <c r="CJ51" s="14">
        <v>0</v>
      </c>
      <c r="CK51" s="13">
        <f t="shared" si="23"/>
        <v>0</v>
      </c>
      <c r="CL51" s="14">
        <v>0</v>
      </c>
      <c r="CM51" s="14">
        <v>0</v>
      </c>
      <c r="CN51" s="13">
        <f t="shared" si="24"/>
        <v>61</v>
      </c>
      <c r="CO51" s="14">
        <v>61</v>
      </c>
      <c r="CP51" s="14">
        <v>0</v>
      </c>
      <c r="CQ51" s="16"/>
      <c r="CR51" s="13">
        <f t="shared" si="25"/>
        <v>41</v>
      </c>
      <c r="CS51" s="14">
        <v>41</v>
      </c>
      <c r="CT51" s="14">
        <v>0</v>
      </c>
      <c r="CU51" s="13">
        <f t="shared" si="26"/>
        <v>5101</v>
      </c>
      <c r="CV51" s="13">
        <f t="shared" si="27"/>
        <v>5101</v>
      </c>
      <c r="CW51" s="13">
        <f t="shared" si="27"/>
        <v>0</v>
      </c>
      <c r="CX51" s="13">
        <f t="shared" si="28"/>
        <v>0</v>
      </c>
      <c r="CY51" s="14">
        <v>0</v>
      </c>
      <c r="CZ51" s="14">
        <v>0</v>
      </c>
      <c r="DA51" s="13">
        <f t="shared" si="29"/>
        <v>0</v>
      </c>
      <c r="DB51" s="14">
        <v>0</v>
      </c>
      <c r="DC51" s="14">
        <v>0</v>
      </c>
      <c r="DD51" s="13">
        <f t="shared" si="30"/>
        <v>5101</v>
      </c>
      <c r="DE51" s="14">
        <v>5101</v>
      </c>
      <c r="DF51" s="14">
        <v>0</v>
      </c>
      <c r="DG51" s="17">
        <f t="shared" si="33"/>
        <v>52825</v>
      </c>
      <c r="DH51" s="17">
        <f t="shared" si="31"/>
        <v>52825</v>
      </c>
      <c r="DI51" s="17">
        <v>8231</v>
      </c>
      <c r="DJ51" s="17">
        <f t="shared" si="32"/>
        <v>0</v>
      </c>
      <c r="DK51" s="18">
        <v>2314</v>
      </c>
      <c r="DL51" s="18">
        <v>1576</v>
      </c>
    </row>
    <row r="52" spans="1:116" ht="15.75" x14ac:dyDescent="0.2">
      <c r="A52" s="19" t="s">
        <v>119</v>
      </c>
      <c r="B52" s="13">
        <f t="shared" si="0"/>
        <v>24793</v>
      </c>
      <c r="C52" s="14">
        <v>1301</v>
      </c>
      <c r="D52" s="14">
        <v>20875</v>
      </c>
      <c r="E52" s="14">
        <v>0</v>
      </c>
      <c r="F52" s="14">
        <v>0</v>
      </c>
      <c r="G52" s="14">
        <v>0</v>
      </c>
      <c r="H52" s="14">
        <v>0</v>
      </c>
      <c r="I52" s="14">
        <v>690</v>
      </c>
      <c r="J52" s="14">
        <v>0</v>
      </c>
      <c r="K52" s="14">
        <v>0</v>
      </c>
      <c r="L52" s="14">
        <v>1927</v>
      </c>
      <c r="M52" s="14">
        <v>0</v>
      </c>
      <c r="N52" s="14">
        <v>0</v>
      </c>
      <c r="O52" s="13">
        <f t="shared" si="1"/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3">
        <f t="shared" si="2"/>
        <v>1675</v>
      </c>
      <c r="Y52" s="13">
        <f t="shared" si="3"/>
        <v>1675</v>
      </c>
      <c r="Z52" s="14">
        <v>1675</v>
      </c>
      <c r="AA52" s="14">
        <v>0</v>
      </c>
      <c r="AB52" s="13">
        <f t="shared" si="4"/>
        <v>0</v>
      </c>
      <c r="AC52" s="14">
        <v>0</v>
      </c>
      <c r="AD52" s="14">
        <v>0</v>
      </c>
      <c r="AE52" s="13">
        <f t="shared" si="5"/>
        <v>2228</v>
      </c>
      <c r="AF52" s="14">
        <v>2228</v>
      </c>
      <c r="AG52" s="14">
        <v>0</v>
      </c>
      <c r="AH52" s="14">
        <v>0</v>
      </c>
      <c r="AI52" s="13">
        <f t="shared" si="6"/>
        <v>0</v>
      </c>
      <c r="AJ52" s="14">
        <v>0</v>
      </c>
      <c r="AK52" s="14">
        <v>0</v>
      </c>
      <c r="AL52" s="13">
        <f t="shared" si="7"/>
        <v>3641</v>
      </c>
      <c r="AM52" s="14">
        <v>3641</v>
      </c>
      <c r="AN52" s="14">
        <v>0</v>
      </c>
      <c r="AO52" s="13">
        <f t="shared" si="8"/>
        <v>1576</v>
      </c>
      <c r="AP52" s="14">
        <v>1576</v>
      </c>
      <c r="AQ52" s="14">
        <v>0</v>
      </c>
      <c r="AR52" s="13">
        <f t="shared" si="9"/>
        <v>15805</v>
      </c>
      <c r="AS52" s="14">
        <v>10216</v>
      </c>
      <c r="AT52" s="14">
        <v>0</v>
      </c>
      <c r="AU52" s="14">
        <v>0</v>
      </c>
      <c r="AV52" s="14">
        <v>0</v>
      </c>
      <c r="AW52" s="14">
        <v>0</v>
      </c>
      <c r="AX52" s="13">
        <f t="shared" si="10"/>
        <v>214</v>
      </c>
      <c r="AY52" s="14">
        <v>214</v>
      </c>
      <c r="AZ52" s="14">
        <v>0</v>
      </c>
      <c r="BA52" s="13">
        <f t="shared" si="11"/>
        <v>0</v>
      </c>
      <c r="BB52" s="14">
        <v>0</v>
      </c>
      <c r="BC52" s="14">
        <v>0</v>
      </c>
      <c r="BD52" s="13">
        <f t="shared" si="12"/>
        <v>4415</v>
      </c>
      <c r="BE52" s="14">
        <v>4415</v>
      </c>
      <c r="BF52" s="14">
        <v>0</v>
      </c>
      <c r="BG52" s="13">
        <f t="shared" si="13"/>
        <v>0</v>
      </c>
      <c r="BH52" s="14">
        <v>0</v>
      </c>
      <c r="BI52" s="14">
        <v>0</v>
      </c>
      <c r="BJ52" s="13">
        <f t="shared" si="14"/>
        <v>960</v>
      </c>
      <c r="BK52" s="14">
        <v>960</v>
      </c>
      <c r="BL52" s="14">
        <v>0</v>
      </c>
      <c r="BM52" s="13">
        <f t="shared" si="15"/>
        <v>1418</v>
      </c>
      <c r="BN52" s="14">
        <v>1418</v>
      </c>
      <c r="BO52" s="14">
        <v>0</v>
      </c>
      <c r="BP52" s="13">
        <f t="shared" si="16"/>
        <v>837</v>
      </c>
      <c r="BQ52" s="13">
        <f t="shared" si="17"/>
        <v>0</v>
      </c>
      <c r="BR52" s="14">
        <v>0</v>
      </c>
      <c r="BS52" s="15">
        <v>0</v>
      </c>
      <c r="BT52" s="15">
        <v>0</v>
      </c>
      <c r="BU52" s="15">
        <v>837</v>
      </c>
      <c r="BV52" s="13">
        <f t="shared" si="18"/>
        <v>0</v>
      </c>
      <c r="BW52" s="15">
        <v>0</v>
      </c>
      <c r="BX52" s="15">
        <v>0</v>
      </c>
      <c r="BY52" s="13">
        <f t="shared" si="19"/>
        <v>0</v>
      </c>
      <c r="BZ52" s="15">
        <v>0</v>
      </c>
      <c r="CA52" s="15">
        <v>0</v>
      </c>
      <c r="CB52" s="13">
        <f t="shared" si="20"/>
        <v>0</v>
      </c>
      <c r="CC52" s="15">
        <v>0</v>
      </c>
      <c r="CD52" s="15">
        <v>0</v>
      </c>
      <c r="CE52" s="13">
        <f t="shared" si="21"/>
        <v>6241</v>
      </c>
      <c r="CF52" s="14">
        <v>6241</v>
      </c>
      <c r="CG52" s="14">
        <v>0</v>
      </c>
      <c r="CH52" s="13">
        <f t="shared" si="22"/>
        <v>3974</v>
      </c>
      <c r="CI52" s="14">
        <v>3974</v>
      </c>
      <c r="CJ52" s="14">
        <v>0</v>
      </c>
      <c r="CK52" s="13">
        <f t="shared" si="23"/>
        <v>0</v>
      </c>
      <c r="CL52" s="14">
        <v>0</v>
      </c>
      <c r="CM52" s="14">
        <v>0</v>
      </c>
      <c r="CN52" s="13">
        <f t="shared" si="24"/>
        <v>4109</v>
      </c>
      <c r="CO52" s="14">
        <v>4109</v>
      </c>
      <c r="CP52" s="14">
        <v>0</v>
      </c>
      <c r="CQ52" s="16"/>
      <c r="CR52" s="13">
        <f t="shared" si="25"/>
        <v>0</v>
      </c>
      <c r="CS52" s="14">
        <v>0</v>
      </c>
      <c r="CT52" s="14">
        <v>0</v>
      </c>
      <c r="CU52" s="13">
        <f t="shared" si="26"/>
        <v>0</v>
      </c>
      <c r="CV52" s="13">
        <f t="shared" si="27"/>
        <v>0</v>
      </c>
      <c r="CW52" s="13">
        <f t="shared" si="27"/>
        <v>0</v>
      </c>
      <c r="CX52" s="13">
        <f t="shared" si="28"/>
        <v>0</v>
      </c>
      <c r="CY52" s="14">
        <v>0</v>
      </c>
      <c r="CZ52" s="14">
        <v>0</v>
      </c>
      <c r="DA52" s="13">
        <f t="shared" si="29"/>
        <v>0</v>
      </c>
      <c r="DB52" s="14">
        <v>0</v>
      </c>
      <c r="DC52" s="14">
        <v>0</v>
      </c>
      <c r="DD52" s="13">
        <f t="shared" si="30"/>
        <v>0</v>
      </c>
      <c r="DE52" s="14">
        <v>0</v>
      </c>
      <c r="DF52" s="14">
        <v>0</v>
      </c>
      <c r="DG52" s="17">
        <f t="shared" si="33"/>
        <v>66297</v>
      </c>
      <c r="DH52" s="17">
        <f t="shared" si="31"/>
        <v>66297</v>
      </c>
      <c r="DI52" s="17">
        <v>4427</v>
      </c>
      <c r="DJ52" s="17">
        <f t="shared" si="32"/>
        <v>0</v>
      </c>
      <c r="DK52" s="18">
        <v>1240</v>
      </c>
      <c r="DL52" s="18">
        <v>845</v>
      </c>
    </row>
    <row r="53" spans="1:116" ht="15.75" x14ac:dyDescent="0.2">
      <c r="A53" s="19" t="s">
        <v>120</v>
      </c>
      <c r="B53" s="13">
        <f t="shared" si="0"/>
        <v>50970</v>
      </c>
      <c r="C53" s="14">
        <v>0</v>
      </c>
      <c r="D53" s="14">
        <v>47550</v>
      </c>
      <c r="E53" s="14">
        <v>0</v>
      </c>
      <c r="F53" s="14">
        <v>0</v>
      </c>
      <c r="G53" s="14">
        <v>0</v>
      </c>
      <c r="H53" s="14">
        <v>536</v>
      </c>
      <c r="I53" s="14">
        <v>2884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3">
        <f t="shared" si="1"/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3">
        <f t="shared" si="2"/>
        <v>5415</v>
      </c>
      <c r="Y53" s="13">
        <f t="shared" si="3"/>
        <v>3388</v>
      </c>
      <c r="Z53" s="14">
        <v>3388</v>
      </c>
      <c r="AA53" s="14">
        <v>0</v>
      </c>
      <c r="AB53" s="13">
        <f t="shared" si="4"/>
        <v>2027</v>
      </c>
      <c r="AC53" s="14">
        <v>2027</v>
      </c>
      <c r="AD53" s="14">
        <v>0</v>
      </c>
      <c r="AE53" s="13">
        <f t="shared" si="5"/>
        <v>3909</v>
      </c>
      <c r="AF53" s="14">
        <v>3909</v>
      </c>
      <c r="AG53" s="14">
        <v>0</v>
      </c>
      <c r="AH53" s="14">
        <v>0</v>
      </c>
      <c r="AI53" s="13">
        <f t="shared" si="6"/>
        <v>0</v>
      </c>
      <c r="AJ53" s="14">
        <v>0</v>
      </c>
      <c r="AK53" s="14">
        <v>0</v>
      </c>
      <c r="AL53" s="13">
        <f t="shared" si="7"/>
        <v>6469</v>
      </c>
      <c r="AM53" s="14">
        <v>6469</v>
      </c>
      <c r="AN53" s="14">
        <v>0</v>
      </c>
      <c r="AO53" s="13">
        <f t="shared" si="8"/>
        <v>1413</v>
      </c>
      <c r="AP53" s="14">
        <v>1413</v>
      </c>
      <c r="AQ53" s="14">
        <v>0</v>
      </c>
      <c r="AR53" s="13">
        <f t="shared" si="9"/>
        <v>10227</v>
      </c>
      <c r="AS53" s="14">
        <v>4360</v>
      </c>
      <c r="AT53" s="14">
        <v>0</v>
      </c>
      <c r="AU53" s="14">
        <v>0</v>
      </c>
      <c r="AV53" s="14">
        <v>753</v>
      </c>
      <c r="AW53" s="14">
        <v>0</v>
      </c>
      <c r="AX53" s="13">
        <f t="shared" si="10"/>
        <v>0</v>
      </c>
      <c r="AY53" s="14">
        <v>0</v>
      </c>
      <c r="AZ53" s="14">
        <v>0</v>
      </c>
      <c r="BA53" s="13">
        <f t="shared" si="11"/>
        <v>0</v>
      </c>
      <c r="BB53" s="14">
        <v>0</v>
      </c>
      <c r="BC53" s="14">
        <v>0</v>
      </c>
      <c r="BD53" s="13">
        <f t="shared" si="12"/>
        <v>2042</v>
      </c>
      <c r="BE53" s="14">
        <v>2042</v>
      </c>
      <c r="BF53" s="14">
        <v>0</v>
      </c>
      <c r="BG53" s="13">
        <f t="shared" si="13"/>
        <v>0</v>
      </c>
      <c r="BH53" s="14">
        <v>0</v>
      </c>
      <c r="BI53" s="14">
        <v>0</v>
      </c>
      <c r="BJ53" s="13">
        <f t="shared" si="14"/>
        <v>3072</v>
      </c>
      <c r="BK53" s="14">
        <v>3072</v>
      </c>
      <c r="BL53" s="14">
        <v>0</v>
      </c>
      <c r="BM53" s="13">
        <f t="shared" si="15"/>
        <v>3996</v>
      </c>
      <c r="BN53" s="14">
        <v>3996</v>
      </c>
      <c r="BO53" s="14">
        <v>0</v>
      </c>
      <c r="BP53" s="13">
        <f t="shared" si="16"/>
        <v>0</v>
      </c>
      <c r="BQ53" s="13">
        <f t="shared" si="17"/>
        <v>0</v>
      </c>
      <c r="BR53" s="14">
        <v>0</v>
      </c>
      <c r="BS53" s="14">
        <v>0</v>
      </c>
      <c r="BT53" s="14">
        <v>0</v>
      </c>
      <c r="BU53" s="14">
        <v>0</v>
      </c>
      <c r="BV53" s="13">
        <f t="shared" si="18"/>
        <v>0</v>
      </c>
      <c r="BW53" s="14">
        <v>0</v>
      </c>
      <c r="BX53" s="14">
        <v>0</v>
      </c>
      <c r="BY53" s="13">
        <f t="shared" si="19"/>
        <v>0</v>
      </c>
      <c r="BZ53" s="14">
        <v>0</v>
      </c>
      <c r="CA53" s="14">
        <v>0</v>
      </c>
      <c r="CB53" s="13">
        <f t="shared" si="20"/>
        <v>0</v>
      </c>
      <c r="CC53" s="14">
        <v>0</v>
      </c>
      <c r="CD53" s="14">
        <v>0</v>
      </c>
      <c r="CE53" s="13">
        <f t="shared" si="21"/>
        <v>0</v>
      </c>
      <c r="CF53" s="14">
        <v>0</v>
      </c>
      <c r="CG53" s="14">
        <v>0</v>
      </c>
      <c r="CH53" s="13">
        <f t="shared" si="22"/>
        <v>3685</v>
      </c>
      <c r="CI53" s="14">
        <v>3685</v>
      </c>
      <c r="CJ53" s="14">
        <v>0</v>
      </c>
      <c r="CK53" s="13">
        <f t="shared" si="23"/>
        <v>0</v>
      </c>
      <c r="CL53" s="14">
        <v>0</v>
      </c>
      <c r="CM53" s="14">
        <v>0</v>
      </c>
      <c r="CN53" s="13">
        <f t="shared" si="24"/>
        <v>4958</v>
      </c>
      <c r="CO53" s="14">
        <v>4958</v>
      </c>
      <c r="CP53" s="14">
        <v>0</v>
      </c>
      <c r="CQ53" s="16"/>
      <c r="CR53" s="13">
        <f t="shared" si="25"/>
        <v>0</v>
      </c>
      <c r="CS53" s="14">
        <v>0</v>
      </c>
      <c r="CT53" s="14">
        <v>0</v>
      </c>
      <c r="CU53" s="13">
        <f t="shared" si="26"/>
        <v>2026</v>
      </c>
      <c r="CV53" s="13">
        <f t="shared" si="27"/>
        <v>2026</v>
      </c>
      <c r="CW53" s="13">
        <f t="shared" si="27"/>
        <v>0</v>
      </c>
      <c r="CX53" s="13">
        <f t="shared" si="28"/>
        <v>0</v>
      </c>
      <c r="CY53" s="14">
        <v>0</v>
      </c>
      <c r="CZ53" s="14">
        <v>0</v>
      </c>
      <c r="DA53" s="13">
        <f t="shared" si="29"/>
        <v>0</v>
      </c>
      <c r="DB53" s="14">
        <f>2026-2026</f>
        <v>0</v>
      </c>
      <c r="DC53" s="14">
        <v>0</v>
      </c>
      <c r="DD53" s="13">
        <v>2026</v>
      </c>
      <c r="DE53" s="14">
        <v>2026</v>
      </c>
      <c r="DF53" s="14">
        <v>0</v>
      </c>
      <c r="DG53" s="17">
        <f t="shared" si="33"/>
        <v>93068</v>
      </c>
      <c r="DH53" s="17">
        <f t="shared" si="31"/>
        <v>93068</v>
      </c>
      <c r="DI53" s="17">
        <v>8124</v>
      </c>
      <c r="DJ53" s="17">
        <f t="shared" si="32"/>
        <v>0</v>
      </c>
      <c r="DK53" s="18">
        <v>2268</v>
      </c>
      <c r="DL53" s="18">
        <v>1546</v>
      </c>
    </row>
    <row r="54" spans="1:116" ht="15.75" x14ac:dyDescent="0.2">
      <c r="A54" s="19" t="s">
        <v>121</v>
      </c>
      <c r="B54" s="13">
        <f t="shared" si="0"/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3">
        <f t="shared" si="1"/>
        <v>71996</v>
      </c>
      <c r="P54" s="14">
        <v>0</v>
      </c>
      <c r="Q54" s="14">
        <v>68353</v>
      </c>
      <c r="R54" s="14">
        <v>374</v>
      </c>
      <c r="S54" s="14">
        <v>2302</v>
      </c>
      <c r="T54" s="14">
        <v>967</v>
      </c>
      <c r="U54" s="14">
        <v>0</v>
      </c>
      <c r="V54" s="14">
        <v>0</v>
      </c>
      <c r="W54" s="14">
        <v>0</v>
      </c>
      <c r="X54" s="13">
        <f t="shared" si="2"/>
        <v>644</v>
      </c>
      <c r="Y54" s="13">
        <f t="shared" si="3"/>
        <v>644</v>
      </c>
      <c r="Z54" s="14">
        <v>0</v>
      </c>
      <c r="AA54" s="14">
        <v>644</v>
      </c>
      <c r="AB54" s="13">
        <f t="shared" si="4"/>
        <v>0</v>
      </c>
      <c r="AC54" s="14">
        <v>0</v>
      </c>
      <c r="AD54" s="14">
        <v>0</v>
      </c>
      <c r="AE54" s="13">
        <f t="shared" si="5"/>
        <v>1843</v>
      </c>
      <c r="AF54" s="14">
        <v>0</v>
      </c>
      <c r="AG54" s="14">
        <v>1843</v>
      </c>
      <c r="AH54" s="14">
        <v>0</v>
      </c>
      <c r="AI54" s="13">
        <f t="shared" si="6"/>
        <v>0</v>
      </c>
      <c r="AJ54" s="14">
        <v>0</v>
      </c>
      <c r="AK54" s="14">
        <v>0</v>
      </c>
      <c r="AL54" s="13">
        <f t="shared" si="7"/>
        <v>1870</v>
      </c>
      <c r="AM54" s="14">
        <v>0</v>
      </c>
      <c r="AN54" s="14">
        <v>1870</v>
      </c>
      <c r="AO54" s="13">
        <f t="shared" si="8"/>
        <v>216</v>
      </c>
      <c r="AP54" s="14">
        <v>0</v>
      </c>
      <c r="AQ54" s="14">
        <v>216</v>
      </c>
      <c r="AR54" s="13">
        <f t="shared" si="9"/>
        <v>2496</v>
      </c>
      <c r="AS54" s="14">
        <v>0</v>
      </c>
      <c r="AT54" s="14">
        <v>1013</v>
      </c>
      <c r="AU54" s="14">
        <v>0</v>
      </c>
      <c r="AV54" s="14">
        <v>0</v>
      </c>
      <c r="AW54" s="14">
        <v>0</v>
      </c>
      <c r="AX54" s="13">
        <f t="shared" si="10"/>
        <v>0</v>
      </c>
      <c r="AY54" s="14">
        <v>0</v>
      </c>
      <c r="AZ54" s="14">
        <v>0</v>
      </c>
      <c r="BA54" s="13">
        <f t="shared" si="11"/>
        <v>0</v>
      </c>
      <c r="BB54" s="14">
        <v>0</v>
      </c>
      <c r="BC54" s="14">
        <v>0</v>
      </c>
      <c r="BD54" s="13">
        <f t="shared" si="12"/>
        <v>1483</v>
      </c>
      <c r="BE54" s="14">
        <v>0</v>
      </c>
      <c r="BF54" s="14">
        <v>1483</v>
      </c>
      <c r="BG54" s="13">
        <f t="shared" si="13"/>
        <v>0</v>
      </c>
      <c r="BH54" s="14">
        <v>0</v>
      </c>
      <c r="BI54" s="14">
        <v>0</v>
      </c>
      <c r="BJ54" s="13">
        <f t="shared" si="14"/>
        <v>0</v>
      </c>
      <c r="BK54" s="14">
        <v>0</v>
      </c>
      <c r="BL54" s="14">
        <v>0</v>
      </c>
      <c r="BM54" s="13">
        <f t="shared" si="15"/>
        <v>539</v>
      </c>
      <c r="BN54" s="14">
        <v>0</v>
      </c>
      <c r="BO54" s="14">
        <v>539</v>
      </c>
      <c r="BP54" s="13">
        <f t="shared" si="16"/>
        <v>0</v>
      </c>
      <c r="BQ54" s="13">
        <f t="shared" si="17"/>
        <v>0</v>
      </c>
      <c r="BR54" s="14">
        <v>0</v>
      </c>
      <c r="BS54" s="14">
        <v>0</v>
      </c>
      <c r="BT54" s="14">
        <v>0</v>
      </c>
      <c r="BU54" s="14">
        <v>0</v>
      </c>
      <c r="BV54" s="13">
        <f t="shared" si="18"/>
        <v>0</v>
      </c>
      <c r="BW54" s="14">
        <v>0</v>
      </c>
      <c r="BX54" s="14">
        <v>0</v>
      </c>
      <c r="BY54" s="13">
        <f t="shared" si="19"/>
        <v>0</v>
      </c>
      <c r="BZ54" s="14">
        <v>0</v>
      </c>
      <c r="CA54" s="14">
        <v>0</v>
      </c>
      <c r="CB54" s="13">
        <f t="shared" si="20"/>
        <v>0</v>
      </c>
      <c r="CC54" s="14">
        <v>0</v>
      </c>
      <c r="CD54" s="14">
        <v>0</v>
      </c>
      <c r="CE54" s="13">
        <f t="shared" si="21"/>
        <v>1403</v>
      </c>
      <c r="CF54" s="14">
        <v>0</v>
      </c>
      <c r="CG54" s="14">
        <v>1403</v>
      </c>
      <c r="CH54" s="13">
        <f t="shared" si="22"/>
        <v>1403</v>
      </c>
      <c r="CI54" s="14">
        <v>0</v>
      </c>
      <c r="CJ54" s="14">
        <v>1403</v>
      </c>
      <c r="CK54" s="13">
        <f t="shared" si="23"/>
        <v>0</v>
      </c>
      <c r="CL54" s="14">
        <v>0</v>
      </c>
      <c r="CM54" s="14">
        <v>0</v>
      </c>
      <c r="CN54" s="13">
        <f t="shared" si="24"/>
        <v>2587</v>
      </c>
      <c r="CO54" s="14">
        <v>0</v>
      </c>
      <c r="CP54" s="14">
        <v>2587</v>
      </c>
      <c r="CQ54" s="16"/>
      <c r="CR54" s="13">
        <f t="shared" si="25"/>
        <v>0</v>
      </c>
      <c r="CS54" s="14">
        <v>0</v>
      </c>
      <c r="CT54" s="14">
        <v>0</v>
      </c>
      <c r="CU54" s="13">
        <f t="shared" si="26"/>
        <v>2806</v>
      </c>
      <c r="CV54" s="13">
        <f t="shared" si="27"/>
        <v>0</v>
      </c>
      <c r="CW54" s="13">
        <f t="shared" si="27"/>
        <v>2806</v>
      </c>
      <c r="CX54" s="13">
        <f t="shared" si="28"/>
        <v>0</v>
      </c>
      <c r="CY54" s="14">
        <v>0</v>
      </c>
      <c r="CZ54" s="14">
        <v>0</v>
      </c>
      <c r="DA54" s="13">
        <f t="shared" si="29"/>
        <v>0</v>
      </c>
      <c r="DB54" s="14">
        <v>0</v>
      </c>
      <c r="DC54" s="14">
        <v>0</v>
      </c>
      <c r="DD54" s="13">
        <f t="shared" si="30"/>
        <v>2806</v>
      </c>
      <c r="DE54" s="14">
        <v>0</v>
      </c>
      <c r="DF54" s="14">
        <v>2806</v>
      </c>
      <c r="DG54" s="17">
        <f t="shared" si="33"/>
        <v>87803</v>
      </c>
      <c r="DH54" s="17">
        <f t="shared" si="31"/>
        <v>0</v>
      </c>
      <c r="DI54" s="17">
        <v>0</v>
      </c>
      <c r="DJ54" s="17">
        <f t="shared" si="32"/>
        <v>87803</v>
      </c>
      <c r="DK54" s="18">
        <v>5000</v>
      </c>
      <c r="DL54" s="18">
        <v>1279</v>
      </c>
    </row>
    <row r="55" spans="1:116" ht="40.5" customHeight="1" x14ac:dyDescent="0.2">
      <c r="A55" s="19" t="s">
        <v>122</v>
      </c>
      <c r="B55" s="13">
        <f t="shared" si="0"/>
        <v>0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3">
        <f t="shared" si="1"/>
        <v>0</v>
      </c>
      <c r="P55" s="24"/>
      <c r="Q55" s="24"/>
      <c r="R55" s="24"/>
      <c r="S55" s="24"/>
      <c r="T55" s="24"/>
      <c r="U55" s="24"/>
      <c r="V55" s="24"/>
      <c r="W55" s="24"/>
      <c r="X55" s="13">
        <f t="shared" si="2"/>
        <v>0</v>
      </c>
      <c r="Y55" s="13">
        <f t="shared" si="3"/>
        <v>0</v>
      </c>
      <c r="Z55" s="24"/>
      <c r="AA55" s="24"/>
      <c r="AB55" s="13">
        <f t="shared" si="4"/>
        <v>0</v>
      </c>
      <c r="AC55" s="24"/>
      <c r="AD55" s="24"/>
      <c r="AE55" s="13">
        <f t="shared" si="5"/>
        <v>0</v>
      </c>
      <c r="AF55" s="24"/>
      <c r="AG55" s="24"/>
      <c r="AH55" s="24"/>
      <c r="AI55" s="13">
        <f t="shared" si="6"/>
        <v>0</v>
      </c>
      <c r="AJ55" s="24"/>
      <c r="AK55" s="24"/>
      <c r="AL55" s="13">
        <f t="shared" si="7"/>
        <v>0</v>
      </c>
      <c r="AM55" s="24"/>
      <c r="AN55" s="24"/>
      <c r="AO55" s="13">
        <f t="shared" si="8"/>
        <v>0</v>
      </c>
      <c r="AP55" s="24"/>
      <c r="AQ55" s="24"/>
      <c r="AR55" s="13">
        <f t="shared" si="9"/>
        <v>0</v>
      </c>
      <c r="AS55" s="25"/>
      <c r="AT55" s="25"/>
      <c r="AU55" s="25"/>
      <c r="AV55" s="25"/>
      <c r="AW55" s="25"/>
      <c r="AX55" s="13">
        <f t="shared" si="10"/>
        <v>0</v>
      </c>
      <c r="AY55" s="25"/>
      <c r="AZ55" s="25"/>
      <c r="BA55" s="13">
        <f t="shared" si="11"/>
        <v>0</v>
      </c>
      <c r="BB55" s="25"/>
      <c r="BC55" s="25"/>
      <c r="BD55" s="13">
        <f t="shared" si="12"/>
        <v>0</v>
      </c>
      <c r="BE55" s="25"/>
      <c r="BF55" s="25"/>
      <c r="BG55" s="13">
        <f t="shared" si="13"/>
        <v>0</v>
      </c>
      <c r="BH55" s="25"/>
      <c r="BI55" s="25"/>
      <c r="BJ55" s="13">
        <f t="shared" si="14"/>
        <v>0</v>
      </c>
      <c r="BK55" s="25"/>
      <c r="BL55" s="25"/>
      <c r="BM55" s="13">
        <f t="shared" si="15"/>
        <v>0</v>
      </c>
      <c r="BN55" s="24"/>
      <c r="BO55" s="24"/>
      <c r="BP55" s="13">
        <f t="shared" si="16"/>
        <v>15847</v>
      </c>
      <c r="BQ55" s="13">
        <f t="shared" si="17"/>
        <v>4935</v>
      </c>
      <c r="BR55" s="14">
        <v>2810</v>
      </c>
      <c r="BS55" s="15">
        <v>2125</v>
      </c>
      <c r="BT55" s="15">
        <v>2962</v>
      </c>
      <c r="BU55" s="15">
        <v>3900</v>
      </c>
      <c r="BV55" s="13">
        <f t="shared" si="18"/>
        <v>300</v>
      </c>
      <c r="BW55" s="15">
        <v>100</v>
      </c>
      <c r="BX55" s="15">
        <v>200</v>
      </c>
      <c r="BY55" s="13">
        <f t="shared" si="19"/>
        <v>0</v>
      </c>
      <c r="BZ55" s="15">
        <v>0</v>
      </c>
      <c r="CA55" s="15">
        <v>0</v>
      </c>
      <c r="CB55" s="13">
        <f t="shared" si="20"/>
        <v>3750</v>
      </c>
      <c r="CC55" s="15">
        <v>1950</v>
      </c>
      <c r="CD55" s="15">
        <v>1800</v>
      </c>
      <c r="CE55" s="13">
        <f t="shared" si="21"/>
        <v>0</v>
      </c>
      <c r="CF55" s="24"/>
      <c r="CG55" s="24"/>
      <c r="CH55" s="13">
        <f t="shared" si="22"/>
        <v>0</v>
      </c>
      <c r="CI55" s="24"/>
      <c r="CJ55" s="24"/>
      <c r="CK55" s="13">
        <f t="shared" si="23"/>
        <v>0</v>
      </c>
      <c r="CL55" s="24"/>
      <c r="CM55" s="24"/>
      <c r="CN55" s="13">
        <f t="shared" si="24"/>
        <v>0</v>
      </c>
      <c r="CO55" s="24"/>
      <c r="CP55" s="24"/>
      <c r="CQ55" s="26"/>
      <c r="CR55" s="13">
        <f t="shared" si="25"/>
        <v>0</v>
      </c>
      <c r="CS55" s="24"/>
      <c r="CT55" s="24"/>
      <c r="CU55" s="13">
        <f t="shared" si="26"/>
        <v>0</v>
      </c>
      <c r="CV55" s="13">
        <f t="shared" si="27"/>
        <v>0</v>
      </c>
      <c r="CW55" s="13">
        <f t="shared" si="27"/>
        <v>0</v>
      </c>
      <c r="CX55" s="13">
        <f t="shared" si="28"/>
        <v>0</v>
      </c>
      <c r="CY55" s="25"/>
      <c r="CZ55" s="25"/>
      <c r="DA55" s="13">
        <f t="shared" si="29"/>
        <v>0</v>
      </c>
      <c r="DB55" s="25"/>
      <c r="DC55" s="25"/>
      <c r="DD55" s="13">
        <f t="shared" si="30"/>
        <v>0</v>
      </c>
      <c r="DE55" s="25"/>
      <c r="DF55" s="25"/>
      <c r="DG55" s="17">
        <f t="shared" si="33"/>
        <v>15847</v>
      </c>
      <c r="DH55" s="17">
        <f t="shared" si="31"/>
        <v>8760</v>
      </c>
      <c r="DI55" s="17">
        <v>0</v>
      </c>
      <c r="DJ55" s="17">
        <f t="shared" si="32"/>
        <v>7087</v>
      </c>
      <c r="DK55" s="18"/>
      <c r="DL55" s="18"/>
    </row>
    <row r="56" spans="1:116" ht="31.5" x14ac:dyDescent="0.2">
      <c r="A56" s="19" t="s">
        <v>159</v>
      </c>
      <c r="B56" s="13">
        <f t="shared" si="0"/>
        <v>18836</v>
      </c>
      <c r="C56" s="14">
        <v>348</v>
      </c>
      <c r="D56" s="14">
        <v>16797</v>
      </c>
      <c r="E56" s="14">
        <v>0</v>
      </c>
      <c r="F56" s="14">
        <v>0</v>
      </c>
      <c r="G56" s="14">
        <v>0</v>
      </c>
      <c r="H56" s="14">
        <v>419</v>
      </c>
      <c r="I56" s="14">
        <v>784</v>
      </c>
      <c r="J56" s="14">
        <v>0</v>
      </c>
      <c r="K56" s="14">
        <v>392</v>
      </c>
      <c r="L56" s="14">
        <v>0</v>
      </c>
      <c r="M56" s="14">
        <v>96</v>
      </c>
      <c r="N56" s="14">
        <v>0</v>
      </c>
      <c r="O56" s="13">
        <f t="shared" si="1"/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3">
        <f t="shared" si="2"/>
        <v>1958</v>
      </c>
      <c r="Y56" s="13">
        <f t="shared" si="3"/>
        <v>587</v>
      </c>
      <c r="Z56" s="14">
        <v>587</v>
      </c>
      <c r="AA56" s="14">
        <v>0</v>
      </c>
      <c r="AB56" s="13">
        <f t="shared" si="4"/>
        <v>1371</v>
      </c>
      <c r="AC56" s="14">
        <v>1371</v>
      </c>
      <c r="AD56" s="14">
        <v>0</v>
      </c>
      <c r="AE56" s="13">
        <f t="shared" si="5"/>
        <v>1400</v>
      </c>
      <c r="AF56" s="14">
        <v>1400</v>
      </c>
      <c r="AG56" s="14">
        <v>0</v>
      </c>
      <c r="AH56" s="14">
        <v>0</v>
      </c>
      <c r="AI56" s="13">
        <f t="shared" si="6"/>
        <v>0</v>
      </c>
      <c r="AJ56" s="14">
        <v>0</v>
      </c>
      <c r="AK56" s="14">
        <v>0</v>
      </c>
      <c r="AL56" s="13">
        <f t="shared" si="7"/>
        <v>1642</v>
      </c>
      <c r="AM56" s="14">
        <v>1642</v>
      </c>
      <c r="AN56" s="14">
        <v>0</v>
      </c>
      <c r="AO56" s="13">
        <f t="shared" si="8"/>
        <v>126</v>
      </c>
      <c r="AP56" s="14">
        <v>126</v>
      </c>
      <c r="AQ56" s="14">
        <v>0</v>
      </c>
      <c r="AR56" s="13">
        <f t="shared" si="9"/>
        <v>8569</v>
      </c>
      <c r="AS56" s="14">
        <v>1570</v>
      </c>
      <c r="AT56" s="14">
        <v>0</v>
      </c>
      <c r="AU56" s="14">
        <v>0</v>
      </c>
      <c r="AV56" s="14">
        <v>0</v>
      </c>
      <c r="AW56" s="14">
        <v>0</v>
      </c>
      <c r="AX56" s="13">
        <f t="shared" si="10"/>
        <v>0</v>
      </c>
      <c r="AY56" s="14">
        <v>0</v>
      </c>
      <c r="AZ56" s="14">
        <v>0</v>
      </c>
      <c r="BA56" s="13">
        <f t="shared" si="11"/>
        <v>0</v>
      </c>
      <c r="BB56" s="14">
        <v>0</v>
      </c>
      <c r="BC56" s="14">
        <v>0</v>
      </c>
      <c r="BD56" s="13">
        <f t="shared" si="12"/>
        <v>0</v>
      </c>
      <c r="BE56" s="14">
        <v>0</v>
      </c>
      <c r="BF56" s="14">
        <v>0</v>
      </c>
      <c r="BG56" s="13">
        <f t="shared" si="13"/>
        <v>0</v>
      </c>
      <c r="BH56" s="14">
        <v>0</v>
      </c>
      <c r="BI56" s="14">
        <v>0</v>
      </c>
      <c r="BJ56" s="13">
        <f t="shared" si="14"/>
        <v>6999</v>
      </c>
      <c r="BK56" s="14">
        <v>6999</v>
      </c>
      <c r="BL56" s="14">
        <v>0</v>
      </c>
      <c r="BM56" s="13">
        <f t="shared" si="15"/>
        <v>1120</v>
      </c>
      <c r="BN56" s="14">
        <v>1120</v>
      </c>
      <c r="BO56" s="14">
        <v>0</v>
      </c>
      <c r="BP56" s="13">
        <f t="shared" si="16"/>
        <v>484</v>
      </c>
      <c r="BQ56" s="13">
        <f t="shared" si="17"/>
        <v>0</v>
      </c>
      <c r="BR56" s="21">
        <v>0</v>
      </c>
      <c r="BS56" s="20">
        <v>0</v>
      </c>
      <c r="BT56" s="20">
        <v>0</v>
      </c>
      <c r="BU56" s="20">
        <v>229</v>
      </c>
      <c r="BV56" s="13">
        <f t="shared" si="18"/>
        <v>255</v>
      </c>
      <c r="BW56" s="20">
        <v>255</v>
      </c>
      <c r="BX56" s="20">
        <v>0</v>
      </c>
      <c r="BY56" s="13">
        <f t="shared" si="19"/>
        <v>0</v>
      </c>
      <c r="BZ56" s="20">
        <v>0</v>
      </c>
      <c r="CA56" s="20">
        <v>0</v>
      </c>
      <c r="CB56" s="13">
        <f t="shared" si="20"/>
        <v>0</v>
      </c>
      <c r="CC56" s="20">
        <v>0</v>
      </c>
      <c r="CD56" s="20">
        <v>0</v>
      </c>
      <c r="CE56" s="13">
        <f t="shared" si="21"/>
        <v>4899</v>
      </c>
      <c r="CF56" s="14">
        <v>4899</v>
      </c>
      <c r="CG56" s="14">
        <v>0</v>
      </c>
      <c r="CH56" s="13">
        <f t="shared" si="22"/>
        <v>699</v>
      </c>
      <c r="CI56" s="14">
        <v>699</v>
      </c>
      <c r="CJ56" s="14">
        <v>0</v>
      </c>
      <c r="CK56" s="13">
        <f t="shared" si="23"/>
        <v>0</v>
      </c>
      <c r="CL56" s="14">
        <v>0</v>
      </c>
      <c r="CM56" s="14">
        <v>0</v>
      </c>
      <c r="CN56" s="13">
        <f t="shared" si="24"/>
        <v>281</v>
      </c>
      <c r="CO56" s="14">
        <v>281</v>
      </c>
      <c r="CP56" s="14">
        <v>0</v>
      </c>
      <c r="CQ56" s="16"/>
      <c r="CR56" s="13">
        <f t="shared" si="25"/>
        <v>0</v>
      </c>
      <c r="CS56" s="14">
        <v>0</v>
      </c>
      <c r="CT56" s="14">
        <v>0</v>
      </c>
      <c r="CU56" s="13">
        <f t="shared" si="26"/>
        <v>0</v>
      </c>
      <c r="CV56" s="13">
        <f t="shared" si="27"/>
        <v>0</v>
      </c>
      <c r="CW56" s="13">
        <f t="shared" si="27"/>
        <v>0</v>
      </c>
      <c r="CX56" s="13">
        <f t="shared" si="28"/>
        <v>0</v>
      </c>
      <c r="CY56" s="14">
        <v>0</v>
      </c>
      <c r="CZ56" s="14">
        <v>0</v>
      </c>
      <c r="DA56" s="13">
        <f t="shared" si="29"/>
        <v>0</v>
      </c>
      <c r="DB56" s="14">
        <v>0</v>
      </c>
      <c r="DC56" s="14">
        <v>0</v>
      </c>
      <c r="DD56" s="13">
        <f t="shared" si="30"/>
        <v>0</v>
      </c>
      <c r="DE56" s="14">
        <v>0</v>
      </c>
      <c r="DF56" s="14">
        <v>0</v>
      </c>
      <c r="DG56" s="17">
        <f t="shared" si="33"/>
        <v>40014</v>
      </c>
      <c r="DH56" s="17">
        <f t="shared" si="31"/>
        <v>40014</v>
      </c>
      <c r="DI56" s="17">
        <v>7383</v>
      </c>
      <c r="DJ56" s="17">
        <f t="shared" si="32"/>
        <v>0</v>
      </c>
      <c r="DK56" s="18">
        <v>6000</v>
      </c>
      <c r="DL56" s="18">
        <v>1405</v>
      </c>
    </row>
    <row r="57" spans="1:116" ht="31.5" x14ac:dyDescent="0.2">
      <c r="A57" s="19" t="s">
        <v>123</v>
      </c>
      <c r="B57" s="13">
        <f t="shared" si="0"/>
        <v>17592</v>
      </c>
      <c r="C57" s="14">
        <v>258</v>
      </c>
      <c r="D57" s="14">
        <v>16752</v>
      </c>
      <c r="E57" s="14">
        <v>0</v>
      </c>
      <c r="F57" s="14">
        <v>0</v>
      </c>
      <c r="G57" s="14">
        <v>0</v>
      </c>
      <c r="H57" s="14">
        <v>203</v>
      </c>
      <c r="I57" s="14">
        <v>379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3">
        <f t="shared" si="1"/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3">
        <f t="shared" si="2"/>
        <v>1460</v>
      </c>
      <c r="Y57" s="13">
        <f t="shared" si="3"/>
        <v>1135</v>
      </c>
      <c r="Z57" s="14">
        <v>1135</v>
      </c>
      <c r="AA57" s="14">
        <v>0</v>
      </c>
      <c r="AB57" s="13">
        <f t="shared" si="4"/>
        <v>325</v>
      </c>
      <c r="AC57" s="14">
        <v>325</v>
      </c>
      <c r="AD57" s="14">
        <v>0</v>
      </c>
      <c r="AE57" s="13">
        <f t="shared" si="5"/>
        <v>258</v>
      </c>
      <c r="AF57" s="14">
        <v>258</v>
      </c>
      <c r="AG57" s="14">
        <v>0</v>
      </c>
      <c r="AH57" s="14">
        <v>0</v>
      </c>
      <c r="AI57" s="13">
        <f t="shared" si="6"/>
        <v>0</v>
      </c>
      <c r="AJ57" s="14">
        <v>0</v>
      </c>
      <c r="AK57" s="14">
        <v>0</v>
      </c>
      <c r="AL57" s="13">
        <f t="shared" si="7"/>
        <v>474</v>
      </c>
      <c r="AM57" s="14">
        <v>474</v>
      </c>
      <c r="AN57" s="14">
        <v>0</v>
      </c>
      <c r="AO57" s="13">
        <f t="shared" si="8"/>
        <v>507</v>
      </c>
      <c r="AP57" s="14">
        <v>507</v>
      </c>
      <c r="AQ57" s="14">
        <v>0</v>
      </c>
      <c r="AR57" s="13">
        <f t="shared" si="9"/>
        <v>7619</v>
      </c>
      <c r="AS57" s="14">
        <v>1560</v>
      </c>
      <c r="AT57" s="14">
        <v>0</v>
      </c>
      <c r="AU57" s="14">
        <v>0</v>
      </c>
      <c r="AV57" s="14">
        <v>0</v>
      </c>
      <c r="AW57" s="14">
        <v>0</v>
      </c>
      <c r="AX57" s="13">
        <f t="shared" si="10"/>
        <v>0</v>
      </c>
      <c r="AY57" s="14">
        <v>0</v>
      </c>
      <c r="AZ57" s="14">
        <v>0</v>
      </c>
      <c r="BA57" s="13">
        <f t="shared" si="11"/>
        <v>0</v>
      </c>
      <c r="BB57" s="14">
        <v>0</v>
      </c>
      <c r="BC57" s="14">
        <v>0</v>
      </c>
      <c r="BD57" s="13">
        <f t="shared" si="12"/>
        <v>4261</v>
      </c>
      <c r="BE57" s="14">
        <v>4158</v>
      </c>
      <c r="BF57" s="14">
        <v>103</v>
      </c>
      <c r="BG57" s="13">
        <f t="shared" si="13"/>
        <v>0</v>
      </c>
      <c r="BH57" s="14">
        <v>0</v>
      </c>
      <c r="BI57" s="14">
        <v>0</v>
      </c>
      <c r="BJ57" s="13">
        <f t="shared" si="14"/>
        <v>1798</v>
      </c>
      <c r="BK57" s="14">
        <v>1798</v>
      </c>
      <c r="BL57" s="14">
        <v>0</v>
      </c>
      <c r="BM57" s="13">
        <f t="shared" si="15"/>
        <v>439</v>
      </c>
      <c r="BN57" s="14">
        <v>439</v>
      </c>
      <c r="BO57" s="14">
        <v>0</v>
      </c>
      <c r="BP57" s="13">
        <f t="shared" si="16"/>
        <v>0</v>
      </c>
      <c r="BQ57" s="13">
        <f t="shared" si="17"/>
        <v>0</v>
      </c>
      <c r="BR57" s="14">
        <v>0</v>
      </c>
      <c r="BS57" s="14">
        <v>0</v>
      </c>
      <c r="BT57" s="14">
        <v>0</v>
      </c>
      <c r="BU57" s="14">
        <v>0</v>
      </c>
      <c r="BV57" s="13">
        <f t="shared" si="18"/>
        <v>0</v>
      </c>
      <c r="BW57" s="14">
        <v>0</v>
      </c>
      <c r="BX57" s="14">
        <v>0</v>
      </c>
      <c r="BY57" s="13">
        <f t="shared" si="19"/>
        <v>0</v>
      </c>
      <c r="BZ57" s="14">
        <v>0</v>
      </c>
      <c r="CA57" s="14">
        <v>0</v>
      </c>
      <c r="CB57" s="13">
        <f t="shared" si="20"/>
        <v>0</v>
      </c>
      <c r="CC57" s="14">
        <v>0</v>
      </c>
      <c r="CD57" s="14">
        <v>0</v>
      </c>
      <c r="CE57" s="13">
        <f t="shared" si="21"/>
        <v>3367</v>
      </c>
      <c r="CF57" s="14">
        <v>3367</v>
      </c>
      <c r="CG57" s="14">
        <v>0</v>
      </c>
      <c r="CH57" s="13">
        <f t="shared" si="22"/>
        <v>878</v>
      </c>
      <c r="CI57" s="14">
        <v>878</v>
      </c>
      <c r="CJ57" s="14">
        <v>0</v>
      </c>
      <c r="CK57" s="13">
        <f t="shared" si="23"/>
        <v>0</v>
      </c>
      <c r="CL57" s="14">
        <v>0</v>
      </c>
      <c r="CM57" s="14">
        <v>0</v>
      </c>
      <c r="CN57" s="13">
        <f t="shared" si="24"/>
        <v>1013</v>
      </c>
      <c r="CO57" s="14">
        <v>1013</v>
      </c>
      <c r="CP57" s="14">
        <v>0</v>
      </c>
      <c r="CQ57" s="16"/>
      <c r="CR57" s="13">
        <f t="shared" si="25"/>
        <v>0</v>
      </c>
      <c r="CS57" s="14">
        <v>0</v>
      </c>
      <c r="CT57" s="14">
        <v>0</v>
      </c>
      <c r="CU57" s="13">
        <f t="shared" si="26"/>
        <v>0</v>
      </c>
      <c r="CV57" s="13">
        <f t="shared" si="27"/>
        <v>0</v>
      </c>
      <c r="CW57" s="13">
        <f t="shared" si="27"/>
        <v>0</v>
      </c>
      <c r="CX57" s="13">
        <f t="shared" si="28"/>
        <v>0</v>
      </c>
      <c r="CY57" s="14">
        <v>0</v>
      </c>
      <c r="CZ57" s="14">
        <v>0</v>
      </c>
      <c r="DA57" s="13">
        <f t="shared" si="29"/>
        <v>0</v>
      </c>
      <c r="DB57" s="14">
        <v>0</v>
      </c>
      <c r="DC57" s="14">
        <v>0</v>
      </c>
      <c r="DD57" s="13">
        <f t="shared" si="30"/>
        <v>0</v>
      </c>
      <c r="DE57" s="14">
        <v>0</v>
      </c>
      <c r="DF57" s="14">
        <v>0</v>
      </c>
      <c r="DG57" s="17">
        <f t="shared" si="33"/>
        <v>33607</v>
      </c>
      <c r="DH57" s="17">
        <f t="shared" si="31"/>
        <v>33504</v>
      </c>
      <c r="DI57" s="17">
        <v>7125</v>
      </c>
      <c r="DJ57" s="17">
        <f t="shared" si="32"/>
        <v>103</v>
      </c>
      <c r="DK57" s="18">
        <v>5000</v>
      </c>
      <c r="DL57" s="18">
        <v>1354</v>
      </c>
    </row>
    <row r="58" spans="1:116" ht="15.75" x14ac:dyDescent="0.2">
      <c r="A58" s="19" t="s">
        <v>124</v>
      </c>
      <c r="B58" s="13">
        <f t="shared" si="0"/>
        <v>21063</v>
      </c>
      <c r="C58" s="14">
        <v>720</v>
      </c>
      <c r="D58" s="14">
        <v>18660</v>
      </c>
      <c r="E58" s="14">
        <v>0</v>
      </c>
      <c r="F58" s="14">
        <v>0</v>
      </c>
      <c r="G58" s="14">
        <v>0</v>
      </c>
      <c r="H58" s="14">
        <v>82</v>
      </c>
      <c r="I58" s="14">
        <v>1601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3">
        <f t="shared" si="1"/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3">
        <f t="shared" si="2"/>
        <v>771</v>
      </c>
      <c r="Y58" s="13">
        <f t="shared" si="3"/>
        <v>695</v>
      </c>
      <c r="Z58" s="14">
        <v>695</v>
      </c>
      <c r="AA58" s="14">
        <v>0</v>
      </c>
      <c r="AB58" s="13">
        <f t="shared" si="4"/>
        <v>76</v>
      </c>
      <c r="AC58" s="14">
        <v>76</v>
      </c>
      <c r="AD58" s="14">
        <v>0</v>
      </c>
      <c r="AE58" s="13">
        <f t="shared" si="5"/>
        <v>474</v>
      </c>
      <c r="AF58" s="14">
        <v>474</v>
      </c>
      <c r="AG58" s="14">
        <v>0</v>
      </c>
      <c r="AH58" s="14">
        <v>0</v>
      </c>
      <c r="AI58" s="13">
        <f t="shared" si="6"/>
        <v>0</v>
      </c>
      <c r="AJ58" s="14">
        <v>0</v>
      </c>
      <c r="AK58" s="14">
        <v>0</v>
      </c>
      <c r="AL58" s="13">
        <f t="shared" si="7"/>
        <v>2605</v>
      </c>
      <c r="AM58" s="14">
        <v>2605</v>
      </c>
      <c r="AN58" s="14">
        <v>0</v>
      </c>
      <c r="AO58" s="13">
        <f t="shared" si="8"/>
        <v>1101</v>
      </c>
      <c r="AP58" s="14">
        <v>1101</v>
      </c>
      <c r="AQ58" s="14">
        <v>0</v>
      </c>
      <c r="AR58" s="13">
        <f t="shared" si="9"/>
        <v>9660</v>
      </c>
      <c r="AS58" s="14">
        <v>0</v>
      </c>
      <c r="AT58" s="14">
        <v>0</v>
      </c>
      <c r="AU58" s="14">
        <v>0</v>
      </c>
      <c r="AV58" s="14">
        <v>120</v>
      </c>
      <c r="AW58" s="14">
        <v>0</v>
      </c>
      <c r="AX58" s="13">
        <f t="shared" si="10"/>
        <v>5254</v>
      </c>
      <c r="AY58" s="14">
        <v>5254</v>
      </c>
      <c r="AZ58" s="14">
        <v>0</v>
      </c>
      <c r="BA58" s="13">
        <f t="shared" si="11"/>
        <v>236</v>
      </c>
      <c r="BB58" s="14">
        <v>236</v>
      </c>
      <c r="BC58" s="14">
        <v>0</v>
      </c>
      <c r="BD58" s="13">
        <f t="shared" si="12"/>
        <v>877</v>
      </c>
      <c r="BE58" s="14">
        <v>877</v>
      </c>
      <c r="BF58" s="14">
        <v>0</v>
      </c>
      <c r="BG58" s="13">
        <f t="shared" si="13"/>
        <v>0</v>
      </c>
      <c r="BH58" s="14">
        <v>0</v>
      </c>
      <c r="BI58" s="14">
        <v>0</v>
      </c>
      <c r="BJ58" s="13">
        <f t="shared" si="14"/>
        <v>3173</v>
      </c>
      <c r="BK58" s="14">
        <v>3173</v>
      </c>
      <c r="BL58" s="14">
        <v>0</v>
      </c>
      <c r="BM58" s="13">
        <f t="shared" si="15"/>
        <v>1502</v>
      </c>
      <c r="BN58" s="14">
        <v>1502</v>
      </c>
      <c r="BO58" s="14">
        <v>0</v>
      </c>
      <c r="BP58" s="13">
        <f t="shared" si="16"/>
        <v>36</v>
      </c>
      <c r="BQ58" s="13">
        <f t="shared" si="17"/>
        <v>0</v>
      </c>
      <c r="BR58" s="14">
        <v>0</v>
      </c>
      <c r="BS58" s="15">
        <v>0</v>
      </c>
      <c r="BT58" s="15">
        <v>0</v>
      </c>
      <c r="BU58" s="15">
        <v>36</v>
      </c>
      <c r="BV58" s="13">
        <f t="shared" si="18"/>
        <v>0</v>
      </c>
      <c r="BW58" s="15">
        <v>0</v>
      </c>
      <c r="BX58" s="15">
        <v>0</v>
      </c>
      <c r="BY58" s="13">
        <f t="shared" si="19"/>
        <v>0</v>
      </c>
      <c r="BZ58" s="15">
        <v>0</v>
      </c>
      <c r="CA58" s="15">
        <v>0</v>
      </c>
      <c r="CB58" s="13">
        <f t="shared" si="20"/>
        <v>0</v>
      </c>
      <c r="CC58" s="15">
        <v>0</v>
      </c>
      <c r="CD58" s="15">
        <v>0</v>
      </c>
      <c r="CE58" s="13">
        <f t="shared" si="21"/>
        <v>6721</v>
      </c>
      <c r="CF58" s="14">
        <v>6694</v>
      </c>
      <c r="CG58" s="14">
        <v>27</v>
      </c>
      <c r="CH58" s="13">
        <f t="shared" si="22"/>
        <v>2484</v>
      </c>
      <c r="CI58" s="14">
        <v>2484</v>
      </c>
      <c r="CJ58" s="14">
        <v>0</v>
      </c>
      <c r="CK58" s="13">
        <f t="shared" si="23"/>
        <v>0</v>
      </c>
      <c r="CL58" s="14">
        <v>0</v>
      </c>
      <c r="CM58" s="14">
        <v>0</v>
      </c>
      <c r="CN58" s="13">
        <f t="shared" si="24"/>
        <v>527</v>
      </c>
      <c r="CO58" s="14">
        <v>527</v>
      </c>
      <c r="CP58" s="14">
        <v>0</v>
      </c>
      <c r="CQ58" s="16"/>
      <c r="CR58" s="13">
        <f t="shared" si="25"/>
        <v>0</v>
      </c>
      <c r="CS58" s="14">
        <v>0</v>
      </c>
      <c r="CT58" s="14">
        <v>0</v>
      </c>
      <c r="CU58" s="13">
        <f t="shared" si="26"/>
        <v>0</v>
      </c>
      <c r="CV58" s="13">
        <f t="shared" si="27"/>
        <v>0</v>
      </c>
      <c r="CW58" s="13">
        <f t="shared" si="27"/>
        <v>0</v>
      </c>
      <c r="CX58" s="13">
        <f t="shared" si="28"/>
        <v>0</v>
      </c>
      <c r="CY58" s="14">
        <v>0</v>
      </c>
      <c r="CZ58" s="14">
        <v>0</v>
      </c>
      <c r="DA58" s="13">
        <f t="shared" si="29"/>
        <v>0</v>
      </c>
      <c r="DB58" s="14">
        <v>0</v>
      </c>
      <c r="DC58" s="14">
        <v>0</v>
      </c>
      <c r="DD58" s="13">
        <f t="shared" si="30"/>
        <v>0</v>
      </c>
      <c r="DE58" s="14">
        <v>0</v>
      </c>
      <c r="DF58" s="14">
        <v>0</v>
      </c>
      <c r="DG58" s="17">
        <f t="shared" si="33"/>
        <v>46944</v>
      </c>
      <c r="DH58" s="17">
        <f t="shared" si="31"/>
        <v>46917</v>
      </c>
      <c r="DI58" s="17">
        <v>8149</v>
      </c>
      <c r="DJ58" s="17">
        <f t="shared" si="32"/>
        <v>27</v>
      </c>
      <c r="DK58" s="18">
        <v>5125</v>
      </c>
      <c r="DL58" s="18">
        <v>1554</v>
      </c>
    </row>
    <row r="59" spans="1:116" ht="31.5" x14ac:dyDescent="0.2">
      <c r="A59" s="19" t="s">
        <v>125</v>
      </c>
      <c r="B59" s="13">
        <f t="shared" si="0"/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3">
        <f t="shared" si="1"/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3">
        <f t="shared" si="2"/>
        <v>0</v>
      </c>
      <c r="Y59" s="13">
        <f t="shared" si="3"/>
        <v>0</v>
      </c>
      <c r="Z59" s="14">
        <v>0</v>
      </c>
      <c r="AA59" s="14">
        <v>0</v>
      </c>
      <c r="AB59" s="13">
        <f t="shared" si="4"/>
        <v>0</v>
      </c>
      <c r="AC59" s="14">
        <v>0</v>
      </c>
      <c r="AD59" s="14">
        <v>0</v>
      </c>
      <c r="AE59" s="13">
        <f t="shared" si="5"/>
        <v>0</v>
      </c>
      <c r="AF59" s="14">
        <v>0</v>
      </c>
      <c r="AG59" s="14">
        <v>0</v>
      </c>
      <c r="AH59" s="14">
        <v>0</v>
      </c>
      <c r="AI59" s="13">
        <f t="shared" si="6"/>
        <v>0</v>
      </c>
      <c r="AJ59" s="14">
        <v>0</v>
      </c>
      <c r="AK59" s="14">
        <v>0</v>
      </c>
      <c r="AL59" s="13">
        <f t="shared" si="7"/>
        <v>0</v>
      </c>
      <c r="AM59" s="14">
        <v>0</v>
      </c>
      <c r="AN59" s="14">
        <v>0</v>
      </c>
      <c r="AO59" s="13">
        <f t="shared" si="8"/>
        <v>0</v>
      </c>
      <c r="AP59" s="14">
        <v>0</v>
      </c>
      <c r="AQ59" s="14">
        <v>0</v>
      </c>
      <c r="AR59" s="13">
        <f t="shared" si="9"/>
        <v>6775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3">
        <f t="shared" si="10"/>
        <v>0</v>
      </c>
      <c r="AY59" s="14">
        <v>0</v>
      </c>
      <c r="AZ59" s="14">
        <v>0</v>
      </c>
      <c r="BA59" s="13">
        <f t="shared" si="11"/>
        <v>0</v>
      </c>
      <c r="BB59" s="14">
        <v>0</v>
      </c>
      <c r="BC59" s="14">
        <v>0</v>
      </c>
      <c r="BD59" s="13">
        <f t="shared" si="12"/>
        <v>6775</v>
      </c>
      <c r="BE59" s="14">
        <v>6641</v>
      </c>
      <c r="BF59" s="14">
        <v>134</v>
      </c>
      <c r="BG59" s="13">
        <f t="shared" si="13"/>
        <v>0</v>
      </c>
      <c r="BH59" s="14">
        <v>0</v>
      </c>
      <c r="BI59" s="14">
        <v>0</v>
      </c>
      <c r="BJ59" s="13">
        <f t="shared" si="14"/>
        <v>0</v>
      </c>
      <c r="BK59" s="14">
        <v>0</v>
      </c>
      <c r="BL59" s="14">
        <v>0</v>
      </c>
      <c r="BM59" s="13">
        <f t="shared" si="15"/>
        <v>0</v>
      </c>
      <c r="BN59" s="14">
        <v>0</v>
      </c>
      <c r="BO59" s="14">
        <v>0</v>
      </c>
      <c r="BP59" s="13">
        <f t="shared" si="16"/>
        <v>0</v>
      </c>
      <c r="BQ59" s="13">
        <f t="shared" si="17"/>
        <v>0</v>
      </c>
      <c r="BR59" s="14">
        <v>0</v>
      </c>
      <c r="BS59" s="14">
        <v>0</v>
      </c>
      <c r="BT59" s="14">
        <v>0</v>
      </c>
      <c r="BU59" s="14">
        <v>0</v>
      </c>
      <c r="BV59" s="13">
        <f t="shared" si="18"/>
        <v>0</v>
      </c>
      <c r="BW59" s="14">
        <v>0</v>
      </c>
      <c r="BX59" s="14">
        <v>0</v>
      </c>
      <c r="BY59" s="13">
        <f t="shared" si="19"/>
        <v>0</v>
      </c>
      <c r="BZ59" s="14">
        <v>0</v>
      </c>
      <c r="CA59" s="14">
        <v>0</v>
      </c>
      <c r="CB59" s="13">
        <f t="shared" si="20"/>
        <v>0</v>
      </c>
      <c r="CC59" s="14">
        <v>0</v>
      </c>
      <c r="CD59" s="14">
        <v>0</v>
      </c>
      <c r="CE59" s="13">
        <f t="shared" si="21"/>
        <v>0</v>
      </c>
      <c r="CF59" s="14">
        <v>0</v>
      </c>
      <c r="CG59" s="14">
        <v>0</v>
      </c>
      <c r="CH59" s="13">
        <f t="shared" si="22"/>
        <v>65</v>
      </c>
      <c r="CI59" s="14">
        <v>65</v>
      </c>
      <c r="CJ59" s="14">
        <v>0</v>
      </c>
      <c r="CK59" s="13">
        <f t="shared" si="23"/>
        <v>0</v>
      </c>
      <c r="CL59" s="14">
        <v>0</v>
      </c>
      <c r="CM59" s="14">
        <v>0</v>
      </c>
      <c r="CN59" s="13">
        <f t="shared" si="24"/>
        <v>352</v>
      </c>
      <c r="CO59" s="14">
        <v>342</v>
      </c>
      <c r="CP59" s="14">
        <v>10</v>
      </c>
      <c r="CQ59" s="16"/>
      <c r="CR59" s="13">
        <f t="shared" si="25"/>
        <v>0</v>
      </c>
      <c r="CS59" s="14">
        <v>0</v>
      </c>
      <c r="CT59" s="14">
        <v>0</v>
      </c>
      <c r="CU59" s="13">
        <f t="shared" si="26"/>
        <v>0</v>
      </c>
      <c r="CV59" s="13">
        <f t="shared" si="27"/>
        <v>0</v>
      </c>
      <c r="CW59" s="13">
        <f t="shared" si="27"/>
        <v>0</v>
      </c>
      <c r="CX59" s="13">
        <f t="shared" si="28"/>
        <v>0</v>
      </c>
      <c r="CY59" s="14">
        <v>0</v>
      </c>
      <c r="CZ59" s="14">
        <v>0</v>
      </c>
      <c r="DA59" s="13">
        <f t="shared" si="29"/>
        <v>0</v>
      </c>
      <c r="DB59" s="14">
        <v>0</v>
      </c>
      <c r="DC59" s="14">
        <v>0</v>
      </c>
      <c r="DD59" s="13">
        <f t="shared" si="30"/>
        <v>0</v>
      </c>
      <c r="DE59" s="14">
        <v>0</v>
      </c>
      <c r="DF59" s="14">
        <v>0</v>
      </c>
      <c r="DG59" s="17">
        <f t="shared" si="33"/>
        <v>7192</v>
      </c>
      <c r="DH59" s="17">
        <f t="shared" si="31"/>
        <v>7048</v>
      </c>
      <c r="DI59" s="17">
        <v>0</v>
      </c>
      <c r="DJ59" s="17">
        <f t="shared" si="32"/>
        <v>144</v>
      </c>
      <c r="DK59" s="18"/>
      <c r="DL59" s="18"/>
    </row>
    <row r="60" spans="1:116" ht="15.75" x14ac:dyDescent="0.2">
      <c r="A60" s="19" t="s">
        <v>126</v>
      </c>
      <c r="B60" s="13">
        <f t="shared" si="0"/>
        <v>20431</v>
      </c>
      <c r="C60" s="14">
        <v>0</v>
      </c>
      <c r="D60" s="14">
        <v>18887</v>
      </c>
      <c r="E60" s="14">
        <v>0</v>
      </c>
      <c r="F60" s="14">
        <v>0</v>
      </c>
      <c r="G60" s="14">
        <v>0</v>
      </c>
      <c r="H60" s="14">
        <v>460</v>
      </c>
      <c r="I60" s="14">
        <v>1084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3">
        <f t="shared" si="1"/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3">
        <f t="shared" si="2"/>
        <v>2843</v>
      </c>
      <c r="Y60" s="13">
        <f t="shared" si="3"/>
        <v>1661</v>
      </c>
      <c r="Z60" s="14">
        <v>1661</v>
      </c>
      <c r="AA60" s="14">
        <v>0</v>
      </c>
      <c r="AB60" s="13">
        <f t="shared" si="4"/>
        <v>1182</v>
      </c>
      <c r="AC60" s="14">
        <v>1182</v>
      </c>
      <c r="AD60" s="14">
        <v>0</v>
      </c>
      <c r="AE60" s="13">
        <f t="shared" si="5"/>
        <v>3097</v>
      </c>
      <c r="AF60" s="14">
        <v>3097</v>
      </c>
      <c r="AG60" s="14">
        <v>0</v>
      </c>
      <c r="AH60" s="14">
        <v>0</v>
      </c>
      <c r="AI60" s="13">
        <f t="shared" si="6"/>
        <v>0</v>
      </c>
      <c r="AJ60" s="14">
        <v>0</v>
      </c>
      <c r="AK60" s="14">
        <v>0</v>
      </c>
      <c r="AL60" s="13">
        <f t="shared" si="7"/>
        <v>1415</v>
      </c>
      <c r="AM60" s="14">
        <v>1415</v>
      </c>
      <c r="AN60" s="14">
        <v>0</v>
      </c>
      <c r="AO60" s="13">
        <f t="shared" si="8"/>
        <v>354</v>
      </c>
      <c r="AP60" s="14">
        <v>354</v>
      </c>
      <c r="AQ60" s="14">
        <v>0</v>
      </c>
      <c r="AR60" s="13">
        <f t="shared" si="9"/>
        <v>2939</v>
      </c>
      <c r="AS60" s="14">
        <v>1061</v>
      </c>
      <c r="AT60" s="14">
        <v>0</v>
      </c>
      <c r="AU60" s="14">
        <v>0</v>
      </c>
      <c r="AV60" s="14">
        <v>0</v>
      </c>
      <c r="AW60" s="14">
        <v>0</v>
      </c>
      <c r="AX60" s="13">
        <f t="shared" si="10"/>
        <v>0</v>
      </c>
      <c r="AY60" s="14">
        <v>0</v>
      </c>
      <c r="AZ60" s="14">
        <v>0</v>
      </c>
      <c r="BA60" s="13">
        <f t="shared" si="11"/>
        <v>0</v>
      </c>
      <c r="BB60" s="14">
        <v>0</v>
      </c>
      <c r="BC60" s="14">
        <v>0</v>
      </c>
      <c r="BD60" s="13">
        <f t="shared" si="12"/>
        <v>18</v>
      </c>
      <c r="BE60" s="14">
        <v>18</v>
      </c>
      <c r="BF60" s="14">
        <v>0</v>
      </c>
      <c r="BG60" s="13">
        <f t="shared" si="13"/>
        <v>0</v>
      </c>
      <c r="BH60" s="14">
        <v>0</v>
      </c>
      <c r="BI60" s="14">
        <v>0</v>
      </c>
      <c r="BJ60" s="13">
        <f t="shared" si="14"/>
        <v>1860</v>
      </c>
      <c r="BK60" s="14">
        <v>1860</v>
      </c>
      <c r="BL60" s="14">
        <v>0</v>
      </c>
      <c r="BM60" s="13">
        <f t="shared" si="15"/>
        <v>531</v>
      </c>
      <c r="BN60" s="14">
        <v>531</v>
      </c>
      <c r="BO60" s="14">
        <v>0</v>
      </c>
      <c r="BP60" s="13">
        <f t="shared" si="16"/>
        <v>0</v>
      </c>
      <c r="BQ60" s="13">
        <f t="shared" si="17"/>
        <v>0</v>
      </c>
      <c r="BR60" s="14">
        <v>0</v>
      </c>
      <c r="BS60" s="14">
        <v>0</v>
      </c>
      <c r="BT60" s="14">
        <v>0</v>
      </c>
      <c r="BU60" s="14">
        <v>0</v>
      </c>
      <c r="BV60" s="13">
        <f t="shared" si="18"/>
        <v>0</v>
      </c>
      <c r="BW60" s="14">
        <v>0</v>
      </c>
      <c r="BX60" s="14">
        <v>0</v>
      </c>
      <c r="BY60" s="13">
        <f t="shared" si="19"/>
        <v>0</v>
      </c>
      <c r="BZ60" s="14">
        <v>0</v>
      </c>
      <c r="CA60" s="14">
        <v>0</v>
      </c>
      <c r="CB60" s="13">
        <f t="shared" si="20"/>
        <v>0</v>
      </c>
      <c r="CC60" s="14">
        <v>0</v>
      </c>
      <c r="CD60" s="14">
        <v>0</v>
      </c>
      <c r="CE60" s="13">
        <f t="shared" si="21"/>
        <v>4549</v>
      </c>
      <c r="CF60" s="14">
        <v>4549</v>
      </c>
      <c r="CG60" s="14">
        <v>0</v>
      </c>
      <c r="CH60" s="13">
        <f t="shared" si="22"/>
        <v>1079</v>
      </c>
      <c r="CI60" s="14">
        <v>1079</v>
      </c>
      <c r="CJ60" s="14">
        <v>0</v>
      </c>
      <c r="CK60" s="13">
        <f t="shared" si="23"/>
        <v>0</v>
      </c>
      <c r="CL60" s="14">
        <v>0</v>
      </c>
      <c r="CM60" s="14">
        <v>0</v>
      </c>
      <c r="CN60" s="13">
        <f t="shared" si="24"/>
        <v>1266</v>
      </c>
      <c r="CO60" s="14">
        <v>1266</v>
      </c>
      <c r="CP60" s="14">
        <v>0</v>
      </c>
      <c r="CQ60" s="16"/>
      <c r="CR60" s="13">
        <f t="shared" si="25"/>
        <v>0</v>
      </c>
      <c r="CS60" s="14">
        <v>0</v>
      </c>
      <c r="CT60" s="14">
        <v>0</v>
      </c>
      <c r="CU60" s="13">
        <f t="shared" si="26"/>
        <v>0</v>
      </c>
      <c r="CV60" s="13">
        <f t="shared" si="27"/>
        <v>0</v>
      </c>
      <c r="CW60" s="13">
        <f t="shared" si="27"/>
        <v>0</v>
      </c>
      <c r="CX60" s="13">
        <f t="shared" si="28"/>
        <v>0</v>
      </c>
      <c r="CY60" s="14">
        <v>0</v>
      </c>
      <c r="CZ60" s="14">
        <v>0</v>
      </c>
      <c r="DA60" s="13">
        <f t="shared" si="29"/>
        <v>0</v>
      </c>
      <c r="DB60" s="14">
        <v>0</v>
      </c>
      <c r="DC60" s="14">
        <v>0</v>
      </c>
      <c r="DD60" s="13">
        <f t="shared" si="30"/>
        <v>0</v>
      </c>
      <c r="DE60" s="14">
        <v>0</v>
      </c>
      <c r="DF60" s="14">
        <v>0</v>
      </c>
      <c r="DG60" s="17">
        <f t="shared" si="33"/>
        <v>38504</v>
      </c>
      <c r="DH60" s="17">
        <f t="shared" si="31"/>
        <v>38504</v>
      </c>
      <c r="DI60" s="17">
        <v>4456</v>
      </c>
      <c r="DJ60" s="17">
        <f t="shared" si="32"/>
        <v>0</v>
      </c>
      <c r="DK60" s="18">
        <v>5000</v>
      </c>
      <c r="DL60" s="18">
        <v>849</v>
      </c>
    </row>
    <row r="61" spans="1:116" ht="15.75" x14ac:dyDescent="0.2">
      <c r="A61" s="19" t="s">
        <v>127</v>
      </c>
      <c r="B61" s="13">
        <f t="shared" si="0"/>
        <v>15362</v>
      </c>
      <c r="C61" s="14">
        <v>50</v>
      </c>
      <c r="D61" s="14">
        <v>15005</v>
      </c>
      <c r="E61" s="14">
        <v>0</v>
      </c>
      <c r="F61" s="14">
        <v>0</v>
      </c>
      <c r="G61" s="14">
        <v>0</v>
      </c>
      <c r="H61" s="14">
        <v>0</v>
      </c>
      <c r="I61" s="14">
        <v>307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3">
        <f t="shared" si="1"/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3">
        <f t="shared" si="2"/>
        <v>1917</v>
      </c>
      <c r="Y61" s="13">
        <f t="shared" si="3"/>
        <v>1150</v>
      </c>
      <c r="Z61" s="14">
        <v>1150</v>
      </c>
      <c r="AA61" s="14">
        <v>0</v>
      </c>
      <c r="AB61" s="13">
        <f t="shared" si="4"/>
        <v>767</v>
      </c>
      <c r="AC61" s="14">
        <v>767</v>
      </c>
      <c r="AD61" s="14">
        <v>0</v>
      </c>
      <c r="AE61" s="13">
        <f t="shared" si="5"/>
        <v>2300</v>
      </c>
      <c r="AF61" s="14">
        <v>2300</v>
      </c>
      <c r="AG61" s="14">
        <v>0</v>
      </c>
      <c r="AH61" s="14">
        <v>0</v>
      </c>
      <c r="AI61" s="13">
        <f t="shared" si="6"/>
        <v>0</v>
      </c>
      <c r="AJ61" s="14">
        <v>0</v>
      </c>
      <c r="AK61" s="14">
        <v>0</v>
      </c>
      <c r="AL61" s="13">
        <f t="shared" si="7"/>
        <v>1533</v>
      </c>
      <c r="AM61" s="14">
        <v>1533</v>
      </c>
      <c r="AN61" s="14">
        <v>0</v>
      </c>
      <c r="AO61" s="13">
        <f t="shared" si="8"/>
        <v>230</v>
      </c>
      <c r="AP61" s="14">
        <v>230</v>
      </c>
      <c r="AQ61" s="14">
        <v>0</v>
      </c>
      <c r="AR61" s="13">
        <f t="shared" si="9"/>
        <v>4053</v>
      </c>
      <c r="AS61" s="14">
        <v>1533</v>
      </c>
      <c r="AT61" s="14">
        <v>0</v>
      </c>
      <c r="AU61" s="14">
        <v>0</v>
      </c>
      <c r="AV61" s="14">
        <v>0</v>
      </c>
      <c r="AW61" s="14">
        <v>0</v>
      </c>
      <c r="AX61" s="13">
        <f t="shared" si="10"/>
        <v>0</v>
      </c>
      <c r="AY61" s="14">
        <v>0</v>
      </c>
      <c r="AZ61" s="14">
        <v>0</v>
      </c>
      <c r="BA61" s="13">
        <f t="shared" si="11"/>
        <v>0</v>
      </c>
      <c r="BB61" s="14">
        <v>0</v>
      </c>
      <c r="BC61" s="14">
        <v>0</v>
      </c>
      <c r="BD61" s="13">
        <f t="shared" si="12"/>
        <v>834</v>
      </c>
      <c r="BE61" s="14">
        <v>834</v>
      </c>
      <c r="BF61" s="14">
        <v>0</v>
      </c>
      <c r="BG61" s="13">
        <f t="shared" si="13"/>
        <v>0</v>
      </c>
      <c r="BH61" s="14">
        <v>0</v>
      </c>
      <c r="BI61" s="14">
        <v>0</v>
      </c>
      <c r="BJ61" s="13">
        <f t="shared" si="14"/>
        <v>1686</v>
      </c>
      <c r="BK61" s="14">
        <v>1686</v>
      </c>
      <c r="BL61" s="14">
        <v>0</v>
      </c>
      <c r="BM61" s="13">
        <f t="shared" si="15"/>
        <v>558</v>
      </c>
      <c r="BN61" s="14">
        <v>558</v>
      </c>
      <c r="BO61" s="14">
        <v>0</v>
      </c>
      <c r="BP61" s="13">
        <f t="shared" si="16"/>
        <v>0</v>
      </c>
      <c r="BQ61" s="13">
        <f t="shared" si="17"/>
        <v>0</v>
      </c>
      <c r="BR61" s="14">
        <v>0</v>
      </c>
      <c r="BS61" s="15">
        <v>0</v>
      </c>
      <c r="BT61" s="15">
        <v>0</v>
      </c>
      <c r="BU61" s="15">
        <v>0</v>
      </c>
      <c r="BV61" s="13">
        <f t="shared" si="18"/>
        <v>0</v>
      </c>
      <c r="BW61" s="15">
        <v>0</v>
      </c>
      <c r="BX61" s="15">
        <v>0</v>
      </c>
      <c r="BY61" s="13">
        <f t="shared" si="19"/>
        <v>0</v>
      </c>
      <c r="BZ61" s="15">
        <v>0</v>
      </c>
      <c r="CA61" s="15">
        <v>0</v>
      </c>
      <c r="CB61" s="13">
        <f t="shared" si="20"/>
        <v>0</v>
      </c>
      <c r="CC61" s="15">
        <v>0</v>
      </c>
      <c r="CD61" s="15">
        <v>0</v>
      </c>
      <c r="CE61" s="13">
        <f t="shared" si="21"/>
        <v>3833</v>
      </c>
      <c r="CF61" s="14">
        <v>3833</v>
      </c>
      <c r="CG61" s="14">
        <v>0</v>
      </c>
      <c r="CH61" s="13">
        <f t="shared" si="22"/>
        <v>767</v>
      </c>
      <c r="CI61" s="14">
        <v>767</v>
      </c>
      <c r="CJ61" s="14">
        <v>0</v>
      </c>
      <c r="CK61" s="13">
        <f t="shared" si="23"/>
        <v>0</v>
      </c>
      <c r="CL61" s="14">
        <v>0</v>
      </c>
      <c r="CM61" s="14">
        <v>0</v>
      </c>
      <c r="CN61" s="13">
        <f t="shared" si="24"/>
        <v>613</v>
      </c>
      <c r="CO61" s="14">
        <v>613</v>
      </c>
      <c r="CP61" s="14">
        <v>0</v>
      </c>
      <c r="CQ61" s="16"/>
      <c r="CR61" s="13">
        <f t="shared" si="25"/>
        <v>0</v>
      </c>
      <c r="CS61" s="14">
        <v>0</v>
      </c>
      <c r="CT61" s="14">
        <v>0</v>
      </c>
      <c r="CU61" s="13">
        <f t="shared" si="26"/>
        <v>0</v>
      </c>
      <c r="CV61" s="13">
        <f t="shared" si="27"/>
        <v>0</v>
      </c>
      <c r="CW61" s="13">
        <f t="shared" si="27"/>
        <v>0</v>
      </c>
      <c r="CX61" s="13">
        <f t="shared" si="28"/>
        <v>0</v>
      </c>
      <c r="CY61" s="14">
        <v>0</v>
      </c>
      <c r="CZ61" s="14">
        <v>0</v>
      </c>
      <c r="DA61" s="13">
        <f t="shared" si="29"/>
        <v>0</v>
      </c>
      <c r="DB61" s="14">
        <v>0</v>
      </c>
      <c r="DC61" s="14">
        <v>0</v>
      </c>
      <c r="DD61" s="13">
        <f t="shared" si="30"/>
        <v>0</v>
      </c>
      <c r="DE61" s="14">
        <v>0</v>
      </c>
      <c r="DF61" s="14">
        <v>0</v>
      </c>
      <c r="DG61" s="17">
        <f t="shared" si="33"/>
        <v>31166</v>
      </c>
      <c r="DH61" s="17">
        <f t="shared" si="31"/>
        <v>31166</v>
      </c>
      <c r="DI61" s="17">
        <v>6130</v>
      </c>
      <c r="DJ61" s="17">
        <f t="shared" si="32"/>
        <v>0</v>
      </c>
      <c r="DK61" s="18">
        <v>5000</v>
      </c>
      <c r="DL61" s="18">
        <v>1163</v>
      </c>
    </row>
    <row r="62" spans="1:116" ht="31.5" x14ac:dyDescent="0.2">
      <c r="A62" s="19" t="s">
        <v>128</v>
      </c>
      <c r="B62" s="13">
        <f t="shared" si="0"/>
        <v>15995</v>
      </c>
      <c r="C62" s="14">
        <v>13181</v>
      </c>
      <c r="D62" s="14">
        <v>0</v>
      </c>
      <c r="E62" s="14">
        <v>0</v>
      </c>
      <c r="F62" s="14">
        <v>0</v>
      </c>
      <c r="G62" s="14">
        <v>0</v>
      </c>
      <c r="H62" s="14">
        <v>244</v>
      </c>
      <c r="I62" s="14">
        <v>74</v>
      </c>
      <c r="J62" s="14">
        <v>0</v>
      </c>
      <c r="K62" s="14">
        <v>0</v>
      </c>
      <c r="L62" s="14">
        <v>2202</v>
      </c>
      <c r="M62" s="14">
        <v>294</v>
      </c>
      <c r="N62" s="14">
        <v>0</v>
      </c>
      <c r="O62" s="13">
        <f t="shared" si="1"/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3">
        <f t="shared" si="2"/>
        <v>2408</v>
      </c>
      <c r="Y62" s="13">
        <f t="shared" si="3"/>
        <v>1958</v>
      </c>
      <c r="Z62" s="14">
        <v>1958</v>
      </c>
      <c r="AA62" s="14">
        <v>0</v>
      </c>
      <c r="AB62" s="13">
        <f t="shared" si="4"/>
        <v>450</v>
      </c>
      <c r="AC62" s="14">
        <v>450</v>
      </c>
      <c r="AD62" s="14">
        <v>0</v>
      </c>
      <c r="AE62" s="13">
        <f t="shared" si="5"/>
        <v>5732</v>
      </c>
      <c r="AF62" s="14">
        <v>5732</v>
      </c>
      <c r="AG62" s="14">
        <v>0</v>
      </c>
      <c r="AH62" s="14">
        <v>0</v>
      </c>
      <c r="AI62" s="13">
        <f t="shared" si="6"/>
        <v>0</v>
      </c>
      <c r="AJ62" s="14">
        <v>0</v>
      </c>
      <c r="AK62" s="14">
        <v>0</v>
      </c>
      <c r="AL62" s="13">
        <f t="shared" si="7"/>
        <v>162</v>
      </c>
      <c r="AM62" s="14">
        <v>162</v>
      </c>
      <c r="AN62" s="14">
        <v>0</v>
      </c>
      <c r="AO62" s="13">
        <f t="shared" si="8"/>
        <v>342</v>
      </c>
      <c r="AP62" s="14">
        <v>342</v>
      </c>
      <c r="AQ62" s="14">
        <v>0</v>
      </c>
      <c r="AR62" s="13">
        <f t="shared" si="9"/>
        <v>1885</v>
      </c>
      <c r="AS62" s="14">
        <v>1639</v>
      </c>
      <c r="AT62" s="14">
        <v>0</v>
      </c>
      <c r="AU62" s="14">
        <v>0</v>
      </c>
      <c r="AV62" s="14">
        <v>0</v>
      </c>
      <c r="AW62" s="14">
        <v>0</v>
      </c>
      <c r="AX62" s="13">
        <f t="shared" si="10"/>
        <v>0</v>
      </c>
      <c r="AY62" s="14">
        <v>0</v>
      </c>
      <c r="AZ62" s="14">
        <v>0</v>
      </c>
      <c r="BA62" s="13">
        <f t="shared" si="11"/>
        <v>0</v>
      </c>
      <c r="BB62" s="14">
        <v>0</v>
      </c>
      <c r="BC62" s="14">
        <v>0</v>
      </c>
      <c r="BD62" s="13">
        <f t="shared" si="12"/>
        <v>99</v>
      </c>
      <c r="BE62" s="14">
        <v>99</v>
      </c>
      <c r="BF62" s="14">
        <v>0</v>
      </c>
      <c r="BG62" s="13">
        <f t="shared" si="13"/>
        <v>0</v>
      </c>
      <c r="BH62" s="14">
        <v>0</v>
      </c>
      <c r="BI62" s="14">
        <v>0</v>
      </c>
      <c r="BJ62" s="13">
        <f t="shared" si="14"/>
        <v>147</v>
      </c>
      <c r="BK62" s="14">
        <v>147</v>
      </c>
      <c r="BL62" s="14">
        <v>0</v>
      </c>
      <c r="BM62" s="13">
        <f t="shared" si="15"/>
        <v>99</v>
      </c>
      <c r="BN62" s="14">
        <v>99</v>
      </c>
      <c r="BO62" s="14">
        <v>0</v>
      </c>
      <c r="BP62" s="13">
        <f t="shared" si="16"/>
        <v>603</v>
      </c>
      <c r="BQ62" s="13">
        <f t="shared" si="17"/>
        <v>0</v>
      </c>
      <c r="BR62" s="14">
        <v>0</v>
      </c>
      <c r="BS62" s="15">
        <v>0</v>
      </c>
      <c r="BT62" s="15">
        <v>0</v>
      </c>
      <c r="BU62" s="15">
        <v>0</v>
      </c>
      <c r="BV62" s="13">
        <f t="shared" si="18"/>
        <v>0</v>
      </c>
      <c r="BW62" s="15">
        <v>0</v>
      </c>
      <c r="BX62" s="15">
        <v>0</v>
      </c>
      <c r="BY62" s="13">
        <f t="shared" si="19"/>
        <v>0</v>
      </c>
      <c r="BZ62" s="15">
        <v>0</v>
      </c>
      <c r="CA62" s="15">
        <v>0</v>
      </c>
      <c r="CB62" s="13">
        <f t="shared" si="20"/>
        <v>603</v>
      </c>
      <c r="CC62" s="15">
        <v>603</v>
      </c>
      <c r="CD62" s="15">
        <v>0</v>
      </c>
      <c r="CE62" s="13">
        <f t="shared" si="21"/>
        <v>4160</v>
      </c>
      <c r="CF62" s="14">
        <v>4160</v>
      </c>
      <c r="CG62" s="14">
        <v>0</v>
      </c>
      <c r="CH62" s="13">
        <f t="shared" si="22"/>
        <v>4126</v>
      </c>
      <c r="CI62" s="14">
        <v>4126</v>
      </c>
      <c r="CJ62" s="14">
        <v>0</v>
      </c>
      <c r="CK62" s="13">
        <f t="shared" si="23"/>
        <v>0</v>
      </c>
      <c r="CL62" s="14">
        <v>0</v>
      </c>
      <c r="CM62" s="14">
        <v>0</v>
      </c>
      <c r="CN62" s="13">
        <f t="shared" si="24"/>
        <v>1584</v>
      </c>
      <c r="CO62" s="14">
        <v>1584</v>
      </c>
      <c r="CP62" s="14">
        <v>0</v>
      </c>
      <c r="CQ62" s="16"/>
      <c r="CR62" s="13">
        <f t="shared" si="25"/>
        <v>0</v>
      </c>
      <c r="CS62" s="14">
        <v>0</v>
      </c>
      <c r="CT62" s="14">
        <v>0</v>
      </c>
      <c r="CU62" s="13">
        <f t="shared" si="26"/>
        <v>0</v>
      </c>
      <c r="CV62" s="13">
        <f t="shared" si="27"/>
        <v>0</v>
      </c>
      <c r="CW62" s="13">
        <f t="shared" si="27"/>
        <v>0</v>
      </c>
      <c r="CX62" s="13">
        <f t="shared" si="28"/>
        <v>0</v>
      </c>
      <c r="CY62" s="14">
        <v>0</v>
      </c>
      <c r="CZ62" s="14">
        <v>0</v>
      </c>
      <c r="DA62" s="13">
        <f t="shared" si="29"/>
        <v>0</v>
      </c>
      <c r="DB62" s="14">
        <v>0</v>
      </c>
      <c r="DC62" s="14">
        <v>0</v>
      </c>
      <c r="DD62" s="13">
        <f t="shared" si="30"/>
        <v>0</v>
      </c>
      <c r="DE62" s="14">
        <v>0</v>
      </c>
      <c r="DF62" s="14">
        <v>0</v>
      </c>
      <c r="DG62" s="17">
        <f t="shared" si="33"/>
        <v>37096</v>
      </c>
      <c r="DH62" s="17">
        <f t="shared" si="31"/>
        <v>37096</v>
      </c>
      <c r="DI62" s="17">
        <v>6704</v>
      </c>
      <c r="DJ62" s="17">
        <f t="shared" si="32"/>
        <v>0</v>
      </c>
      <c r="DK62" s="18">
        <v>1874</v>
      </c>
      <c r="DL62" s="18">
        <v>1277</v>
      </c>
    </row>
    <row r="63" spans="1:116" ht="15.75" x14ac:dyDescent="0.2">
      <c r="A63" s="19" t="s">
        <v>129</v>
      </c>
      <c r="B63" s="13">
        <f t="shared" si="0"/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3">
        <f t="shared" si="1"/>
        <v>13772</v>
      </c>
      <c r="P63" s="14">
        <v>0</v>
      </c>
      <c r="Q63" s="14">
        <v>12643</v>
      </c>
      <c r="R63" s="14">
        <v>0</v>
      </c>
      <c r="S63" s="14">
        <v>586</v>
      </c>
      <c r="T63" s="14">
        <v>543</v>
      </c>
      <c r="U63" s="14">
        <v>0</v>
      </c>
      <c r="V63" s="14">
        <v>0</v>
      </c>
      <c r="W63" s="14">
        <v>0</v>
      </c>
      <c r="X63" s="13">
        <f t="shared" si="2"/>
        <v>435</v>
      </c>
      <c r="Y63" s="13">
        <f t="shared" si="3"/>
        <v>435</v>
      </c>
      <c r="Z63" s="14">
        <v>0</v>
      </c>
      <c r="AA63" s="14">
        <v>435</v>
      </c>
      <c r="AB63" s="13">
        <f t="shared" si="4"/>
        <v>0</v>
      </c>
      <c r="AC63" s="14">
        <v>0</v>
      </c>
      <c r="AD63" s="14">
        <v>0</v>
      </c>
      <c r="AE63" s="13">
        <f t="shared" si="5"/>
        <v>226</v>
      </c>
      <c r="AF63" s="14">
        <v>0</v>
      </c>
      <c r="AG63" s="14">
        <v>226</v>
      </c>
      <c r="AH63" s="14">
        <v>0</v>
      </c>
      <c r="AI63" s="13">
        <f t="shared" si="6"/>
        <v>188</v>
      </c>
      <c r="AJ63" s="14">
        <v>0</v>
      </c>
      <c r="AK63" s="14">
        <v>188</v>
      </c>
      <c r="AL63" s="13">
        <f t="shared" si="7"/>
        <v>349</v>
      </c>
      <c r="AM63" s="14">
        <v>0</v>
      </c>
      <c r="AN63" s="14">
        <v>349</v>
      </c>
      <c r="AO63" s="13">
        <f t="shared" si="8"/>
        <v>355</v>
      </c>
      <c r="AP63" s="14">
        <v>0</v>
      </c>
      <c r="AQ63" s="14">
        <v>355</v>
      </c>
      <c r="AR63" s="13">
        <f t="shared" si="9"/>
        <v>985</v>
      </c>
      <c r="AS63" s="14">
        <v>0</v>
      </c>
      <c r="AT63" s="14">
        <v>535</v>
      </c>
      <c r="AU63" s="14">
        <v>0</v>
      </c>
      <c r="AV63" s="14">
        <v>0</v>
      </c>
      <c r="AW63" s="14">
        <v>0</v>
      </c>
      <c r="AX63" s="13">
        <f t="shared" si="10"/>
        <v>0</v>
      </c>
      <c r="AY63" s="14">
        <v>0</v>
      </c>
      <c r="AZ63" s="14">
        <v>0</v>
      </c>
      <c r="BA63" s="13">
        <f t="shared" si="11"/>
        <v>0</v>
      </c>
      <c r="BB63" s="14">
        <v>0</v>
      </c>
      <c r="BC63" s="14">
        <v>0</v>
      </c>
      <c r="BD63" s="13">
        <f t="shared" si="12"/>
        <v>450</v>
      </c>
      <c r="BE63" s="14">
        <v>0</v>
      </c>
      <c r="BF63" s="14">
        <v>450</v>
      </c>
      <c r="BG63" s="13">
        <f t="shared" si="13"/>
        <v>0</v>
      </c>
      <c r="BH63" s="14">
        <v>0</v>
      </c>
      <c r="BI63" s="14">
        <v>0</v>
      </c>
      <c r="BJ63" s="13">
        <f t="shared" si="14"/>
        <v>0</v>
      </c>
      <c r="BK63" s="14">
        <v>0</v>
      </c>
      <c r="BL63" s="14">
        <v>0</v>
      </c>
      <c r="BM63" s="13">
        <f t="shared" si="15"/>
        <v>111</v>
      </c>
      <c r="BN63" s="14">
        <v>0</v>
      </c>
      <c r="BO63" s="14">
        <v>111</v>
      </c>
      <c r="BP63" s="13">
        <f t="shared" si="16"/>
        <v>0</v>
      </c>
      <c r="BQ63" s="13">
        <f t="shared" si="17"/>
        <v>0</v>
      </c>
      <c r="BR63" s="14">
        <v>0</v>
      </c>
      <c r="BS63" s="15">
        <v>0</v>
      </c>
      <c r="BT63" s="15">
        <v>0</v>
      </c>
      <c r="BU63" s="15">
        <v>0</v>
      </c>
      <c r="BV63" s="13">
        <f t="shared" si="18"/>
        <v>0</v>
      </c>
      <c r="BW63" s="15">
        <v>0</v>
      </c>
      <c r="BX63" s="15">
        <v>0</v>
      </c>
      <c r="BY63" s="13">
        <f t="shared" si="19"/>
        <v>0</v>
      </c>
      <c r="BZ63" s="15">
        <v>0</v>
      </c>
      <c r="CA63" s="15">
        <v>0</v>
      </c>
      <c r="CB63" s="13">
        <f t="shared" si="20"/>
        <v>0</v>
      </c>
      <c r="CC63" s="15">
        <v>0</v>
      </c>
      <c r="CD63" s="15">
        <v>0</v>
      </c>
      <c r="CE63" s="13">
        <f t="shared" si="21"/>
        <v>525</v>
      </c>
      <c r="CF63" s="14">
        <v>0</v>
      </c>
      <c r="CG63" s="14">
        <v>525</v>
      </c>
      <c r="CH63" s="13">
        <f t="shared" si="22"/>
        <v>1283</v>
      </c>
      <c r="CI63" s="14">
        <v>0</v>
      </c>
      <c r="CJ63" s="14">
        <v>1283</v>
      </c>
      <c r="CK63" s="13">
        <f t="shared" si="23"/>
        <v>0</v>
      </c>
      <c r="CL63" s="14">
        <v>0</v>
      </c>
      <c r="CM63" s="14">
        <v>0</v>
      </c>
      <c r="CN63" s="13">
        <f t="shared" si="24"/>
        <v>512</v>
      </c>
      <c r="CO63" s="14">
        <v>0</v>
      </c>
      <c r="CP63" s="14">
        <v>512</v>
      </c>
      <c r="CQ63" s="16"/>
      <c r="CR63" s="13">
        <f t="shared" si="25"/>
        <v>0</v>
      </c>
      <c r="CS63" s="14">
        <v>0</v>
      </c>
      <c r="CT63" s="14">
        <v>0</v>
      </c>
      <c r="CU63" s="13">
        <f t="shared" si="26"/>
        <v>0</v>
      </c>
      <c r="CV63" s="13">
        <f t="shared" si="27"/>
        <v>0</v>
      </c>
      <c r="CW63" s="13">
        <f t="shared" si="27"/>
        <v>0</v>
      </c>
      <c r="CX63" s="13">
        <f t="shared" si="28"/>
        <v>0</v>
      </c>
      <c r="CY63" s="14">
        <v>0</v>
      </c>
      <c r="CZ63" s="14">
        <v>0</v>
      </c>
      <c r="DA63" s="13">
        <f t="shared" si="29"/>
        <v>0</v>
      </c>
      <c r="DB63" s="14">
        <v>0</v>
      </c>
      <c r="DC63" s="14">
        <v>0</v>
      </c>
      <c r="DD63" s="13">
        <f t="shared" si="30"/>
        <v>0</v>
      </c>
      <c r="DE63" s="14">
        <v>0</v>
      </c>
      <c r="DF63" s="14">
        <v>0</v>
      </c>
      <c r="DG63" s="17">
        <f t="shared" si="33"/>
        <v>18741</v>
      </c>
      <c r="DH63" s="17">
        <f t="shared" si="31"/>
        <v>0</v>
      </c>
      <c r="DI63" s="17">
        <v>0</v>
      </c>
      <c r="DJ63" s="17">
        <f t="shared" si="32"/>
        <v>18741</v>
      </c>
      <c r="DK63" s="18">
        <v>921</v>
      </c>
      <c r="DL63" s="18">
        <v>627</v>
      </c>
    </row>
    <row r="64" spans="1:116" ht="31.5" x14ac:dyDescent="0.2">
      <c r="A64" s="19" t="s">
        <v>130</v>
      </c>
      <c r="B64" s="13">
        <f t="shared" si="0"/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3">
        <f t="shared" si="1"/>
        <v>49073</v>
      </c>
      <c r="P64" s="14">
        <v>2004</v>
      </c>
      <c r="Q64" s="14">
        <v>45524</v>
      </c>
      <c r="R64" s="14">
        <v>515</v>
      </c>
      <c r="S64" s="14">
        <v>515</v>
      </c>
      <c r="T64" s="14">
        <v>515</v>
      </c>
      <c r="U64" s="14">
        <v>0</v>
      </c>
      <c r="V64" s="14">
        <v>0</v>
      </c>
      <c r="W64" s="14">
        <v>0</v>
      </c>
      <c r="X64" s="13">
        <f t="shared" si="2"/>
        <v>904</v>
      </c>
      <c r="Y64" s="13">
        <f t="shared" si="3"/>
        <v>904</v>
      </c>
      <c r="Z64" s="14">
        <v>0</v>
      </c>
      <c r="AA64" s="14">
        <v>904</v>
      </c>
      <c r="AB64" s="13">
        <f t="shared" si="4"/>
        <v>0</v>
      </c>
      <c r="AC64" s="14">
        <v>0</v>
      </c>
      <c r="AD64" s="14">
        <v>0</v>
      </c>
      <c r="AE64" s="13">
        <f t="shared" si="5"/>
        <v>1550</v>
      </c>
      <c r="AF64" s="14">
        <v>0</v>
      </c>
      <c r="AG64" s="14">
        <v>1550</v>
      </c>
      <c r="AH64" s="14">
        <v>0</v>
      </c>
      <c r="AI64" s="13">
        <f t="shared" si="6"/>
        <v>9</v>
      </c>
      <c r="AJ64" s="14">
        <v>0</v>
      </c>
      <c r="AK64" s="14">
        <v>9</v>
      </c>
      <c r="AL64" s="13">
        <f t="shared" si="7"/>
        <v>1292</v>
      </c>
      <c r="AM64" s="14">
        <v>0</v>
      </c>
      <c r="AN64" s="14">
        <v>1292</v>
      </c>
      <c r="AO64" s="13">
        <f t="shared" si="8"/>
        <v>183</v>
      </c>
      <c r="AP64" s="14">
        <v>0</v>
      </c>
      <c r="AQ64" s="14">
        <v>183</v>
      </c>
      <c r="AR64" s="13">
        <f t="shared" si="9"/>
        <v>2584</v>
      </c>
      <c r="AS64" s="14">
        <v>0</v>
      </c>
      <c r="AT64" s="14">
        <v>1292</v>
      </c>
      <c r="AU64" s="14">
        <v>0</v>
      </c>
      <c r="AV64" s="14">
        <v>0</v>
      </c>
      <c r="AW64" s="14">
        <v>0</v>
      </c>
      <c r="AX64" s="13">
        <f t="shared" si="10"/>
        <v>0</v>
      </c>
      <c r="AY64" s="14">
        <v>0</v>
      </c>
      <c r="AZ64" s="14">
        <v>0</v>
      </c>
      <c r="BA64" s="13">
        <f t="shared" si="11"/>
        <v>0</v>
      </c>
      <c r="BB64" s="14">
        <v>0</v>
      </c>
      <c r="BC64" s="14">
        <v>0</v>
      </c>
      <c r="BD64" s="13">
        <f t="shared" si="12"/>
        <v>1292</v>
      </c>
      <c r="BE64" s="14">
        <v>0</v>
      </c>
      <c r="BF64" s="14">
        <v>1292</v>
      </c>
      <c r="BG64" s="13">
        <f t="shared" si="13"/>
        <v>0</v>
      </c>
      <c r="BH64" s="14">
        <v>0</v>
      </c>
      <c r="BI64" s="14">
        <v>0</v>
      </c>
      <c r="BJ64" s="13">
        <f t="shared" si="14"/>
        <v>0</v>
      </c>
      <c r="BK64" s="14">
        <v>0</v>
      </c>
      <c r="BL64" s="14">
        <v>0</v>
      </c>
      <c r="BM64" s="13">
        <f t="shared" si="15"/>
        <v>431</v>
      </c>
      <c r="BN64" s="14">
        <v>0</v>
      </c>
      <c r="BO64" s="14">
        <v>431</v>
      </c>
      <c r="BP64" s="13">
        <f t="shared" si="16"/>
        <v>0</v>
      </c>
      <c r="BQ64" s="13">
        <f t="shared" si="17"/>
        <v>0</v>
      </c>
      <c r="BR64" s="14">
        <v>0</v>
      </c>
      <c r="BS64" s="15">
        <v>0</v>
      </c>
      <c r="BT64" s="15">
        <v>0</v>
      </c>
      <c r="BU64" s="15">
        <v>0</v>
      </c>
      <c r="BV64" s="13">
        <f t="shared" si="18"/>
        <v>0</v>
      </c>
      <c r="BW64" s="15">
        <v>0</v>
      </c>
      <c r="BX64" s="15">
        <v>0</v>
      </c>
      <c r="BY64" s="13">
        <f t="shared" si="19"/>
        <v>0</v>
      </c>
      <c r="BZ64" s="15">
        <v>0</v>
      </c>
      <c r="CA64" s="15">
        <v>0</v>
      </c>
      <c r="CB64" s="13">
        <f t="shared" si="20"/>
        <v>0</v>
      </c>
      <c r="CC64" s="15">
        <v>0</v>
      </c>
      <c r="CD64" s="15">
        <v>0</v>
      </c>
      <c r="CE64" s="13">
        <f t="shared" si="21"/>
        <v>1389</v>
      </c>
      <c r="CF64" s="14">
        <v>0</v>
      </c>
      <c r="CG64" s="14">
        <v>1389</v>
      </c>
      <c r="CH64" s="13">
        <f t="shared" si="22"/>
        <v>2580</v>
      </c>
      <c r="CI64" s="14">
        <v>0</v>
      </c>
      <c r="CJ64" s="14">
        <v>2580</v>
      </c>
      <c r="CK64" s="13">
        <f t="shared" si="23"/>
        <v>0</v>
      </c>
      <c r="CL64" s="14">
        <v>0</v>
      </c>
      <c r="CM64" s="14">
        <v>0</v>
      </c>
      <c r="CN64" s="13">
        <f t="shared" si="24"/>
        <v>1292</v>
      </c>
      <c r="CO64" s="14">
        <v>0</v>
      </c>
      <c r="CP64" s="14">
        <v>1292</v>
      </c>
      <c r="CQ64" s="16"/>
      <c r="CR64" s="13">
        <f t="shared" si="25"/>
        <v>0</v>
      </c>
      <c r="CS64" s="14">
        <v>0</v>
      </c>
      <c r="CT64" s="14">
        <v>0</v>
      </c>
      <c r="CU64" s="13">
        <f t="shared" si="26"/>
        <v>0</v>
      </c>
      <c r="CV64" s="13">
        <f t="shared" si="27"/>
        <v>0</v>
      </c>
      <c r="CW64" s="13">
        <f t="shared" si="27"/>
        <v>0</v>
      </c>
      <c r="CX64" s="13">
        <f t="shared" si="28"/>
        <v>0</v>
      </c>
      <c r="CY64" s="14">
        <v>0</v>
      </c>
      <c r="CZ64" s="14">
        <v>0</v>
      </c>
      <c r="DA64" s="13">
        <f t="shared" si="29"/>
        <v>0</v>
      </c>
      <c r="DB64" s="14">
        <v>0</v>
      </c>
      <c r="DC64" s="14">
        <v>0</v>
      </c>
      <c r="DD64" s="13">
        <f t="shared" si="30"/>
        <v>0</v>
      </c>
      <c r="DE64" s="14">
        <v>0</v>
      </c>
      <c r="DF64" s="14">
        <v>0</v>
      </c>
      <c r="DG64" s="17">
        <f t="shared" si="33"/>
        <v>61287</v>
      </c>
      <c r="DH64" s="17">
        <f t="shared" si="31"/>
        <v>0</v>
      </c>
      <c r="DI64" s="17">
        <v>0</v>
      </c>
      <c r="DJ64" s="17">
        <f t="shared" si="32"/>
        <v>61287</v>
      </c>
      <c r="DK64" s="18">
        <v>5000</v>
      </c>
      <c r="DL64" s="18">
        <v>1317</v>
      </c>
    </row>
    <row r="65" spans="1:116" ht="15.75" x14ac:dyDescent="0.2">
      <c r="A65" s="19" t="s">
        <v>131</v>
      </c>
      <c r="B65" s="13">
        <f t="shared" si="0"/>
        <v>61989</v>
      </c>
      <c r="C65" s="14">
        <v>11191</v>
      </c>
      <c r="D65" s="14">
        <v>41355</v>
      </c>
      <c r="E65" s="14">
        <v>0</v>
      </c>
      <c r="F65" s="14">
        <v>0</v>
      </c>
      <c r="G65" s="14">
        <v>0</v>
      </c>
      <c r="H65" s="14">
        <v>3397</v>
      </c>
      <c r="I65" s="14">
        <v>3988</v>
      </c>
      <c r="J65" s="14">
        <v>14</v>
      </c>
      <c r="K65" s="14">
        <v>1255</v>
      </c>
      <c r="L65" s="14">
        <f>14-14</f>
        <v>0</v>
      </c>
      <c r="M65" s="14">
        <v>789</v>
      </c>
      <c r="N65" s="14">
        <v>0</v>
      </c>
      <c r="O65" s="13">
        <f t="shared" si="1"/>
        <v>22577</v>
      </c>
      <c r="P65" s="14">
        <v>2642</v>
      </c>
      <c r="Q65" s="14">
        <v>17724</v>
      </c>
      <c r="R65" s="14">
        <v>738</v>
      </c>
      <c r="S65" s="14">
        <v>1326</v>
      </c>
      <c r="T65" s="14">
        <v>147</v>
      </c>
      <c r="U65" s="14">
        <v>0</v>
      </c>
      <c r="V65" s="14">
        <v>0</v>
      </c>
      <c r="W65" s="14">
        <v>0</v>
      </c>
      <c r="X65" s="13">
        <f t="shared" si="2"/>
        <v>6203</v>
      </c>
      <c r="Y65" s="13">
        <f t="shared" si="3"/>
        <v>4845</v>
      </c>
      <c r="Z65" s="14">
        <v>3530</v>
      </c>
      <c r="AA65" s="14">
        <v>1315</v>
      </c>
      <c r="AB65" s="13">
        <f t="shared" si="4"/>
        <v>1358</v>
      </c>
      <c r="AC65" s="14">
        <v>1279</v>
      </c>
      <c r="AD65" s="14">
        <v>79</v>
      </c>
      <c r="AE65" s="13">
        <f t="shared" si="5"/>
        <v>6694</v>
      </c>
      <c r="AF65" s="14">
        <v>6339</v>
      </c>
      <c r="AG65" s="14">
        <v>355</v>
      </c>
      <c r="AH65" s="14">
        <v>0</v>
      </c>
      <c r="AI65" s="13">
        <f t="shared" si="6"/>
        <v>0</v>
      </c>
      <c r="AJ65" s="14">
        <v>0</v>
      </c>
      <c r="AK65" s="14">
        <v>0</v>
      </c>
      <c r="AL65" s="13">
        <f t="shared" si="7"/>
        <v>5280</v>
      </c>
      <c r="AM65" s="14">
        <v>4919</v>
      </c>
      <c r="AN65" s="14">
        <v>361</v>
      </c>
      <c r="AO65" s="13">
        <f t="shared" si="8"/>
        <v>638</v>
      </c>
      <c r="AP65" s="14">
        <v>236</v>
      </c>
      <c r="AQ65" s="14">
        <v>402</v>
      </c>
      <c r="AR65" s="13">
        <f t="shared" si="9"/>
        <v>12010</v>
      </c>
      <c r="AS65" s="14">
        <v>4637</v>
      </c>
      <c r="AT65" s="14">
        <v>325</v>
      </c>
      <c r="AU65" s="14">
        <v>0</v>
      </c>
      <c r="AV65" s="14">
        <v>208</v>
      </c>
      <c r="AW65" s="14">
        <v>0</v>
      </c>
      <c r="AX65" s="13">
        <f t="shared" si="10"/>
        <v>0</v>
      </c>
      <c r="AY65" s="14">
        <v>0</v>
      </c>
      <c r="AZ65" s="14">
        <v>0</v>
      </c>
      <c r="BA65" s="13">
        <f t="shared" si="11"/>
        <v>44</v>
      </c>
      <c r="BB65" s="14">
        <v>44</v>
      </c>
      <c r="BC65" s="14">
        <v>0</v>
      </c>
      <c r="BD65" s="13">
        <f t="shared" si="12"/>
        <v>5290</v>
      </c>
      <c r="BE65" s="14">
        <v>3193</v>
      </c>
      <c r="BF65" s="14">
        <v>2097</v>
      </c>
      <c r="BG65" s="13">
        <f t="shared" si="13"/>
        <v>0</v>
      </c>
      <c r="BH65" s="14">
        <v>0</v>
      </c>
      <c r="BI65" s="14">
        <v>0</v>
      </c>
      <c r="BJ65" s="13">
        <f t="shared" si="14"/>
        <v>1506</v>
      </c>
      <c r="BK65" s="14">
        <v>1506</v>
      </c>
      <c r="BL65" s="14">
        <v>0</v>
      </c>
      <c r="BM65" s="13">
        <f t="shared" si="15"/>
        <v>2578</v>
      </c>
      <c r="BN65" s="14">
        <v>2351</v>
      </c>
      <c r="BO65" s="14">
        <v>227</v>
      </c>
      <c r="BP65" s="13">
        <f t="shared" si="16"/>
        <v>1278</v>
      </c>
      <c r="BQ65" s="13">
        <f t="shared" si="17"/>
        <v>0</v>
      </c>
      <c r="BR65" s="14">
        <v>0</v>
      </c>
      <c r="BS65" s="15">
        <v>0</v>
      </c>
      <c r="BT65" s="15">
        <v>426</v>
      </c>
      <c r="BU65" s="15">
        <v>0</v>
      </c>
      <c r="BV65" s="13">
        <f t="shared" si="18"/>
        <v>0</v>
      </c>
      <c r="BW65" s="15">
        <v>0</v>
      </c>
      <c r="BX65" s="15">
        <v>0</v>
      </c>
      <c r="BY65" s="13">
        <f t="shared" si="19"/>
        <v>0</v>
      </c>
      <c r="BZ65" s="15">
        <v>0</v>
      </c>
      <c r="CA65" s="15">
        <v>0</v>
      </c>
      <c r="CB65" s="13">
        <f t="shared" si="20"/>
        <v>852</v>
      </c>
      <c r="CC65" s="15">
        <v>0</v>
      </c>
      <c r="CD65" s="15">
        <v>852</v>
      </c>
      <c r="CE65" s="13">
        <f t="shared" si="21"/>
        <v>12885</v>
      </c>
      <c r="CF65" s="14">
        <v>11302</v>
      </c>
      <c r="CG65" s="14">
        <v>1583</v>
      </c>
      <c r="CH65" s="13">
        <f t="shared" si="22"/>
        <v>3270</v>
      </c>
      <c r="CI65" s="14">
        <v>2520</v>
      </c>
      <c r="CJ65" s="14">
        <v>750</v>
      </c>
      <c r="CK65" s="13">
        <f t="shared" si="23"/>
        <v>0</v>
      </c>
      <c r="CL65" s="14">
        <v>0</v>
      </c>
      <c r="CM65" s="14">
        <v>0</v>
      </c>
      <c r="CN65" s="13">
        <f t="shared" si="24"/>
        <v>5964</v>
      </c>
      <c r="CO65" s="14">
        <v>4488</v>
      </c>
      <c r="CP65" s="14">
        <v>1476</v>
      </c>
      <c r="CQ65" s="16"/>
      <c r="CR65" s="13">
        <f t="shared" si="25"/>
        <v>0</v>
      </c>
      <c r="CS65" s="14">
        <v>0</v>
      </c>
      <c r="CT65" s="14">
        <v>0</v>
      </c>
      <c r="CU65" s="13">
        <f t="shared" si="26"/>
        <v>0</v>
      </c>
      <c r="CV65" s="13">
        <f t="shared" si="27"/>
        <v>0</v>
      </c>
      <c r="CW65" s="13">
        <f t="shared" si="27"/>
        <v>0</v>
      </c>
      <c r="CX65" s="13">
        <f t="shared" si="28"/>
        <v>0</v>
      </c>
      <c r="CY65" s="14">
        <v>0</v>
      </c>
      <c r="CZ65" s="14">
        <v>0</v>
      </c>
      <c r="DA65" s="13">
        <f t="shared" si="29"/>
        <v>0</v>
      </c>
      <c r="DB65" s="14">
        <v>0</v>
      </c>
      <c r="DC65" s="14">
        <v>0</v>
      </c>
      <c r="DD65" s="13">
        <f t="shared" si="30"/>
        <v>0</v>
      </c>
      <c r="DE65" s="14">
        <v>0</v>
      </c>
      <c r="DF65" s="14">
        <v>0</v>
      </c>
      <c r="DG65" s="17">
        <f t="shared" si="33"/>
        <v>141366</v>
      </c>
      <c r="DH65" s="17">
        <f t="shared" si="31"/>
        <v>108541</v>
      </c>
      <c r="DI65" s="17">
        <v>16569</v>
      </c>
      <c r="DJ65" s="17">
        <f t="shared" si="32"/>
        <v>32825</v>
      </c>
      <c r="DK65" s="18">
        <v>4948</v>
      </c>
      <c r="DL65" s="18">
        <v>3372</v>
      </c>
    </row>
    <row r="66" spans="1:116" ht="15.75" x14ac:dyDescent="0.2">
      <c r="A66" s="19" t="s">
        <v>132</v>
      </c>
      <c r="B66" s="13">
        <f t="shared" si="0"/>
        <v>36029</v>
      </c>
      <c r="C66" s="14">
        <v>3916</v>
      </c>
      <c r="D66" s="14">
        <v>27366</v>
      </c>
      <c r="E66" s="14">
        <v>0</v>
      </c>
      <c r="F66" s="14">
        <v>0</v>
      </c>
      <c r="G66" s="14">
        <v>0</v>
      </c>
      <c r="H66" s="14">
        <v>1327</v>
      </c>
      <c r="I66" s="14">
        <v>3068</v>
      </c>
      <c r="J66" s="14">
        <v>0</v>
      </c>
      <c r="K66" s="14">
        <v>0</v>
      </c>
      <c r="L66" s="14">
        <v>0</v>
      </c>
      <c r="M66" s="14">
        <v>352</v>
      </c>
      <c r="N66" s="14">
        <v>0</v>
      </c>
      <c r="O66" s="13">
        <f t="shared" si="1"/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3">
        <f t="shared" si="2"/>
        <v>4343</v>
      </c>
      <c r="Y66" s="13">
        <f t="shared" si="3"/>
        <v>2530</v>
      </c>
      <c r="Z66" s="14">
        <v>2530</v>
      </c>
      <c r="AA66" s="14">
        <v>0</v>
      </c>
      <c r="AB66" s="13">
        <f t="shared" si="4"/>
        <v>1813</v>
      </c>
      <c r="AC66" s="14">
        <v>1813</v>
      </c>
      <c r="AD66" s="14">
        <v>0</v>
      </c>
      <c r="AE66" s="13">
        <f t="shared" si="5"/>
        <v>2568</v>
      </c>
      <c r="AF66" s="14">
        <v>2568</v>
      </c>
      <c r="AG66" s="14">
        <v>0</v>
      </c>
      <c r="AH66" s="14">
        <v>0</v>
      </c>
      <c r="AI66" s="13">
        <f t="shared" si="6"/>
        <v>40</v>
      </c>
      <c r="AJ66" s="14">
        <v>40</v>
      </c>
      <c r="AK66" s="14">
        <v>0</v>
      </c>
      <c r="AL66" s="13">
        <f t="shared" si="7"/>
        <v>3378</v>
      </c>
      <c r="AM66" s="14">
        <v>3378</v>
      </c>
      <c r="AN66" s="14">
        <v>0</v>
      </c>
      <c r="AO66" s="13">
        <f t="shared" si="8"/>
        <v>201</v>
      </c>
      <c r="AP66" s="14">
        <v>201</v>
      </c>
      <c r="AQ66" s="14">
        <v>0</v>
      </c>
      <c r="AR66" s="13">
        <f t="shared" si="9"/>
        <v>16119</v>
      </c>
      <c r="AS66" s="14">
        <v>4399</v>
      </c>
      <c r="AT66" s="14">
        <v>0</v>
      </c>
      <c r="AU66" s="14">
        <v>0</v>
      </c>
      <c r="AV66" s="14">
        <v>0</v>
      </c>
      <c r="AW66" s="14">
        <v>0</v>
      </c>
      <c r="AX66" s="13">
        <f t="shared" si="10"/>
        <v>4356</v>
      </c>
      <c r="AY66" s="14">
        <v>4356</v>
      </c>
      <c r="AZ66" s="14">
        <v>0</v>
      </c>
      <c r="BA66" s="13">
        <f t="shared" si="11"/>
        <v>0</v>
      </c>
      <c r="BB66" s="14">
        <v>0</v>
      </c>
      <c r="BC66" s="14">
        <v>0</v>
      </c>
      <c r="BD66" s="13">
        <f t="shared" si="12"/>
        <v>3653</v>
      </c>
      <c r="BE66" s="14">
        <v>3640</v>
      </c>
      <c r="BF66" s="14">
        <v>13</v>
      </c>
      <c r="BG66" s="13">
        <f t="shared" si="13"/>
        <v>0</v>
      </c>
      <c r="BH66" s="14">
        <v>0</v>
      </c>
      <c r="BI66" s="14">
        <v>0</v>
      </c>
      <c r="BJ66" s="13">
        <f t="shared" si="14"/>
        <v>3711</v>
      </c>
      <c r="BK66" s="14">
        <v>3711</v>
      </c>
      <c r="BL66" s="14">
        <v>0</v>
      </c>
      <c r="BM66" s="13">
        <f t="shared" si="15"/>
        <v>4425</v>
      </c>
      <c r="BN66" s="14">
        <v>4425</v>
      </c>
      <c r="BO66" s="14">
        <v>0</v>
      </c>
      <c r="BP66" s="13">
        <f t="shared" si="16"/>
        <v>0</v>
      </c>
      <c r="BQ66" s="13">
        <f t="shared" si="17"/>
        <v>0</v>
      </c>
      <c r="BR66" s="14">
        <v>0</v>
      </c>
      <c r="BS66" s="15">
        <v>0</v>
      </c>
      <c r="BT66" s="15">
        <v>0</v>
      </c>
      <c r="BU66" s="15">
        <v>0</v>
      </c>
      <c r="BV66" s="13">
        <f t="shared" si="18"/>
        <v>0</v>
      </c>
      <c r="BW66" s="15">
        <v>0</v>
      </c>
      <c r="BX66" s="15">
        <v>0</v>
      </c>
      <c r="BY66" s="13">
        <f t="shared" si="19"/>
        <v>0</v>
      </c>
      <c r="BZ66" s="15">
        <v>0</v>
      </c>
      <c r="CA66" s="15">
        <v>0</v>
      </c>
      <c r="CB66" s="13">
        <f t="shared" si="20"/>
        <v>0</v>
      </c>
      <c r="CC66" s="15">
        <v>0</v>
      </c>
      <c r="CD66" s="15">
        <v>0</v>
      </c>
      <c r="CE66" s="13">
        <f t="shared" si="21"/>
        <v>11924</v>
      </c>
      <c r="CF66" s="14">
        <v>11881</v>
      </c>
      <c r="CG66" s="14">
        <v>43</v>
      </c>
      <c r="CH66" s="13">
        <f t="shared" si="22"/>
        <v>4224</v>
      </c>
      <c r="CI66" s="14">
        <v>4224</v>
      </c>
      <c r="CJ66" s="14">
        <v>0</v>
      </c>
      <c r="CK66" s="13">
        <f t="shared" si="23"/>
        <v>0</v>
      </c>
      <c r="CL66" s="14">
        <v>0</v>
      </c>
      <c r="CM66" s="14">
        <v>0</v>
      </c>
      <c r="CN66" s="13">
        <f t="shared" si="24"/>
        <v>3396</v>
      </c>
      <c r="CO66" s="14">
        <v>3396</v>
      </c>
      <c r="CP66" s="14">
        <v>0</v>
      </c>
      <c r="CQ66" s="16"/>
      <c r="CR66" s="13">
        <f t="shared" si="25"/>
        <v>0</v>
      </c>
      <c r="CS66" s="14">
        <v>0</v>
      </c>
      <c r="CT66" s="14">
        <v>0</v>
      </c>
      <c r="CU66" s="13">
        <f t="shared" si="26"/>
        <v>0</v>
      </c>
      <c r="CV66" s="13">
        <f t="shared" si="27"/>
        <v>0</v>
      </c>
      <c r="CW66" s="13">
        <f t="shared" si="27"/>
        <v>0</v>
      </c>
      <c r="CX66" s="13">
        <f t="shared" si="28"/>
        <v>0</v>
      </c>
      <c r="CY66" s="14">
        <v>0</v>
      </c>
      <c r="CZ66" s="14">
        <v>0</v>
      </c>
      <c r="DA66" s="13">
        <f t="shared" si="29"/>
        <v>0</v>
      </c>
      <c r="DB66" s="14">
        <v>0</v>
      </c>
      <c r="DC66" s="14">
        <v>0</v>
      </c>
      <c r="DD66" s="13">
        <f t="shared" si="30"/>
        <v>0</v>
      </c>
      <c r="DE66" s="14">
        <v>0</v>
      </c>
      <c r="DF66" s="14">
        <v>0</v>
      </c>
      <c r="DG66" s="17">
        <f t="shared" si="33"/>
        <v>86647</v>
      </c>
      <c r="DH66" s="17">
        <f t="shared" si="31"/>
        <v>86591</v>
      </c>
      <c r="DI66" s="17">
        <v>16746</v>
      </c>
      <c r="DJ66" s="17">
        <f t="shared" si="32"/>
        <v>56</v>
      </c>
      <c r="DK66" s="18">
        <v>4689</v>
      </c>
      <c r="DL66" s="18">
        <v>3195</v>
      </c>
    </row>
    <row r="67" spans="1:116" ht="15.75" x14ac:dyDescent="0.2">
      <c r="A67" s="19" t="s">
        <v>133</v>
      </c>
      <c r="B67" s="13">
        <f t="shared" si="0"/>
        <v>40164</v>
      </c>
      <c r="C67" s="14">
        <v>0</v>
      </c>
      <c r="D67" s="14">
        <v>37433</v>
      </c>
      <c r="E67" s="14">
        <v>0</v>
      </c>
      <c r="F67" s="14">
        <v>0</v>
      </c>
      <c r="G67" s="14">
        <v>0</v>
      </c>
      <c r="H67" s="14">
        <v>535</v>
      </c>
      <c r="I67" s="14">
        <v>14</v>
      </c>
      <c r="J67" s="14">
        <v>0</v>
      </c>
      <c r="K67" s="14">
        <v>0</v>
      </c>
      <c r="L67" s="14">
        <v>2139</v>
      </c>
      <c r="M67" s="14">
        <v>43</v>
      </c>
      <c r="N67" s="14">
        <v>0</v>
      </c>
      <c r="O67" s="13">
        <f t="shared" si="1"/>
        <v>15208</v>
      </c>
      <c r="P67" s="14">
        <v>0</v>
      </c>
      <c r="Q67" s="14">
        <v>14331</v>
      </c>
      <c r="R67" s="14">
        <v>0</v>
      </c>
      <c r="S67" s="14">
        <v>770</v>
      </c>
      <c r="T67" s="14">
        <v>107</v>
      </c>
      <c r="U67" s="14">
        <v>0</v>
      </c>
      <c r="V67" s="14">
        <v>0</v>
      </c>
      <c r="W67" s="14">
        <v>0</v>
      </c>
      <c r="X67" s="13">
        <f t="shared" si="2"/>
        <v>2471</v>
      </c>
      <c r="Y67" s="13">
        <f t="shared" si="3"/>
        <v>1508</v>
      </c>
      <c r="Z67" s="14">
        <v>1497</v>
      </c>
      <c r="AA67" s="14">
        <v>11</v>
      </c>
      <c r="AB67" s="13">
        <f t="shared" si="4"/>
        <v>963</v>
      </c>
      <c r="AC67" s="14">
        <v>963</v>
      </c>
      <c r="AD67" s="14">
        <v>0</v>
      </c>
      <c r="AE67" s="13">
        <f t="shared" si="5"/>
        <v>1808</v>
      </c>
      <c r="AF67" s="14">
        <v>1551</v>
      </c>
      <c r="AG67" s="14">
        <v>257</v>
      </c>
      <c r="AH67" s="14">
        <v>0</v>
      </c>
      <c r="AI67" s="13">
        <f t="shared" si="6"/>
        <v>0</v>
      </c>
      <c r="AJ67" s="14">
        <v>0</v>
      </c>
      <c r="AK67" s="14">
        <v>0</v>
      </c>
      <c r="AL67" s="13">
        <f t="shared" si="7"/>
        <v>1422</v>
      </c>
      <c r="AM67" s="14">
        <v>1369</v>
      </c>
      <c r="AN67" s="14">
        <v>53</v>
      </c>
      <c r="AO67" s="13">
        <f t="shared" si="8"/>
        <v>374</v>
      </c>
      <c r="AP67" s="14">
        <v>321</v>
      </c>
      <c r="AQ67" s="14">
        <v>53</v>
      </c>
      <c r="AR67" s="13">
        <f t="shared" si="9"/>
        <v>2103</v>
      </c>
      <c r="AS67" s="14">
        <v>1604</v>
      </c>
      <c r="AT67" s="14">
        <v>139</v>
      </c>
      <c r="AU67" s="14">
        <v>0</v>
      </c>
      <c r="AV67" s="14">
        <v>0</v>
      </c>
      <c r="AW67" s="14">
        <v>0</v>
      </c>
      <c r="AX67" s="13">
        <f t="shared" si="10"/>
        <v>0</v>
      </c>
      <c r="AY67" s="14">
        <v>0</v>
      </c>
      <c r="AZ67" s="14">
        <v>0</v>
      </c>
      <c r="BA67" s="13">
        <f t="shared" si="11"/>
        <v>0</v>
      </c>
      <c r="BB67" s="14">
        <v>0</v>
      </c>
      <c r="BC67" s="14">
        <v>0</v>
      </c>
      <c r="BD67" s="13">
        <f t="shared" si="12"/>
        <v>28</v>
      </c>
      <c r="BE67" s="14">
        <v>0</v>
      </c>
      <c r="BF67" s="14">
        <v>28</v>
      </c>
      <c r="BG67" s="13">
        <f t="shared" si="13"/>
        <v>0</v>
      </c>
      <c r="BH67" s="14">
        <v>0</v>
      </c>
      <c r="BI67" s="14">
        <v>0</v>
      </c>
      <c r="BJ67" s="13">
        <f t="shared" si="14"/>
        <v>332</v>
      </c>
      <c r="BK67" s="14">
        <v>332</v>
      </c>
      <c r="BL67" s="14">
        <v>0</v>
      </c>
      <c r="BM67" s="13">
        <f t="shared" si="15"/>
        <v>1294</v>
      </c>
      <c r="BN67" s="14">
        <v>1283</v>
      </c>
      <c r="BO67" s="14">
        <v>11</v>
      </c>
      <c r="BP67" s="13">
        <f t="shared" si="16"/>
        <v>0</v>
      </c>
      <c r="BQ67" s="13">
        <f t="shared" si="17"/>
        <v>0</v>
      </c>
      <c r="BR67" s="14">
        <v>0</v>
      </c>
      <c r="BS67" s="14">
        <v>0</v>
      </c>
      <c r="BT67" s="14">
        <v>0</v>
      </c>
      <c r="BU67" s="14">
        <v>0</v>
      </c>
      <c r="BV67" s="13">
        <f t="shared" si="18"/>
        <v>0</v>
      </c>
      <c r="BW67" s="14">
        <v>0</v>
      </c>
      <c r="BX67" s="14">
        <v>0</v>
      </c>
      <c r="BY67" s="13">
        <f t="shared" si="19"/>
        <v>0</v>
      </c>
      <c r="BZ67" s="14">
        <v>0</v>
      </c>
      <c r="CA67" s="14">
        <v>0</v>
      </c>
      <c r="CB67" s="13">
        <f t="shared" si="20"/>
        <v>0</v>
      </c>
      <c r="CC67" s="14">
        <v>0</v>
      </c>
      <c r="CD67" s="14">
        <v>0</v>
      </c>
      <c r="CE67" s="13">
        <f t="shared" si="21"/>
        <v>4614</v>
      </c>
      <c r="CF67" s="14">
        <v>4064</v>
      </c>
      <c r="CG67" s="14">
        <v>550</v>
      </c>
      <c r="CH67" s="13">
        <f t="shared" si="22"/>
        <v>6246</v>
      </c>
      <c r="CI67" s="14">
        <v>5189</v>
      </c>
      <c r="CJ67" s="14">
        <v>1057</v>
      </c>
      <c r="CK67" s="13">
        <f t="shared" si="23"/>
        <v>0</v>
      </c>
      <c r="CL67" s="14">
        <v>0</v>
      </c>
      <c r="CM67" s="14">
        <v>0</v>
      </c>
      <c r="CN67" s="13">
        <f t="shared" si="24"/>
        <v>3310</v>
      </c>
      <c r="CO67" s="14">
        <v>2460</v>
      </c>
      <c r="CP67" s="14">
        <v>850</v>
      </c>
      <c r="CQ67" s="16"/>
      <c r="CR67" s="13">
        <f t="shared" si="25"/>
        <v>0</v>
      </c>
      <c r="CS67" s="14">
        <v>0</v>
      </c>
      <c r="CT67" s="14">
        <v>0</v>
      </c>
      <c r="CU67" s="13">
        <f t="shared" si="26"/>
        <v>0</v>
      </c>
      <c r="CV67" s="13">
        <f t="shared" si="27"/>
        <v>0</v>
      </c>
      <c r="CW67" s="13">
        <f t="shared" si="27"/>
        <v>0</v>
      </c>
      <c r="CX67" s="13">
        <f t="shared" si="28"/>
        <v>0</v>
      </c>
      <c r="CY67" s="14">
        <v>0</v>
      </c>
      <c r="CZ67" s="14">
        <v>0</v>
      </c>
      <c r="DA67" s="13">
        <f t="shared" si="29"/>
        <v>0</v>
      </c>
      <c r="DB67" s="14">
        <v>0</v>
      </c>
      <c r="DC67" s="14">
        <v>0</v>
      </c>
      <c r="DD67" s="13">
        <f t="shared" si="30"/>
        <v>0</v>
      </c>
      <c r="DE67" s="14">
        <v>0</v>
      </c>
      <c r="DF67" s="14">
        <v>0</v>
      </c>
      <c r="DG67" s="17">
        <f t="shared" si="33"/>
        <v>79014</v>
      </c>
      <c r="DH67" s="17">
        <f t="shared" si="31"/>
        <v>60797</v>
      </c>
      <c r="DI67" s="17">
        <v>8136</v>
      </c>
      <c r="DJ67" s="17">
        <f t="shared" si="32"/>
        <v>18217</v>
      </c>
      <c r="DK67" s="18">
        <v>2771</v>
      </c>
      <c r="DL67" s="18">
        <v>1888</v>
      </c>
    </row>
    <row r="68" spans="1:116" ht="15.75" x14ac:dyDescent="0.2">
      <c r="A68" s="19" t="s">
        <v>134</v>
      </c>
      <c r="B68" s="13">
        <f t="shared" si="0"/>
        <v>17848</v>
      </c>
      <c r="C68" s="14">
        <v>6148</v>
      </c>
      <c r="D68" s="14">
        <v>10446</v>
      </c>
      <c r="E68" s="14">
        <v>0</v>
      </c>
      <c r="F68" s="14">
        <v>0</v>
      </c>
      <c r="G68" s="14">
        <v>0</v>
      </c>
      <c r="H68" s="14">
        <v>192</v>
      </c>
      <c r="I68" s="14">
        <v>203</v>
      </c>
      <c r="J68" s="14">
        <v>0</v>
      </c>
      <c r="K68" s="14">
        <v>0</v>
      </c>
      <c r="L68" s="14">
        <v>859</v>
      </c>
      <c r="M68" s="14">
        <v>0</v>
      </c>
      <c r="N68" s="14">
        <v>0</v>
      </c>
      <c r="O68" s="13">
        <f t="shared" si="1"/>
        <v>10541</v>
      </c>
      <c r="P68" s="14">
        <v>3377</v>
      </c>
      <c r="Q68" s="14">
        <v>6877</v>
      </c>
      <c r="R68" s="14">
        <v>0</v>
      </c>
      <c r="S68" s="14">
        <v>108</v>
      </c>
      <c r="T68" s="14">
        <v>179</v>
      </c>
      <c r="U68" s="14">
        <v>0</v>
      </c>
      <c r="V68" s="14">
        <v>0</v>
      </c>
      <c r="W68" s="14">
        <v>0</v>
      </c>
      <c r="X68" s="13">
        <f t="shared" si="2"/>
        <v>1108</v>
      </c>
      <c r="Y68" s="13">
        <f t="shared" si="3"/>
        <v>989</v>
      </c>
      <c r="Z68" s="14">
        <v>953</v>
      </c>
      <c r="AA68" s="14">
        <v>36</v>
      </c>
      <c r="AB68" s="13">
        <f t="shared" si="4"/>
        <v>119</v>
      </c>
      <c r="AC68" s="14">
        <v>119</v>
      </c>
      <c r="AD68" s="14">
        <v>0</v>
      </c>
      <c r="AE68" s="13">
        <f t="shared" si="5"/>
        <v>516</v>
      </c>
      <c r="AF68" s="14">
        <v>225</v>
      </c>
      <c r="AG68" s="14">
        <v>291</v>
      </c>
      <c r="AH68" s="14">
        <v>0</v>
      </c>
      <c r="AI68" s="13">
        <f t="shared" si="6"/>
        <v>0</v>
      </c>
      <c r="AJ68" s="14">
        <v>0</v>
      </c>
      <c r="AK68" s="14">
        <v>0</v>
      </c>
      <c r="AL68" s="13">
        <f t="shared" si="7"/>
        <v>1304</v>
      </c>
      <c r="AM68" s="14">
        <v>638</v>
      </c>
      <c r="AN68" s="14">
        <v>666</v>
      </c>
      <c r="AO68" s="13">
        <f t="shared" si="8"/>
        <v>236</v>
      </c>
      <c r="AP68" s="14">
        <v>213</v>
      </c>
      <c r="AQ68" s="14">
        <v>23</v>
      </c>
      <c r="AR68" s="13">
        <f t="shared" si="9"/>
        <v>1264</v>
      </c>
      <c r="AS68" s="14">
        <v>564</v>
      </c>
      <c r="AT68" s="14">
        <v>258</v>
      </c>
      <c r="AU68" s="14">
        <v>0</v>
      </c>
      <c r="AV68" s="14">
        <v>84</v>
      </c>
      <c r="AW68" s="14">
        <v>0</v>
      </c>
      <c r="AX68" s="13">
        <f t="shared" si="10"/>
        <v>0</v>
      </c>
      <c r="AY68" s="14">
        <v>0</v>
      </c>
      <c r="AZ68" s="14">
        <v>0</v>
      </c>
      <c r="BA68" s="13">
        <f t="shared" si="11"/>
        <v>60</v>
      </c>
      <c r="BB68" s="14">
        <v>60</v>
      </c>
      <c r="BC68" s="14">
        <v>0</v>
      </c>
      <c r="BD68" s="13">
        <f t="shared" si="12"/>
        <v>238</v>
      </c>
      <c r="BE68" s="14">
        <v>119</v>
      </c>
      <c r="BF68" s="14">
        <v>119</v>
      </c>
      <c r="BG68" s="13">
        <f t="shared" si="13"/>
        <v>0</v>
      </c>
      <c r="BH68" s="14">
        <v>0</v>
      </c>
      <c r="BI68" s="14">
        <v>0</v>
      </c>
      <c r="BJ68" s="13">
        <f t="shared" si="14"/>
        <v>60</v>
      </c>
      <c r="BK68" s="14">
        <v>60</v>
      </c>
      <c r="BL68" s="14">
        <v>0</v>
      </c>
      <c r="BM68" s="13">
        <f t="shared" si="15"/>
        <v>501</v>
      </c>
      <c r="BN68" s="14">
        <v>492</v>
      </c>
      <c r="BO68" s="14">
        <v>9</v>
      </c>
      <c r="BP68" s="13">
        <f t="shared" si="16"/>
        <v>0</v>
      </c>
      <c r="BQ68" s="13">
        <f t="shared" si="17"/>
        <v>0</v>
      </c>
      <c r="BR68" s="14">
        <v>0</v>
      </c>
      <c r="BS68" s="14">
        <v>0</v>
      </c>
      <c r="BT68" s="14">
        <v>0</v>
      </c>
      <c r="BU68" s="14">
        <v>0</v>
      </c>
      <c r="BV68" s="13">
        <f t="shared" si="18"/>
        <v>0</v>
      </c>
      <c r="BW68" s="14">
        <v>0</v>
      </c>
      <c r="BX68" s="14">
        <v>0</v>
      </c>
      <c r="BY68" s="13">
        <f t="shared" si="19"/>
        <v>0</v>
      </c>
      <c r="BZ68" s="14">
        <v>0</v>
      </c>
      <c r="CA68" s="14">
        <v>0</v>
      </c>
      <c r="CB68" s="13">
        <f t="shared" si="20"/>
        <v>0</v>
      </c>
      <c r="CC68" s="14">
        <v>0</v>
      </c>
      <c r="CD68" s="14">
        <v>0</v>
      </c>
      <c r="CE68" s="13">
        <f t="shared" si="21"/>
        <v>7642</v>
      </c>
      <c r="CF68" s="14">
        <v>7162</v>
      </c>
      <c r="CG68" s="14">
        <v>480</v>
      </c>
      <c r="CH68" s="13">
        <f t="shared" si="22"/>
        <v>2818</v>
      </c>
      <c r="CI68" s="14">
        <v>2135</v>
      </c>
      <c r="CJ68" s="14">
        <v>683</v>
      </c>
      <c r="CK68" s="13">
        <f t="shared" si="23"/>
        <v>0</v>
      </c>
      <c r="CL68" s="14">
        <v>0</v>
      </c>
      <c r="CM68" s="14">
        <v>0</v>
      </c>
      <c r="CN68" s="13">
        <f t="shared" si="24"/>
        <v>690</v>
      </c>
      <c r="CO68" s="14">
        <v>353</v>
      </c>
      <c r="CP68" s="14">
        <v>337</v>
      </c>
      <c r="CQ68" s="16"/>
      <c r="CR68" s="13">
        <f t="shared" si="25"/>
        <v>0</v>
      </c>
      <c r="CS68" s="14">
        <v>0</v>
      </c>
      <c r="CT68" s="14">
        <v>0</v>
      </c>
      <c r="CU68" s="13">
        <f t="shared" si="26"/>
        <v>0</v>
      </c>
      <c r="CV68" s="13">
        <f t="shared" si="27"/>
        <v>0</v>
      </c>
      <c r="CW68" s="13">
        <f t="shared" si="27"/>
        <v>0</v>
      </c>
      <c r="CX68" s="13">
        <f t="shared" si="28"/>
        <v>0</v>
      </c>
      <c r="CY68" s="14">
        <v>0</v>
      </c>
      <c r="CZ68" s="14">
        <v>0</v>
      </c>
      <c r="DA68" s="13">
        <f t="shared" si="29"/>
        <v>0</v>
      </c>
      <c r="DB68" s="14">
        <v>0</v>
      </c>
      <c r="DC68" s="14">
        <v>0</v>
      </c>
      <c r="DD68" s="13">
        <f t="shared" si="30"/>
        <v>0</v>
      </c>
      <c r="DE68" s="14">
        <v>0</v>
      </c>
      <c r="DF68" s="14">
        <v>0</v>
      </c>
      <c r="DG68" s="17">
        <f t="shared" si="33"/>
        <v>44468</v>
      </c>
      <c r="DH68" s="17">
        <f t="shared" si="31"/>
        <v>31025</v>
      </c>
      <c r="DI68" s="17">
        <v>8279</v>
      </c>
      <c r="DJ68" s="17">
        <f t="shared" si="32"/>
        <v>13443</v>
      </c>
      <c r="DK68" s="18">
        <v>2564</v>
      </c>
      <c r="DL68" s="18">
        <v>1747</v>
      </c>
    </row>
    <row r="69" spans="1:116" ht="15.75" x14ac:dyDescent="0.2">
      <c r="A69" s="19" t="s">
        <v>135</v>
      </c>
      <c r="B69" s="13">
        <f t="shared" si="0"/>
        <v>24938</v>
      </c>
      <c r="C69" s="14">
        <v>0</v>
      </c>
      <c r="D69" s="14">
        <v>22894</v>
      </c>
      <c r="E69" s="14">
        <v>0</v>
      </c>
      <c r="F69" s="14">
        <v>0</v>
      </c>
      <c r="G69" s="14">
        <v>0</v>
      </c>
      <c r="H69" s="14">
        <v>226</v>
      </c>
      <c r="I69" s="14">
        <v>956</v>
      </c>
      <c r="J69" s="14">
        <v>0</v>
      </c>
      <c r="K69" s="14">
        <v>0</v>
      </c>
      <c r="L69" s="14">
        <v>862</v>
      </c>
      <c r="M69" s="14">
        <v>0</v>
      </c>
      <c r="N69" s="14">
        <v>0</v>
      </c>
      <c r="O69" s="13">
        <f t="shared" si="1"/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3">
        <f t="shared" si="2"/>
        <v>1290</v>
      </c>
      <c r="Y69" s="13">
        <f t="shared" si="3"/>
        <v>1290</v>
      </c>
      <c r="Z69" s="14">
        <v>1290</v>
      </c>
      <c r="AA69" s="14">
        <v>0</v>
      </c>
      <c r="AB69" s="13">
        <f t="shared" si="4"/>
        <v>0</v>
      </c>
      <c r="AC69" s="14">
        <v>0</v>
      </c>
      <c r="AD69" s="14">
        <v>0</v>
      </c>
      <c r="AE69" s="13">
        <f t="shared" si="5"/>
        <v>1434</v>
      </c>
      <c r="AF69" s="14">
        <v>1434</v>
      </c>
      <c r="AG69" s="14">
        <v>0</v>
      </c>
      <c r="AH69" s="14">
        <v>0</v>
      </c>
      <c r="AI69" s="13">
        <f t="shared" si="6"/>
        <v>0</v>
      </c>
      <c r="AJ69" s="14">
        <v>0</v>
      </c>
      <c r="AK69" s="14">
        <v>0</v>
      </c>
      <c r="AL69" s="13">
        <f t="shared" si="7"/>
        <v>2586</v>
      </c>
      <c r="AM69" s="14">
        <v>2586</v>
      </c>
      <c r="AN69" s="14">
        <v>0</v>
      </c>
      <c r="AO69" s="13">
        <f t="shared" si="8"/>
        <v>202</v>
      </c>
      <c r="AP69" s="14">
        <v>202</v>
      </c>
      <c r="AQ69" s="14">
        <v>0</v>
      </c>
      <c r="AR69" s="13">
        <f t="shared" si="9"/>
        <v>5322</v>
      </c>
      <c r="AS69" s="14">
        <v>2087</v>
      </c>
      <c r="AT69" s="14">
        <v>0</v>
      </c>
      <c r="AU69" s="14">
        <v>0</v>
      </c>
      <c r="AV69" s="14">
        <v>88</v>
      </c>
      <c r="AW69" s="14">
        <v>0</v>
      </c>
      <c r="AX69" s="13">
        <f t="shared" si="10"/>
        <v>0</v>
      </c>
      <c r="AY69" s="14">
        <v>0</v>
      </c>
      <c r="AZ69" s="14">
        <v>0</v>
      </c>
      <c r="BA69" s="13">
        <f t="shared" si="11"/>
        <v>0</v>
      </c>
      <c r="BB69" s="14">
        <v>0</v>
      </c>
      <c r="BC69" s="14">
        <v>0</v>
      </c>
      <c r="BD69" s="13">
        <f t="shared" si="12"/>
        <v>1713</v>
      </c>
      <c r="BE69" s="14">
        <v>1713</v>
      </c>
      <c r="BF69" s="14">
        <v>0</v>
      </c>
      <c r="BG69" s="13">
        <f t="shared" si="13"/>
        <v>0</v>
      </c>
      <c r="BH69" s="14">
        <v>0</v>
      </c>
      <c r="BI69" s="14">
        <v>0</v>
      </c>
      <c r="BJ69" s="13">
        <f t="shared" si="14"/>
        <v>1434</v>
      </c>
      <c r="BK69" s="14">
        <v>1434</v>
      </c>
      <c r="BL69" s="14">
        <v>0</v>
      </c>
      <c r="BM69" s="13">
        <f t="shared" si="15"/>
        <v>1434</v>
      </c>
      <c r="BN69" s="14">
        <v>1434</v>
      </c>
      <c r="BO69" s="14">
        <v>0</v>
      </c>
      <c r="BP69" s="13">
        <f t="shared" si="16"/>
        <v>0</v>
      </c>
      <c r="BQ69" s="13">
        <f t="shared" si="17"/>
        <v>0</v>
      </c>
      <c r="BR69" s="14">
        <v>0</v>
      </c>
      <c r="BS69" s="14">
        <v>0</v>
      </c>
      <c r="BT69" s="14">
        <v>0</v>
      </c>
      <c r="BU69" s="14">
        <v>0</v>
      </c>
      <c r="BV69" s="13">
        <f t="shared" si="18"/>
        <v>0</v>
      </c>
      <c r="BW69" s="14">
        <v>0</v>
      </c>
      <c r="BX69" s="14">
        <v>0</v>
      </c>
      <c r="BY69" s="13">
        <f t="shared" si="19"/>
        <v>0</v>
      </c>
      <c r="BZ69" s="14">
        <v>0</v>
      </c>
      <c r="CA69" s="14">
        <v>0</v>
      </c>
      <c r="CB69" s="13">
        <f t="shared" si="20"/>
        <v>0</v>
      </c>
      <c r="CC69" s="14">
        <v>0</v>
      </c>
      <c r="CD69" s="14">
        <v>0</v>
      </c>
      <c r="CE69" s="13">
        <f t="shared" si="21"/>
        <v>1724</v>
      </c>
      <c r="CF69" s="14">
        <v>1724</v>
      </c>
      <c r="CG69" s="14">
        <v>0</v>
      </c>
      <c r="CH69" s="13">
        <f t="shared" si="22"/>
        <v>1724</v>
      </c>
      <c r="CI69" s="14">
        <v>1724</v>
      </c>
      <c r="CJ69" s="14">
        <v>0</v>
      </c>
      <c r="CK69" s="13">
        <f t="shared" si="23"/>
        <v>0</v>
      </c>
      <c r="CL69" s="14">
        <v>0</v>
      </c>
      <c r="CM69" s="14">
        <v>0</v>
      </c>
      <c r="CN69" s="13">
        <f t="shared" si="24"/>
        <v>227</v>
      </c>
      <c r="CO69" s="14">
        <v>227</v>
      </c>
      <c r="CP69" s="14">
        <v>0</v>
      </c>
      <c r="CQ69" s="16"/>
      <c r="CR69" s="13">
        <f t="shared" si="25"/>
        <v>0</v>
      </c>
      <c r="CS69" s="14">
        <v>0</v>
      </c>
      <c r="CT69" s="14">
        <v>0</v>
      </c>
      <c r="CU69" s="13">
        <f t="shared" si="26"/>
        <v>0</v>
      </c>
      <c r="CV69" s="13">
        <f t="shared" si="27"/>
        <v>0</v>
      </c>
      <c r="CW69" s="13">
        <f t="shared" si="27"/>
        <v>0</v>
      </c>
      <c r="CX69" s="13">
        <f t="shared" si="28"/>
        <v>0</v>
      </c>
      <c r="CY69" s="14">
        <v>0</v>
      </c>
      <c r="CZ69" s="14">
        <v>0</v>
      </c>
      <c r="DA69" s="13">
        <f t="shared" si="29"/>
        <v>0</v>
      </c>
      <c r="DB69" s="14">
        <v>0</v>
      </c>
      <c r="DC69" s="14">
        <v>0</v>
      </c>
      <c r="DD69" s="13">
        <f t="shared" si="30"/>
        <v>0</v>
      </c>
      <c r="DE69" s="14">
        <v>0</v>
      </c>
      <c r="DF69" s="14">
        <v>0</v>
      </c>
      <c r="DG69" s="17">
        <f t="shared" si="33"/>
        <v>40881</v>
      </c>
      <c r="DH69" s="17">
        <f t="shared" si="31"/>
        <v>40881</v>
      </c>
      <c r="DI69" s="17">
        <v>7323</v>
      </c>
      <c r="DJ69" s="17">
        <f t="shared" si="32"/>
        <v>0</v>
      </c>
      <c r="DK69" s="18">
        <v>2062</v>
      </c>
      <c r="DL69" s="18">
        <v>1405</v>
      </c>
    </row>
    <row r="70" spans="1:116" ht="31.5" x14ac:dyDescent="0.2">
      <c r="A70" s="19" t="s">
        <v>136</v>
      </c>
      <c r="B70" s="13">
        <f t="shared" si="0"/>
        <v>76169</v>
      </c>
      <c r="C70" s="14">
        <v>12280</v>
      </c>
      <c r="D70" s="14">
        <v>62425</v>
      </c>
      <c r="E70" s="14">
        <v>0</v>
      </c>
      <c r="F70" s="14">
        <v>0</v>
      </c>
      <c r="G70" s="14">
        <v>0</v>
      </c>
      <c r="H70" s="14">
        <v>921</v>
      </c>
      <c r="I70" s="14">
        <v>543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3">
        <f t="shared" si="1"/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3">
        <f t="shared" si="2"/>
        <v>4246</v>
      </c>
      <c r="Y70" s="13">
        <f t="shared" si="3"/>
        <v>2111</v>
      </c>
      <c r="Z70" s="14">
        <v>2111</v>
      </c>
      <c r="AA70" s="14">
        <v>0</v>
      </c>
      <c r="AB70" s="13">
        <f t="shared" si="4"/>
        <v>2135</v>
      </c>
      <c r="AC70" s="14">
        <v>2135</v>
      </c>
      <c r="AD70" s="14">
        <v>0</v>
      </c>
      <c r="AE70" s="13">
        <f t="shared" si="5"/>
        <v>2696</v>
      </c>
      <c r="AF70" s="14">
        <v>2696</v>
      </c>
      <c r="AG70" s="14">
        <v>0</v>
      </c>
      <c r="AH70" s="14">
        <v>0</v>
      </c>
      <c r="AI70" s="13">
        <f t="shared" si="6"/>
        <v>0</v>
      </c>
      <c r="AJ70" s="14">
        <v>0</v>
      </c>
      <c r="AK70" s="14">
        <v>0</v>
      </c>
      <c r="AL70" s="13">
        <f t="shared" si="7"/>
        <v>2024</v>
      </c>
      <c r="AM70" s="14">
        <v>2024</v>
      </c>
      <c r="AN70" s="14">
        <v>0</v>
      </c>
      <c r="AO70" s="13">
        <f t="shared" si="8"/>
        <v>649</v>
      </c>
      <c r="AP70" s="14">
        <v>649</v>
      </c>
      <c r="AQ70" s="14">
        <v>0</v>
      </c>
      <c r="AR70" s="13">
        <f t="shared" si="9"/>
        <v>5518</v>
      </c>
      <c r="AS70" s="14">
        <v>3726</v>
      </c>
      <c r="AT70" s="14">
        <v>0</v>
      </c>
      <c r="AU70" s="14">
        <v>0</v>
      </c>
      <c r="AV70" s="14">
        <v>0</v>
      </c>
      <c r="AW70" s="14">
        <v>0</v>
      </c>
      <c r="AX70" s="13">
        <f t="shared" si="10"/>
        <v>0</v>
      </c>
      <c r="AY70" s="14">
        <v>0</v>
      </c>
      <c r="AZ70" s="14">
        <v>0</v>
      </c>
      <c r="BA70" s="13">
        <f t="shared" si="11"/>
        <v>236</v>
      </c>
      <c r="BB70" s="14">
        <v>236</v>
      </c>
      <c r="BC70" s="14">
        <v>0</v>
      </c>
      <c r="BD70" s="13">
        <f t="shared" si="12"/>
        <v>1439</v>
      </c>
      <c r="BE70" s="14">
        <v>1439</v>
      </c>
      <c r="BF70" s="14">
        <v>0</v>
      </c>
      <c r="BG70" s="13">
        <f t="shared" si="13"/>
        <v>0</v>
      </c>
      <c r="BH70" s="14">
        <v>0</v>
      </c>
      <c r="BI70" s="14">
        <v>0</v>
      </c>
      <c r="BJ70" s="13">
        <f t="shared" si="14"/>
        <v>117</v>
      </c>
      <c r="BK70" s="14">
        <v>117</v>
      </c>
      <c r="BL70" s="14">
        <v>0</v>
      </c>
      <c r="BM70" s="13">
        <f t="shared" si="15"/>
        <v>5067</v>
      </c>
      <c r="BN70" s="14">
        <v>5067</v>
      </c>
      <c r="BO70" s="14">
        <v>0</v>
      </c>
      <c r="BP70" s="13">
        <f t="shared" si="16"/>
        <v>0</v>
      </c>
      <c r="BQ70" s="13">
        <f t="shared" si="17"/>
        <v>0</v>
      </c>
      <c r="BR70" s="14">
        <v>0</v>
      </c>
      <c r="BS70" s="14">
        <v>0</v>
      </c>
      <c r="BT70" s="14">
        <v>0</v>
      </c>
      <c r="BU70" s="14">
        <v>0</v>
      </c>
      <c r="BV70" s="13">
        <f t="shared" si="18"/>
        <v>0</v>
      </c>
      <c r="BW70" s="14">
        <v>0</v>
      </c>
      <c r="BX70" s="14">
        <v>0</v>
      </c>
      <c r="BY70" s="13">
        <f t="shared" si="19"/>
        <v>0</v>
      </c>
      <c r="BZ70" s="14">
        <v>0</v>
      </c>
      <c r="CA70" s="14">
        <v>0</v>
      </c>
      <c r="CB70" s="13">
        <f t="shared" si="20"/>
        <v>0</v>
      </c>
      <c r="CC70" s="14">
        <v>0</v>
      </c>
      <c r="CD70" s="14">
        <v>0</v>
      </c>
      <c r="CE70" s="13">
        <f t="shared" si="21"/>
        <v>12834</v>
      </c>
      <c r="CF70" s="14">
        <v>12834</v>
      </c>
      <c r="CG70" s="14">
        <v>0</v>
      </c>
      <c r="CH70" s="13">
        <f t="shared" si="22"/>
        <v>1390</v>
      </c>
      <c r="CI70" s="14">
        <v>1390</v>
      </c>
      <c r="CJ70" s="14">
        <v>0</v>
      </c>
      <c r="CK70" s="13">
        <f t="shared" si="23"/>
        <v>0</v>
      </c>
      <c r="CL70" s="14">
        <v>0</v>
      </c>
      <c r="CM70" s="14">
        <v>0</v>
      </c>
      <c r="CN70" s="13">
        <f t="shared" si="24"/>
        <v>2863</v>
      </c>
      <c r="CO70" s="14">
        <v>2863</v>
      </c>
      <c r="CP70" s="14">
        <v>0</v>
      </c>
      <c r="CQ70" s="16"/>
      <c r="CR70" s="13">
        <f t="shared" si="25"/>
        <v>0</v>
      </c>
      <c r="CS70" s="14">
        <v>0</v>
      </c>
      <c r="CT70" s="14">
        <v>0</v>
      </c>
      <c r="CU70" s="13">
        <f t="shared" si="26"/>
        <v>0</v>
      </c>
      <c r="CV70" s="13">
        <f t="shared" si="27"/>
        <v>0</v>
      </c>
      <c r="CW70" s="13">
        <f t="shared" si="27"/>
        <v>0</v>
      </c>
      <c r="CX70" s="13">
        <f t="shared" si="28"/>
        <v>0</v>
      </c>
      <c r="CY70" s="14">
        <v>0</v>
      </c>
      <c r="CZ70" s="14">
        <v>0</v>
      </c>
      <c r="DA70" s="13">
        <f t="shared" si="29"/>
        <v>0</v>
      </c>
      <c r="DB70" s="14">
        <v>0</v>
      </c>
      <c r="DC70" s="14">
        <v>0</v>
      </c>
      <c r="DD70" s="13">
        <f t="shared" si="30"/>
        <v>0</v>
      </c>
      <c r="DE70" s="14">
        <v>0</v>
      </c>
      <c r="DF70" s="14">
        <v>0</v>
      </c>
      <c r="DG70" s="17">
        <f t="shared" si="33"/>
        <v>113456</v>
      </c>
      <c r="DH70" s="17">
        <f t="shared" si="31"/>
        <v>113456</v>
      </c>
      <c r="DI70" s="17">
        <v>19476</v>
      </c>
      <c r="DJ70" s="17">
        <f t="shared" si="32"/>
        <v>0</v>
      </c>
      <c r="DK70" s="18">
        <v>5444</v>
      </c>
      <c r="DL70" s="18">
        <v>3741</v>
      </c>
    </row>
    <row r="71" spans="1:116" ht="31.5" x14ac:dyDescent="0.2">
      <c r="A71" s="19" t="s">
        <v>137</v>
      </c>
      <c r="B71" s="13">
        <f t="shared" ref="B71:B97" si="34">C71+D71+E71+F71+G71+H71+I71+J71+K71+L71+M71+N71</f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3">
        <f t="shared" ref="O71:O97" si="35">P71+Q71+R71+S71+T71+U71+V71+W71</f>
        <v>88879</v>
      </c>
      <c r="P71" s="14">
        <v>6331</v>
      </c>
      <c r="Q71" s="14">
        <v>78952</v>
      </c>
      <c r="R71" s="14">
        <v>507</v>
      </c>
      <c r="S71" s="14">
        <v>1418</v>
      </c>
      <c r="T71" s="14">
        <v>1671</v>
      </c>
      <c r="U71" s="14">
        <v>0</v>
      </c>
      <c r="V71" s="14">
        <v>0</v>
      </c>
      <c r="W71" s="14">
        <v>0</v>
      </c>
      <c r="X71" s="13">
        <f t="shared" ref="X71:X97" si="36">Y71+AB71</f>
        <v>1823</v>
      </c>
      <c r="Y71" s="13">
        <f t="shared" ref="Y71:Y97" si="37">Z71+AA71</f>
        <v>1722</v>
      </c>
      <c r="Z71" s="14">
        <v>0</v>
      </c>
      <c r="AA71" s="14">
        <v>1722</v>
      </c>
      <c r="AB71" s="13">
        <f t="shared" ref="AB71:AB97" si="38">AC71+AD71</f>
        <v>101</v>
      </c>
      <c r="AC71" s="14">
        <v>0</v>
      </c>
      <c r="AD71" s="14">
        <v>101</v>
      </c>
      <c r="AE71" s="13">
        <f t="shared" ref="AE71:AE97" si="39">AF71+AG71</f>
        <v>1216</v>
      </c>
      <c r="AF71" s="14">
        <v>0</v>
      </c>
      <c r="AG71" s="14">
        <v>1216</v>
      </c>
      <c r="AH71" s="14">
        <v>0</v>
      </c>
      <c r="AI71" s="13">
        <f t="shared" ref="AI71:AI97" si="40">AJ71+AK71</f>
        <v>101</v>
      </c>
      <c r="AJ71" s="14">
        <v>0</v>
      </c>
      <c r="AK71" s="14">
        <v>101</v>
      </c>
      <c r="AL71" s="13">
        <f t="shared" ref="AL71:AL97" si="41">AM71+AN71</f>
        <v>1520</v>
      </c>
      <c r="AM71" s="14">
        <v>0</v>
      </c>
      <c r="AN71" s="14">
        <v>1520</v>
      </c>
      <c r="AO71" s="13">
        <f t="shared" ref="AO71:AO97" si="42">AP71+AQ71</f>
        <v>101</v>
      </c>
      <c r="AP71" s="14">
        <v>0</v>
      </c>
      <c r="AQ71" s="14">
        <v>101</v>
      </c>
      <c r="AR71" s="13">
        <f t="shared" ref="AR71:AR97" si="43">AT71+AU71+AV71+AW71+AX71+BA71+BD71+BG71+BJ71+AS71</f>
        <v>2634</v>
      </c>
      <c r="AS71" s="14">
        <v>0</v>
      </c>
      <c r="AT71" s="14">
        <v>1013</v>
      </c>
      <c r="AU71" s="14">
        <v>0</v>
      </c>
      <c r="AV71" s="14">
        <v>0</v>
      </c>
      <c r="AW71" s="14">
        <v>0</v>
      </c>
      <c r="AX71" s="13">
        <f t="shared" ref="AX71:AX97" si="44">AY71+AZ71</f>
        <v>0</v>
      </c>
      <c r="AY71" s="14">
        <v>0</v>
      </c>
      <c r="AZ71" s="14">
        <v>0</v>
      </c>
      <c r="BA71" s="13">
        <f t="shared" ref="BA71:BA97" si="45">BB71+BC71</f>
        <v>0</v>
      </c>
      <c r="BB71" s="14">
        <v>0</v>
      </c>
      <c r="BC71" s="14">
        <v>0</v>
      </c>
      <c r="BD71" s="13">
        <f t="shared" ref="BD71:BD97" si="46">BE71+BF71</f>
        <v>1621</v>
      </c>
      <c r="BE71" s="14">
        <v>0</v>
      </c>
      <c r="BF71" s="14">
        <v>1621</v>
      </c>
      <c r="BG71" s="13">
        <f t="shared" ref="BG71:BG97" si="47">BH71+BI71</f>
        <v>0</v>
      </c>
      <c r="BH71" s="14">
        <v>0</v>
      </c>
      <c r="BI71" s="14">
        <v>0</v>
      </c>
      <c r="BJ71" s="13">
        <f t="shared" ref="BJ71:BJ97" si="48">BK71+BL71</f>
        <v>0</v>
      </c>
      <c r="BK71" s="14">
        <v>0</v>
      </c>
      <c r="BL71" s="14">
        <v>0</v>
      </c>
      <c r="BM71" s="13">
        <f t="shared" ref="BM71:BM97" si="49">BN71+BO71</f>
        <v>101</v>
      </c>
      <c r="BN71" s="14">
        <v>0</v>
      </c>
      <c r="BO71" s="14">
        <v>101</v>
      </c>
      <c r="BP71" s="13">
        <f t="shared" ref="BP71:BP97" si="50">BT71+BU71+BV71+BY71+CB71+BQ71</f>
        <v>200</v>
      </c>
      <c r="BQ71" s="13">
        <f t="shared" ref="BQ71:BQ97" si="51">BR71+BS71</f>
        <v>0</v>
      </c>
      <c r="BR71" s="14">
        <v>0</v>
      </c>
      <c r="BS71" s="15">
        <v>0</v>
      </c>
      <c r="BT71" s="15">
        <v>200</v>
      </c>
      <c r="BU71" s="15">
        <v>0</v>
      </c>
      <c r="BV71" s="13">
        <f t="shared" ref="BV71:BV97" si="52">BW71+BX71</f>
        <v>0</v>
      </c>
      <c r="BW71" s="15">
        <v>0</v>
      </c>
      <c r="BX71" s="15">
        <v>0</v>
      </c>
      <c r="BY71" s="13">
        <f t="shared" ref="BY71:BY97" si="53">BZ71+CA71</f>
        <v>0</v>
      </c>
      <c r="BZ71" s="15">
        <v>0</v>
      </c>
      <c r="CA71" s="15">
        <v>0</v>
      </c>
      <c r="CB71" s="13">
        <f t="shared" ref="CB71:CB97" si="54">CC71+CD71</f>
        <v>0</v>
      </c>
      <c r="CC71" s="15">
        <v>0</v>
      </c>
      <c r="CD71" s="15">
        <v>0</v>
      </c>
      <c r="CE71" s="13">
        <f t="shared" ref="CE71:CE97" si="55">CF71+CG71</f>
        <v>709</v>
      </c>
      <c r="CF71" s="14">
        <v>0</v>
      </c>
      <c r="CG71" s="14">
        <v>709</v>
      </c>
      <c r="CH71" s="13">
        <f t="shared" ref="CH71:CH97" si="56">CJ71+CI71</f>
        <v>2229</v>
      </c>
      <c r="CI71" s="14">
        <v>0</v>
      </c>
      <c r="CJ71" s="14">
        <v>2229</v>
      </c>
      <c r="CK71" s="13">
        <f t="shared" ref="CK71:CK97" si="57">CM71+CL71</f>
        <v>0</v>
      </c>
      <c r="CL71" s="14">
        <v>0</v>
      </c>
      <c r="CM71" s="14">
        <v>0</v>
      </c>
      <c r="CN71" s="13">
        <f t="shared" ref="CN71:CN97" si="58">CP71+CO71</f>
        <v>2647</v>
      </c>
      <c r="CO71" s="14">
        <v>0</v>
      </c>
      <c r="CP71" s="14">
        <v>2647</v>
      </c>
      <c r="CQ71" s="16">
        <v>1800</v>
      </c>
      <c r="CR71" s="13">
        <f t="shared" ref="CR71:CR97" si="59">CT71+CS71</f>
        <v>0</v>
      </c>
      <c r="CS71" s="14">
        <v>0</v>
      </c>
      <c r="CT71" s="14">
        <v>0</v>
      </c>
      <c r="CU71" s="13">
        <f t="shared" ref="CU71:CU97" si="60">CW71+CV71</f>
        <v>0</v>
      </c>
      <c r="CV71" s="13">
        <f t="shared" ref="CV71:CW97" si="61">CY71+DB71+DE71</f>
        <v>0</v>
      </c>
      <c r="CW71" s="13">
        <f t="shared" si="61"/>
        <v>0</v>
      </c>
      <c r="CX71" s="13">
        <f t="shared" ref="CX71:CX97" si="62">CZ71+CY71</f>
        <v>0</v>
      </c>
      <c r="CY71" s="14">
        <v>0</v>
      </c>
      <c r="CZ71" s="14">
        <v>0</v>
      </c>
      <c r="DA71" s="13">
        <f t="shared" ref="DA71:DA97" si="63">DC71+DB71</f>
        <v>0</v>
      </c>
      <c r="DB71" s="14">
        <v>0</v>
      </c>
      <c r="DC71" s="14">
        <v>0</v>
      </c>
      <c r="DD71" s="13">
        <f t="shared" ref="DD71:DD97" si="64">DF71+DE71</f>
        <v>0</v>
      </c>
      <c r="DE71" s="14">
        <v>0</v>
      </c>
      <c r="DF71" s="14">
        <v>0</v>
      </c>
      <c r="DG71" s="17">
        <f t="shared" si="33"/>
        <v>102160</v>
      </c>
      <c r="DH71" s="17">
        <f t="shared" ref="DH71:DH98" si="65">B71+Z71+AC71+AF71+AH71+AJ71+AM71+AP71+AS71+AU71+AV71+AW71+BB71+BE71+BK71+BN71+BR71+CC71+CF71+CI71+CL71+CO71+CS71+CV71+BU71+BW71+BZ71+AY71+BH71</f>
        <v>0</v>
      </c>
      <c r="DI71" s="17">
        <v>0</v>
      </c>
      <c r="DJ71" s="17">
        <f t="shared" ref="DJ71:DJ98" si="66">O71+AA71+AD71+AG71+AK71+AN71+AQ71+AT71+BC71+BF71+BL71+BO71+BT71+CG71+CJ71+CM71+CP71+CT71+CW71+CA71+CD71+AZ71+BI71+BX71+BS71</f>
        <v>102160</v>
      </c>
      <c r="DK71" s="18">
        <v>1942</v>
      </c>
      <c r="DL71" s="18">
        <v>1323</v>
      </c>
    </row>
    <row r="72" spans="1:116" ht="15.75" x14ac:dyDescent="0.2">
      <c r="A72" s="19" t="s">
        <v>138</v>
      </c>
      <c r="B72" s="13">
        <f t="shared" si="34"/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3">
        <f t="shared" si="35"/>
        <v>33694</v>
      </c>
      <c r="P72" s="14">
        <v>0</v>
      </c>
      <c r="Q72" s="14">
        <v>33224</v>
      </c>
      <c r="R72" s="14">
        <v>0</v>
      </c>
      <c r="S72" s="14">
        <v>449</v>
      </c>
      <c r="T72" s="14">
        <v>21</v>
      </c>
      <c r="U72" s="14">
        <v>0</v>
      </c>
      <c r="V72" s="14">
        <v>0</v>
      </c>
      <c r="W72" s="14">
        <v>0</v>
      </c>
      <c r="X72" s="13">
        <f t="shared" si="36"/>
        <v>516</v>
      </c>
      <c r="Y72" s="13">
        <f t="shared" si="37"/>
        <v>516</v>
      </c>
      <c r="Z72" s="14">
        <v>0</v>
      </c>
      <c r="AA72" s="14">
        <v>516</v>
      </c>
      <c r="AB72" s="13">
        <f t="shared" si="38"/>
        <v>0</v>
      </c>
      <c r="AC72" s="14">
        <v>0</v>
      </c>
      <c r="AD72" s="14">
        <v>0</v>
      </c>
      <c r="AE72" s="13">
        <f t="shared" si="39"/>
        <v>44</v>
      </c>
      <c r="AF72" s="14">
        <v>0</v>
      </c>
      <c r="AG72" s="14">
        <v>44</v>
      </c>
      <c r="AH72" s="14">
        <v>0</v>
      </c>
      <c r="AI72" s="13">
        <f t="shared" si="40"/>
        <v>0</v>
      </c>
      <c r="AJ72" s="14">
        <v>0</v>
      </c>
      <c r="AK72" s="14">
        <v>0</v>
      </c>
      <c r="AL72" s="13">
        <f t="shared" si="41"/>
        <v>782</v>
      </c>
      <c r="AM72" s="14">
        <v>0</v>
      </c>
      <c r="AN72" s="14">
        <v>782</v>
      </c>
      <c r="AO72" s="13">
        <f t="shared" si="42"/>
        <v>151</v>
      </c>
      <c r="AP72" s="14">
        <v>0</v>
      </c>
      <c r="AQ72" s="14">
        <v>151</v>
      </c>
      <c r="AR72" s="13">
        <f t="shared" si="43"/>
        <v>2164</v>
      </c>
      <c r="AS72" s="14">
        <v>0</v>
      </c>
      <c r="AT72" s="14">
        <v>1862</v>
      </c>
      <c r="AU72" s="14">
        <v>0</v>
      </c>
      <c r="AV72" s="14">
        <v>0</v>
      </c>
      <c r="AW72" s="14">
        <v>0</v>
      </c>
      <c r="AX72" s="13">
        <f t="shared" si="44"/>
        <v>0</v>
      </c>
      <c r="AY72" s="14">
        <v>0</v>
      </c>
      <c r="AZ72" s="14">
        <v>0</v>
      </c>
      <c r="BA72" s="13">
        <f t="shared" si="45"/>
        <v>0</v>
      </c>
      <c r="BB72" s="14">
        <v>0</v>
      </c>
      <c r="BC72" s="14">
        <v>0</v>
      </c>
      <c r="BD72" s="13">
        <f t="shared" si="46"/>
        <v>302</v>
      </c>
      <c r="BE72" s="14">
        <v>0</v>
      </c>
      <c r="BF72" s="14">
        <v>302</v>
      </c>
      <c r="BG72" s="13">
        <f t="shared" si="47"/>
        <v>0</v>
      </c>
      <c r="BH72" s="14">
        <v>0</v>
      </c>
      <c r="BI72" s="14">
        <v>0</v>
      </c>
      <c r="BJ72" s="13">
        <f t="shared" si="48"/>
        <v>0</v>
      </c>
      <c r="BK72" s="14">
        <v>0</v>
      </c>
      <c r="BL72" s="14">
        <v>0</v>
      </c>
      <c r="BM72" s="13">
        <f t="shared" si="49"/>
        <v>107</v>
      </c>
      <c r="BN72" s="14">
        <v>0</v>
      </c>
      <c r="BO72" s="14">
        <v>107</v>
      </c>
      <c r="BP72" s="13">
        <f t="shared" si="50"/>
        <v>0</v>
      </c>
      <c r="BQ72" s="13">
        <f t="shared" si="51"/>
        <v>0</v>
      </c>
      <c r="BR72" s="14">
        <v>0</v>
      </c>
      <c r="BS72" s="14">
        <v>0</v>
      </c>
      <c r="BT72" s="14">
        <v>0</v>
      </c>
      <c r="BU72" s="14">
        <v>0</v>
      </c>
      <c r="BV72" s="13">
        <f t="shared" si="52"/>
        <v>0</v>
      </c>
      <c r="BW72" s="14">
        <v>0</v>
      </c>
      <c r="BX72" s="14">
        <v>0</v>
      </c>
      <c r="BY72" s="13">
        <f t="shared" si="53"/>
        <v>0</v>
      </c>
      <c r="BZ72" s="14">
        <v>0</v>
      </c>
      <c r="CA72" s="14">
        <v>0</v>
      </c>
      <c r="CB72" s="13">
        <f t="shared" si="54"/>
        <v>0</v>
      </c>
      <c r="CC72" s="14">
        <v>0</v>
      </c>
      <c r="CD72" s="14">
        <v>0</v>
      </c>
      <c r="CE72" s="13">
        <f t="shared" si="55"/>
        <v>1618</v>
      </c>
      <c r="CF72" s="14">
        <v>0</v>
      </c>
      <c r="CG72" s="14">
        <v>1618</v>
      </c>
      <c r="CH72" s="13">
        <f t="shared" si="56"/>
        <v>1726</v>
      </c>
      <c r="CI72" s="14">
        <v>0</v>
      </c>
      <c r="CJ72" s="14">
        <v>1726</v>
      </c>
      <c r="CK72" s="13">
        <f t="shared" si="57"/>
        <v>0</v>
      </c>
      <c r="CL72" s="14">
        <v>0</v>
      </c>
      <c r="CM72" s="14">
        <v>0</v>
      </c>
      <c r="CN72" s="13">
        <f t="shared" si="58"/>
        <v>1886</v>
      </c>
      <c r="CO72" s="14">
        <v>0</v>
      </c>
      <c r="CP72" s="14">
        <v>1886</v>
      </c>
      <c r="CQ72" s="16"/>
      <c r="CR72" s="13">
        <f t="shared" si="59"/>
        <v>0</v>
      </c>
      <c r="CS72" s="14">
        <v>0</v>
      </c>
      <c r="CT72" s="14">
        <v>0</v>
      </c>
      <c r="CU72" s="13">
        <f t="shared" si="60"/>
        <v>0</v>
      </c>
      <c r="CV72" s="13">
        <f t="shared" si="61"/>
        <v>0</v>
      </c>
      <c r="CW72" s="13">
        <f t="shared" si="61"/>
        <v>0</v>
      </c>
      <c r="CX72" s="13">
        <f t="shared" si="62"/>
        <v>0</v>
      </c>
      <c r="CY72" s="14">
        <v>0</v>
      </c>
      <c r="CZ72" s="14">
        <v>0</v>
      </c>
      <c r="DA72" s="13">
        <f t="shared" si="63"/>
        <v>0</v>
      </c>
      <c r="DB72" s="14">
        <v>0</v>
      </c>
      <c r="DC72" s="14">
        <v>0</v>
      </c>
      <c r="DD72" s="13">
        <f t="shared" si="64"/>
        <v>0</v>
      </c>
      <c r="DE72" s="14">
        <v>0</v>
      </c>
      <c r="DF72" s="14">
        <v>0</v>
      </c>
      <c r="DG72" s="17">
        <f t="shared" ref="DG72:DG98" si="67">DH72+DJ72</f>
        <v>42688</v>
      </c>
      <c r="DH72" s="17">
        <f t="shared" si="65"/>
        <v>0</v>
      </c>
      <c r="DI72" s="17">
        <v>0</v>
      </c>
      <c r="DJ72" s="17">
        <f t="shared" si="66"/>
        <v>42688</v>
      </c>
      <c r="DK72" s="18">
        <v>1565</v>
      </c>
      <c r="DL72" s="18">
        <v>1066</v>
      </c>
    </row>
    <row r="73" spans="1:116" ht="31.5" x14ac:dyDescent="0.2">
      <c r="A73" s="19" t="s">
        <v>139</v>
      </c>
      <c r="B73" s="13">
        <f t="shared" si="34"/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3">
        <f t="shared" si="35"/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3">
        <f t="shared" si="36"/>
        <v>0</v>
      </c>
      <c r="Y73" s="13">
        <f t="shared" si="37"/>
        <v>0</v>
      </c>
      <c r="Z73" s="14">
        <v>0</v>
      </c>
      <c r="AA73" s="14">
        <v>0</v>
      </c>
      <c r="AB73" s="13">
        <f t="shared" si="38"/>
        <v>0</v>
      </c>
      <c r="AC73" s="14">
        <v>0</v>
      </c>
      <c r="AD73" s="14">
        <v>0</v>
      </c>
      <c r="AE73" s="13">
        <f t="shared" si="39"/>
        <v>0</v>
      </c>
      <c r="AF73" s="14">
        <v>0</v>
      </c>
      <c r="AG73" s="14">
        <v>0</v>
      </c>
      <c r="AH73" s="14">
        <v>0</v>
      </c>
      <c r="AI73" s="13">
        <f t="shared" si="40"/>
        <v>0</v>
      </c>
      <c r="AJ73" s="14">
        <v>0</v>
      </c>
      <c r="AK73" s="14">
        <v>0</v>
      </c>
      <c r="AL73" s="13">
        <f t="shared" si="41"/>
        <v>0</v>
      </c>
      <c r="AM73" s="14">
        <v>0</v>
      </c>
      <c r="AN73" s="14">
        <v>0</v>
      </c>
      <c r="AO73" s="13">
        <f t="shared" si="42"/>
        <v>0</v>
      </c>
      <c r="AP73" s="14">
        <v>0</v>
      </c>
      <c r="AQ73" s="14">
        <v>0</v>
      </c>
      <c r="AR73" s="13">
        <f t="shared" si="43"/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3">
        <f t="shared" si="44"/>
        <v>0</v>
      </c>
      <c r="AY73" s="14">
        <v>0</v>
      </c>
      <c r="AZ73" s="14">
        <v>0</v>
      </c>
      <c r="BA73" s="13">
        <f t="shared" si="45"/>
        <v>0</v>
      </c>
      <c r="BB73" s="14">
        <v>0</v>
      </c>
      <c r="BC73" s="14">
        <v>0</v>
      </c>
      <c r="BD73" s="13">
        <f t="shared" si="46"/>
        <v>0</v>
      </c>
      <c r="BE73" s="14">
        <v>0</v>
      </c>
      <c r="BF73" s="14">
        <v>0</v>
      </c>
      <c r="BG73" s="13">
        <f t="shared" si="47"/>
        <v>0</v>
      </c>
      <c r="BH73" s="14">
        <v>0</v>
      </c>
      <c r="BI73" s="14">
        <v>0</v>
      </c>
      <c r="BJ73" s="13">
        <f t="shared" si="48"/>
        <v>0</v>
      </c>
      <c r="BK73" s="14">
        <v>0</v>
      </c>
      <c r="BL73" s="14">
        <v>0</v>
      </c>
      <c r="BM73" s="13">
        <f t="shared" si="49"/>
        <v>0</v>
      </c>
      <c r="BN73" s="14">
        <v>0</v>
      </c>
      <c r="BO73" s="14">
        <v>0</v>
      </c>
      <c r="BP73" s="13">
        <f t="shared" si="50"/>
        <v>31397</v>
      </c>
      <c r="BQ73" s="13">
        <f t="shared" si="51"/>
        <v>7949</v>
      </c>
      <c r="BR73" s="14">
        <v>3372</v>
      </c>
      <c r="BS73" s="14">
        <v>4577</v>
      </c>
      <c r="BT73" s="14">
        <v>5167</v>
      </c>
      <c r="BU73" s="14">
        <v>13581</v>
      </c>
      <c r="BV73" s="13">
        <f t="shared" si="52"/>
        <v>100</v>
      </c>
      <c r="BW73" s="14">
        <v>100</v>
      </c>
      <c r="BX73" s="14">
        <v>0</v>
      </c>
      <c r="BY73" s="13">
        <f t="shared" si="53"/>
        <v>0</v>
      </c>
      <c r="BZ73" s="14">
        <v>0</v>
      </c>
      <c r="CA73" s="14">
        <v>0</v>
      </c>
      <c r="CB73" s="13">
        <f t="shared" si="54"/>
        <v>4600</v>
      </c>
      <c r="CC73" s="14">
        <v>3170</v>
      </c>
      <c r="CD73" s="14">
        <v>1430</v>
      </c>
      <c r="CE73" s="13">
        <f t="shared" si="55"/>
        <v>0</v>
      </c>
      <c r="CF73" s="14">
        <v>0</v>
      </c>
      <c r="CG73" s="14">
        <v>0</v>
      </c>
      <c r="CH73" s="13">
        <f t="shared" si="56"/>
        <v>0</v>
      </c>
      <c r="CI73" s="14">
        <v>0</v>
      </c>
      <c r="CJ73" s="14">
        <v>0</v>
      </c>
      <c r="CK73" s="13">
        <f t="shared" si="57"/>
        <v>0</v>
      </c>
      <c r="CL73" s="14">
        <v>0</v>
      </c>
      <c r="CM73" s="14">
        <v>0</v>
      </c>
      <c r="CN73" s="13">
        <f t="shared" si="58"/>
        <v>0</v>
      </c>
      <c r="CO73" s="14">
        <v>0</v>
      </c>
      <c r="CP73" s="14">
        <v>0</v>
      </c>
      <c r="CQ73" s="16"/>
      <c r="CR73" s="13">
        <f t="shared" si="59"/>
        <v>0</v>
      </c>
      <c r="CS73" s="14">
        <v>0</v>
      </c>
      <c r="CT73" s="14">
        <v>0</v>
      </c>
      <c r="CU73" s="13">
        <f t="shared" si="60"/>
        <v>0</v>
      </c>
      <c r="CV73" s="13">
        <f t="shared" si="61"/>
        <v>0</v>
      </c>
      <c r="CW73" s="13">
        <f t="shared" si="61"/>
        <v>0</v>
      </c>
      <c r="CX73" s="13">
        <f t="shared" si="62"/>
        <v>0</v>
      </c>
      <c r="CY73" s="14">
        <v>0</v>
      </c>
      <c r="CZ73" s="14">
        <v>0</v>
      </c>
      <c r="DA73" s="13">
        <f t="shared" si="63"/>
        <v>0</v>
      </c>
      <c r="DB73" s="14">
        <v>0</v>
      </c>
      <c r="DC73" s="14">
        <v>0</v>
      </c>
      <c r="DD73" s="13">
        <f t="shared" si="64"/>
        <v>0</v>
      </c>
      <c r="DE73" s="14">
        <v>0</v>
      </c>
      <c r="DF73" s="14">
        <v>0</v>
      </c>
      <c r="DG73" s="17">
        <f t="shared" si="67"/>
        <v>31397</v>
      </c>
      <c r="DH73" s="17">
        <f t="shared" si="65"/>
        <v>20223</v>
      </c>
      <c r="DI73" s="17">
        <v>0</v>
      </c>
      <c r="DJ73" s="17">
        <f t="shared" si="66"/>
        <v>11174</v>
      </c>
      <c r="DK73" s="18"/>
      <c r="DL73" s="18"/>
    </row>
    <row r="74" spans="1:116" ht="31.5" x14ac:dyDescent="0.2">
      <c r="A74" s="19" t="s">
        <v>140</v>
      </c>
      <c r="B74" s="13">
        <f t="shared" si="34"/>
        <v>0</v>
      </c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13">
        <f t="shared" si="35"/>
        <v>0</v>
      </c>
      <c r="P74" s="24"/>
      <c r="Q74" s="24"/>
      <c r="R74" s="24"/>
      <c r="S74" s="24"/>
      <c r="T74" s="24"/>
      <c r="U74" s="24"/>
      <c r="V74" s="24"/>
      <c r="W74" s="24"/>
      <c r="X74" s="13">
        <f t="shared" si="36"/>
        <v>0</v>
      </c>
      <c r="Y74" s="13">
        <f t="shared" si="37"/>
        <v>0</v>
      </c>
      <c r="Z74" s="24"/>
      <c r="AA74" s="24"/>
      <c r="AB74" s="13">
        <f t="shared" si="38"/>
        <v>0</v>
      </c>
      <c r="AC74" s="24"/>
      <c r="AD74" s="24"/>
      <c r="AE74" s="13">
        <f t="shared" si="39"/>
        <v>0</v>
      </c>
      <c r="AF74" s="24"/>
      <c r="AG74" s="24"/>
      <c r="AH74" s="24"/>
      <c r="AI74" s="13">
        <f t="shared" si="40"/>
        <v>0</v>
      </c>
      <c r="AJ74" s="24"/>
      <c r="AK74" s="24"/>
      <c r="AL74" s="13">
        <f t="shared" si="41"/>
        <v>0</v>
      </c>
      <c r="AM74" s="24"/>
      <c r="AN74" s="24"/>
      <c r="AO74" s="13">
        <f t="shared" si="42"/>
        <v>0</v>
      </c>
      <c r="AP74" s="24"/>
      <c r="AQ74" s="24"/>
      <c r="AR74" s="13">
        <f t="shared" si="43"/>
        <v>0</v>
      </c>
      <c r="AS74" s="25"/>
      <c r="AT74" s="25"/>
      <c r="AU74" s="25"/>
      <c r="AV74" s="25"/>
      <c r="AW74" s="25"/>
      <c r="AX74" s="13">
        <f t="shared" si="44"/>
        <v>0</v>
      </c>
      <c r="AY74" s="25"/>
      <c r="AZ74" s="25"/>
      <c r="BA74" s="13">
        <f t="shared" si="45"/>
        <v>0</v>
      </c>
      <c r="BB74" s="25"/>
      <c r="BC74" s="25"/>
      <c r="BD74" s="13">
        <f t="shared" si="46"/>
        <v>0</v>
      </c>
      <c r="BE74" s="25"/>
      <c r="BF74" s="25"/>
      <c r="BG74" s="13">
        <f t="shared" si="47"/>
        <v>0</v>
      </c>
      <c r="BH74" s="25"/>
      <c r="BI74" s="25"/>
      <c r="BJ74" s="13">
        <f t="shared" si="48"/>
        <v>0</v>
      </c>
      <c r="BK74" s="25"/>
      <c r="BL74" s="25"/>
      <c r="BM74" s="13">
        <f t="shared" si="49"/>
        <v>0</v>
      </c>
      <c r="BN74" s="24"/>
      <c r="BO74" s="24"/>
      <c r="BP74" s="13">
        <f t="shared" si="50"/>
        <v>21590</v>
      </c>
      <c r="BQ74" s="13">
        <f t="shared" si="51"/>
        <v>4000</v>
      </c>
      <c r="BR74" s="14">
        <v>1000</v>
      </c>
      <c r="BS74" s="15">
        <v>3000</v>
      </c>
      <c r="BT74" s="15">
        <v>700</v>
      </c>
      <c r="BU74" s="15">
        <v>12240</v>
      </c>
      <c r="BV74" s="13">
        <f t="shared" si="52"/>
        <v>2500</v>
      </c>
      <c r="BW74" s="15">
        <v>2500</v>
      </c>
      <c r="BX74" s="15">
        <v>0</v>
      </c>
      <c r="BY74" s="13">
        <f t="shared" si="53"/>
        <v>0</v>
      </c>
      <c r="BZ74" s="15">
        <v>0</v>
      </c>
      <c r="CA74" s="15">
        <v>0</v>
      </c>
      <c r="CB74" s="13">
        <f t="shared" si="54"/>
        <v>2150</v>
      </c>
      <c r="CC74" s="15">
        <v>2000</v>
      </c>
      <c r="CD74" s="15">
        <v>150</v>
      </c>
      <c r="CE74" s="13">
        <f t="shared" si="55"/>
        <v>0</v>
      </c>
      <c r="CF74" s="24"/>
      <c r="CG74" s="24"/>
      <c r="CH74" s="13">
        <f t="shared" si="56"/>
        <v>0</v>
      </c>
      <c r="CI74" s="24"/>
      <c r="CJ74" s="24"/>
      <c r="CK74" s="13">
        <f t="shared" si="57"/>
        <v>0</v>
      </c>
      <c r="CL74" s="24"/>
      <c r="CM74" s="24"/>
      <c r="CN74" s="13">
        <f t="shared" si="58"/>
        <v>0</v>
      </c>
      <c r="CO74" s="24"/>
      <c r="CP74" s="24"/>
      <c r="CQ74" s="26"/>
      <c r="CR74" s="13">
        <f t="shared" si="59"/>
        <v>0</v>
      </c>
      <c r="CS74" s="24"/>
      <c r="CT74" s="24"/>
      <c r="CU74" s="13">
        <f t="shared" si="60"/>
        <v>0</v>
      </c>
      <c r="CV74" s="13">
        <f t="shared" si="61"/>
        <v>0</v>
      </c>
      <c r="CW74" s="13">
        <f t="shared" si="61"/>
        <v>0</v>
      </c>
      <c r="CX74" s="13">
        <f t="shared" si="62"/>
        <v>0</v>
      </c>
      <c r="CY74" s="25"/>
      <c r="CZ74" s="25"/>
      <c r="DA74" s="13">
        <f t="shared" si="63"/>
        <v>0</v>
      </c>
      <c r="DB74" s="25"/>
      <c r="DC74" s="25"/>
      <c r="DD74" s="13">
        <f t="shared" si="64"/>
        <v>0</v>
      </c>
      <c r="DE74" s="25"/>
      <c r="DF74" s="25"/>
      <c r="DG74" s="17">
        <f t="shared" si="67"/>
        <v>21590</v>
      </c>
      <c r="DH74" s="17">
        <f t="shared" si="65"/>
        <v>17740</v>
      </c>
      <c r="DI74" s="17">
        <v>0</v>
      </c>
      <c r="DJ74" s="17">
        <f t="shared" si="66"/>
        <v>3850</v>
      </c>
      <c r="DK74" s="18"/>
      <c r="DL74" s="18"/>
    </row>
    <row r="75" spans="1:116" ht="47.25" x14ac:dyDescent="0.2">
      <c r="A75" s="19" t="s">
        <v>160</v>
      </c>
      <c r="B75" s="13">
        <f t="shared" si="34"/>
        <v>0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13">
        <f t="shared" si="35"/>
        <v>0</v>
      </c>
      <c r="P75" s="24"/>
      <c r="Q75" s="24"/>
      <c r="R75" s="24"/>
      <c r="S75" s="24"/>
      <c r="T75" s="24"/>
      <c r="U75" s="24"/>
      <c r="V75" s="24"/>
      <c r="W75" s="24"/>
      <c r="X75" s="13">
        <f t="shared" si="36"/>
        <v>0</v>
      </c>
      <c r="Y75" s="13">
        <f t="shared" si="37"/>
        <v>0</v>
      </c>
      <c r="Z75" s="24"/>
      <c r="AA75" s="24"/>
      <c r="AB75" s="13">
        <f t="shared" si="38"/>
        <v>0</v>
      </c>
      <c r="AC75" s="24"/>
      <c r="AD75" s="24"/>
      <c r="AE75" s="13">
        <f t="shared" si="39"/>
        <v>0</v>
      </c>
      <c r="AF75" s="24"/>
      <c r="AG75" s="24"/>
      <c r="AH75" s="24"/>
      <c r="AI75" s="13">
        <f t="shared" si="40"/>
        <v>0</v>
      </c>
      <c r="AJ75" s="24"/>
      <c r="AK75" s="24"/>
      <c r="AL75" s="13">
        <f t="shared" si="41"/>
        <v>0</v>
      </c>
      <c r="AM75" s="24"/>
      <c r="AN75" s="24"/>
      <c r="AO75" s="13">
        <f t="shared" si="42"/>
        <v>600</v>
      </c>
      <c r="AP75" s="15">
        <v>600</v>
      </c>
      <c r="AQ75" s="24"/>
      <c r="AR75" s="13">
        <f t="shared" si="43"/>
        <v>0</v>
      </c>
      <c r="AS75" s="25"/>
      <c r="AT75" s="25"/>
      <c r="AU75" s="25"/>
      <c r="AV75" s="25"/>
      <c r="AW75" s="25"/>
      <c r="AX75" s="13">
        <f t="shared" si="44"/>
        <v>0</v>
      </c>
      <c r="AY75" s="25"/>
      <c r="AZ75" s="25"/>
      <c r="BA75" s="13">
        <f t="shared" si="45"/>
        <v>0</v>
      </c>
      <c r="BB75" s="25"/>
      <c r="BC75" s="25"/>
      <c r="BD75" s="13">
        <f t="shared" si="46"/>
        <v>0</v>
      </c>
      <c r="BE75" s="25"/>
      <c r="BF75" s="25"/>
      <c r="BG75" s="13">
        <f t="shared" si="47"/>
        <v>0</v>
      </c>
      <c r="BH75" s="25"/>
      <c r="BI75" s="25"/>
      <c r="BJ75" s="13">
        <f t="shared" si="48"/>
        <v>0</v>
      </c>
      <c r="BK75" s="25"/>
      <c r="BL75" s="25"/>
      <c r="BM75" s="13">
        <f t="shared" si="49"/>
        <v>0</v>
      </c>
      <c r="BN75" s="24"/>
      <c r="BO75" s="24"/>
      <c r="BP75" s="13">
        <f t="shared" si="50"/>
        <v>0</v>
      </c>
      <c r="BQ75" s="13">
        <f t="shared" si="51"/>
        <v>0</v>
      </c>
      <c r="BR75" s="25"/>
      <c r="BS75" s="24"/>
      <c r="BT75" s="24"/>
      <c r="BU75" s="24"/>
      <c r="BV75" s="13">
        <f t="shared" si="52"/>
        <v>0</v>
      </c>
      <c r="BW75" s="24"/>
      <c r="BX75" s="24"/>
      <c r="BY75" s="13">
        <f t="shared" si="53"/>
        <v>0</v>
      </c>
      <c r="BZ75" s="24"/>
      <c r="CA75" s="24"/>
      <c r="CB75" s="13">
        <f t="shared" si="54"/>
        <v>0</v>
      </c>
      <c r="CC75" s="24"/>
      <c r="CD75" s="24"/>
      <c r="CE75" s="13">
        <f t="shared" si="55"/>
        <v>0</v>
      </c>
      <c r="CF75" s="24"/>
      <c r="CG75" s="24"/>
      <c r="CH75" s="13">
        <f t="shared" si="56"/>
        <v>0</v>
      </c>
      <c r="CI75" s="24"/>
      <c r="CJ75" s="24"/>
      <c r="CK75" s="13">
        <f t="shared" si="57"/>
        <v>0</v>
      </c>
      <c r="CL75" s="24"/>
      <c r="CM75" s="24"/>
      <c r="CN75" s="13">
        <f t="shared" si="58"/>
        <v>0</v>
      </c>
      <c r="CO75" s="24"/>
      <c r="CP75" s="24"/>
      <c r="CQ75" s="26"/>
      <c r="CR75" s="13">
        <f t="shared" si="59"/>
        <v>0</v>
      </c>
      <c r="CS75" s="24"/>
      <c r="CT75" s="24"/>
      <c r="CU75" s="13">
        <f t="shared" si="60"/>
        <v>0</v>
      </c>
      <c r="CV75" s="13">
        <f t="shared" si="61"/>
        <v>0</v>
      </c>
      <c r="CW75" s="13">
        <f t="shared" si="61"/>
        <v>0</v>
      </c>
      <c r="CX75" s="13">
        <f t="shared" si="62"/>
        <v>0</v>
      </c>
      <c r="CY75" s="25"/>
      <c r="CZ75" s="25"/>
      <c r="DA75" s="13">
        <f t="shared" si="63"/>
        <v>0</v>
      </c>
      <c r="DB75" s="25"/>
      <c r="DC75" s="25"/>
      <c r="DD75" s="13">
        <f t="shared" si="64"/>
        <v>0</v>
      </c>
      <c r="DE75" s="25"/>
      <c r="DF75" s="25"/>
      <c r="DG75" s="17">
        <f t="shared" si="67"/>
        <v>600</v>
      </c>
      <c r="DH75" s="17">
        <f t="shared" si="65"/>
        <v>600</v>
      </c>
      <c r="DI75" s="17">
        <v>0</v>
      </c>
      <c r="DJ75" s="17">
        <f t="shared" si="66"/>
        <v>0</v>
      </c>
      <c r="DK75" s="18">
        <v>6000</v>
      </c>
      <c r="DL75" s="18"/>
    </row>
    <row r="76" spans="1:116" ht="31.5" x14ac:dyDescent="0.2">
      <c r="A76" s="19" t="s">
        <v>141</v>
      </c>
      <c r="B76" s="13">
        <f t="shared" si="34"/>
        <v>0</v>
      </c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13">
        <f t="shared" si="35"/>
        <v>0</v>
      </c>
      <c r="P76" s="24"/>
      <c r="Q76" s="24"/>
      <c r="R76" s="24"/>
      <c r="S76" s="24"/>
      <c r="T76" s="24"/>
      <c r="U76" s="24"/>
      <c r="V76" s="24"/>
      <c r="W76" s="24"/>
      <c r="X76" s="13">
        <f t="shared" si="36"/>
        <v>0</v>
      </c>
      <c r="Y76" s="13">
        <f t="shared" si="37"/>
        <v>0</v>
      </c>
      <c r="Z76" s="24"/>
      <c r="AA76" s="24"/>
      <c r="AB76" s="13">
        <f t="shared" si="38"/>
        <v>0</v>
      </c>
      <c r="AC76" s="24"/>
      <c r="AD76" s="24"/>
      <c r="AE76" s="13">
        <f t="shared" si="39"/>
        <v>0</v>
      </c>
      <c r="AF76" s="24"/>
      <c r="AG76" s="24"/>
      <c r="AH76" s="24"/>
      <c r="AI76" s="13">
        <f t="shared" si="40"/>
        <v>996</v>
      </c>
      <c r="AJ76" s="15">
        <v>199</v>
      </c>
      <c r="AK76" s="15">
        <v>797</v>
      </c>
      <c r="AL76" s="13">
        <f t="shared" si="41"/>
        <v>0</v>
      </c>
      <c r="AM76" s="24"/>
      <c r="AN76" s="24"/>
      <c r="AO76" s="13">
        <f t="shared" si="42"/>
        <v>0</v>
      </c>
      <c r="AP76" s="24"/>
      <c r="AQ76" s="24"/>
      <c r="AR76" s="13">
        <f t="shared" si="43"/>
        <v>0</v>
      </c>
      <c r="AS76" s="25"/>
      <c r="AT76" s="25"/>
      <c r="AU76" s="25"/>
      <c r="AV76" s="25"/>
      <c r="AW76" s="25"/>
      <c r="AX76" s="13">
        <f t="shared" si="44"/>
        <v>0</v>
      </c>
      <c r="AY76" s="25"/>
      <c r="AZ76" s="25"/>
      <c r="BA76" s="13">
        <f t="shared" si="45"/>
        <v>0</v>
      </c>
      <c r="BB76" s="25"/>
      <c r="BC76" s="25"/>
      <c r="BD76" s="13">
        <f t="shared" si="46"/>
        <v>0</v>
      </c>
      <c r="BE76" s="25"/>
      <c r="BF76" s="25"/>
      <c r="BG76" s="13">
        <f t="shared" si="47"/>
        <v>0</v>
      </c>
      <c r="BH76" s="25"/>
      <c r="BI76" s="25"/>
      <c r="BJ76" s="13">
        <f t="shared" si="48"/>
        <v>0</v>
      </c>
      <c r="BK76" s="25"/>
      <c r="BL76" s="25"/>
      <c r="BM76" s="13">
        <f t="shared" si="49"/>
        <v>0</v>
      </c>
      <c r="BN76" s="24"/>
      <c r="BO76" s="24"/>
      <c r="BP76" s="13">
        <f t="shared" si="50"/>
        <v>0</v>
      </c>
      <c r="BQ76" s="13">
        <f t="shared" si="51"/>
        <v>0</v>
      </c>
      <c r="BR76" s="25"/>
      <c r="BS76" s="24"/>
      <c r="BT76" s="24"/>
      <c r="BU76" s="24"/>
      <c r="BV76" s="13">
        <f t="shared" si="52"/>
        <v>0</v>
      </c>
      <c r="BW76" s="24"/>
      <c r="BX76" s="24"/>
      <c r="BY76" s="13">
        <f t="shared" si="53"/>
        <v>0</v>
      </c>
      <c r="BZ76" s="24"/>
      <c r="CA76" s="24"/>
      <c r="CB76" s="13">
        <f t="shared" si="54"/>
        <v>0</v>
      </c>
      <c r="CC76" s="24"/>
      <c r="CD76" s="24"/>
      <c r="CE76" s="13">
        <f t="shared" si="55"/>
        <v>0</v>
      </c>
      <c r="CF76" s="24"/>
      <c r="CG76" s="24"/>
      <c r="CH76" s="13">
        <f t="shared" si="56"/>
        <v>0</v>
      </c>
      <c r="CI76" s="24"/>
      <c r="CJ76" s="24"/>
      <c r="CK76" s="13">
        <f t="shared" si="57"/>
        <v>0</v>
      </c>
      <c r="CL76" s="24"/>
      <c r="CM76" s="24"/>
      <c r="CN76" s="13">
        <f t="shared" si="58"/>
        <v>0</v>
      </c>
      <c r="CO76" s="24"/>
      <c r="CP76" s="24"/>
      <c r="CQ76" s="26"/>
      <c r="CR76" s="13">
        <f t="shared" si="59"/>
        <v>34530</v>
      </c>
      <c r="CS76" s="24">
        <v>19530</v>
      </c>
      <c r="CT76" s="24">
        <v>15000</v>
      </c>
      <c r="CU76" s="13">
        <f t="shared" si="60"/>
        <v>0</v>
      </c>
      <c r="CV76" s="13">
        <f t="shared" si="61"/>
        <v>0</v>
      </c>
      <c r="CW76" s="13">
        <f t="shared" si="61"/>
        <v>0</v>
      </c>
      <c r="CX76" s="13">
        <f t="shared" si="62"/>
        <v>0</v>
      </c>
      <c r="CY76" s="25"/>
      <c r="CZ76" s="25"/>
      <c r="DA76" s="13">
        <f t="shared" si="63"/>
        <v>0</v>
      </c>
      <c r="DB76" s="25"/>
      <c r="DC76" s="25"/>
      <c r="DD76" s="13">
        <f t="shared" si="64"/>
        <v>0</v>
      </c>
      <c r="DE76" s="25"/>
      <c r="DF76" s="25"/>
      <c r="DG76" s="17">
        <f t="shared" si="67"/>
        <v>35526</v>
      </c>
      <c r="DH76" s="17">
        <f t="shared" si="65"/>
        <v>19729</v>
      </c>
      <c r="DI76" s="17">
        <v>0</v>
      </c>
      <c r="DJ76" s="17">
        <f t="shared" si="66"/>
        <v>15797</v>
      </c>
      <c r="DK76" s="18">
        <v>5000</v>
      </c>
      <c r="DL76" s="18"/>
    </row>
    <row r="77" spans="1:116" ht="15.75" x14ac:dyDescent="0.2">
      <c r="A77" s="19" t="s">
        <v>142</v>
      </c>
      <c r="B77" s="13">
        <f t="shared" si="34"/>
        <v>0</v>
      </c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13">
        <f t="shared" si="35"/>
        <v>0</v>
      </c>
      <c r="P77" s="24"/>
      <c r="Q77" s="24"/>
      <c r="R77" s="24"/>
      <c r="S77" s="24"/>
      <c r="T77" s="24"/>
      <c r="U77" s="24"/>
      <c r="V77" s="24"/>
      <c r="W77" s="24"/>
      <c r="X77" s="13">
        <f t="shared" si="36"/>
        <v>0</v>
      </c>
      <c r="Y77" s="13">
        <f t="shared" si="37"/>
        <v>0</v>
      </c>
      <c r="Z77" s="24"/>
      <c r="AA77" s="24"/>
      <c r="AB77" s="13">
        <f t="shared" si="38"/>
        <v>0</v>
      </c>
      <c r="AC77" s="24"/>
      <c r="AD77" s="24"/>
      <c r="AE77" s="13">
        <f t="shared" si="39"/>
        <v>0</v>
      </c>
      <c r="AF77" s="24"/>
      <c r="AG77" s="24"/>
      <c r="AH77" s="24"/>
      <c r="AI77" s="13">
        <f t="shared" si="40"/>
        <v>0</v>
      </c>
      <c r="AJ77" s="24"/>
      <c r="AK77" s="24"/>
      <c r="AL77" s="13">
        <f t="shared" si="41"/>
        <v>0</v>
      </c>
      <c r="AM77" s="24"/>
      <c r="AN77" s="24"/>
      <c r="AO77" s="13">
        <f t="shared" si="42"/>
        <v>0</v>
      </c>
      <c r="AP77" s="24"/>
      <c r="AQ77" s="24"/>
      <c r="AR77" s="13">
        <f t="shared" si="43"/>
        <v>0</v>
      </c>
      <c r="AS77" s="25"/>
      <c r="AT77" s="25"/>
      <c r="AU77" s="25"/>
      <c r="AV77" s="25"/>
      <c r="AW77" s="25"/>
      <c r="AX77" s="13">
        <f t="shared" si="44"/>
        <v>0</v>
      </c>
      <c r="AY77" s="25"/>
      <c r="AZ77" s="25"/>
      <c r="BA77" s="13">
        <f t="shared" si="45"/>
        <v>0</v>
      </c>
      <c r="BB77" s="25"/>
      <c r="BC77" s="25"/>
      <c r="BD77" s="13">
        <f t="shared" si="46"/>
        <v>0</v>
      </c>
      <c r="BE77" s="25"/>
      <c r="BF77" s="25"/>
      <c r="BG77" s="13">
        <f t="shared" si="47"/>
        <v>0</v>
      </c>
      <c r="BH77" s="25"/>
      <c r="BI77" s="25"/>
      <c r="BJ77" s="13">
        <f t="shared" si="48"/>
        <v>0</v>
      </c>
      <c r="BK77" s="25"/>
      <c r="BL77" s="25"/>
      <c r="BM77" s="13">
        <f t="shared" si="49"/>
        <v>0</v>
      </c>
      <c r="BN77" s="24"/>
      <c r="BO77" s="24"/>
      <c r="BP77" s="13">
        <f t="shared" si="50"/>
        <v>0</v>
      </c>
      <c r="BQ77" s="13">
        <f t="shared" si="51"/>
        <v>0</v>
      </c>
      <c r="BR77" s="25"/>
      <c r="BS77" s="24"/>
      <c r="BT77" s="24"/>
      <c r="BU77" s="24"/>
      <c r="BV77" s="13">
        <f t="shared" si="52"/>
        <v>0</v>
      </c>
      <c r="BW77" s="24"/>
      <c r="BX77" s="24"/>
      <c r="BY77" s="13">
        <f t="shared" si="53"/>
        <v>0</v>
      </c>
      <c r="BZ77" s="24"/>
      <c r="CA77" s="24"/>
      <c r="CB77" s="13">
        <f t="shared" si="54"/>
        <v>0</v>
      </c>
      <c r="CC77" s="24"/>
      <c r="CD77" s="24"/>
      <c r="CE77" s="13">
        <f t="shared" si="55"/>
        <v>0</v>
      </c>
      <c r="CF77" s="24"/>
      <c r="CG77" s="24"/>
      <c r="CH77" s="13">
        <f t="shared" si="56"/>
        <v>0</v>
      </c>
      <c r="CI77" s="24"/>
      <c r="CJ77" s="24"/>
      <c r="CK77" s="13">
        <f t="shared" si="57"/>
        <v>0</v>
      </c>
      <c r="CL77" s="24"/>
      <c r="CM77" s="24"/>
      <c r="CN77" s="13">
        <f t="shared" si="58"/>
        <v>0</v>
      </c>
      <c r="CO77" s="24"/>
      <c r="CP77" s="24"/>
      <c r="CQ77" s="26"/>
      <c r="CR77" s="13">
        <f t="shared" si="59"/>
        <v>29894</v>
      </c>
      <c r="CS77" s="15">
        <v>24124</v>
      </c>
      <c r="CT77" s="15">
        <v>5770</v>
      </c>
      <c r="CU77" s="13">
        <f t="shared" si="60"/>
        <v>0</v>
      </c>
      <c r="CV77" s="13">
        <f t="shared" si="61"/>
        <v>0</v>
      </c>
      <c r="CW77" s="13">
        <f t="shared" si="61"/>
        <v>0</v>
      </c>
      <c r="CX77" s="13">
        <f t="shared" si="62"/>
        <v>0</v>
      </c>
      <c r="CY77" s="25"/>
      <c r="CZ77" s="25"/>
      <c r="DA77" s="13">
        <f t="shared" si="63"/>
        <v>0</v>
      </c>
      <c r="DB77" s="25"/>
      <c r="DC77" s="25"/>
      <c r="DD77" s="13">
        <f t="shared" si="64"/>
        <v>0</v>
      </c>
      <c r="DE77" s="25"/>
      <c r="DF77" s="25"/>
      <c r="DG77" s="17">
        <f t="shared" si="67"/>
        <v>29894</v>
      </c>
      <c r="DH77" s="17">
        <f t="shared" si="65"/>
        <v>24124</v>
      </c>
      <c r="DI77" s="17">
        <v>0</v>
      </c>
      <c r="DJ77" s="17">
        <f t="shared" si="66"/>
        <v>5770</v>
      </c>
      <c r="DK77" s="18"/>
      <c r="DL77" s="18"/>
    </row>
    <row r="78" spans="1:116" ht="15.75" x14ac:dyDescent="0.2">
      <c r="A78" s="19" t="s">
        <v>143</v>
      </c>
      <c r="B78" s="13">
        <f t="shared" si="34"/>
        <v>0</v>
      </c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13">
        <f t="shared" si="35"/>
        <v>0</v>
      </c>
      <c r="P78" s="24"/>
      <c r="Q78" s="24"/>
      <c r="R78" s="24"/>
      <c r="S78" s="24"/>
      <c r="T78" s="24"/>
      <c r="U78" s="24"/>
      <c r="V78" s="24"/>
      <c r="W78" s="24"/>
      <c r="X78" s="13">
        <f t="shared" si="36"/>
        <v>0</v>
      </c>
      <c r="Y78" s="13">
        <f t="shared" si="37"/>
        <v>0</v>
      </c>
      <c r="Z78" s="24"/>
      <c r="AA78" s="24"/>
      <c r="AB78" s="13">
        <f t="shared" si="38"/>
        <v>0</v>
      </c>
      <c r="AC78" s="24"/>
      <c r="AD78" s="24"/>
      <c r="AE78" s="13">
        <f t="shared" si="39"/>
        <v>0</v>
      </c>
      <c r="AF78" s="24"/>
      <c r="AG78" s="24"/>
      <c r="AH78" s="24"/>
      <c r="AI78" s="13">
        <f t="shared" si="40"/>
        <v>0</v>
      </c>
      <c r="AJ78" s="24"/>
      <c r="AK78" s="24"/>
      <c r="AL78" s="13">
        <f t="shared" si="41"/>
        <v>0</v>
      </c>
      <c r="AM78" s="24"/>
      <c r="AN78" s="24"/>
      <c r="AO78" s="13">
        <f t="shared" si="42"/>
        <v>0</v>
      </c>
      <c r="AP78" s="24"/>
      <c r="AQ78" s="24"/>
      <c r="AR78" s="13">
        <f t="shared" si="43"/>
        <v>0</v>
      </c>
      <c r="AS78" s="25"/>
      <c r="AT78" s="25"/>
      <c r="AU78" s="25"/>
      <c r="AV78" s="25"/>
      <c r="AW78" s="25"/>
      <c r="AX78" s="13">
        <f t="shared" si="44"/>
        <v>0</v>
      </c>
      <c r="AY78" s="25"/>
      <c r="AZ78" s="25"/>
      <c r="BA78" s="13">
        <f t="shared" si="45"/>
        <v>0</v>
      </c>
      <c r="BB78" s="25"/>
      <c r="BC78" s="25"/>
      <c r="BD78" s="13">
        <f t="shared" si="46"/>
        <v>0</v>
      </c>
      <c r="BE78" s="25"/>
      <c r="BF78" s="25"/>
      <c r="BG78" s="13">
        <f t="shared" si="47"/>
        <v>0</v>
      </c>
      <c r="BH78" s="25"/>
      <c r="BI78" s="25"/>
      <c r="BJ78" s="13">
        <f t="shared" si="48"/>
        <v>0</v>
      </c>
      <c r="BK78" s="25"/>
      <c r="BL78" s="25"/>
      <c r="BM78" s="13">
        <f t="shared" si="49"/>
        <v>0</v>
      </c>
      <c r="BN78" s="24"/>
      <c r="BO78" s="24"/>
      <c r="BP78" s="13">
        <f t="shared" si="50"/>
        <v>0</v>
      </c>
      <c r="BQ78" s="13">
        <f t="shared" si="51"/>
        <v>0</v>
      </c>
      <c r="BR78" s="25"/>
      <c r="BS78" s="24"/>
      <c r="BT78" s="24"/>
      <c r="BU78" s="24"/>
      <c r="BV78" s="13">
        <f t="shared" si="52"/>
        <v>0</v>
      </c>
      <c r="BW78" s="24"/>
      <c r="BX78" s="24"/>
      <c r="BY78" s="13">
        <f t="shared" si="53"/>
        <v>0</v>
      </c>
      <c r="BZ78" s="24"/>
      <c r="CA78" s="24"/>
      <c r="CB78" s="13">
        <f t="shared" si="54"/>
        <v>0</v>
      </c>
      <c r="CC78" s="24"/>
      <c r="CD78" s="24"/>
      <c r="CE78" s="13">
        <f t="shared" si="55"/>
        <v>0</v>
      </c>
      <c r="CF78" s="24"/>
      <c r="CG78" s="24"/>
      <c r="CH78" s="13">
        <f t="shared" si="56"/>
        <v>0</v>
      </c>
      <c r="CI78" s="24"/>
      <c r="CJ78" s="24"/>
      <c r="CK78" s="13">
        <f t="shared" si="57"/>
        <v>0</v>
      </c>
      <c r="CL78" s="24"/>
      <c r="CM78" s="24"/>
      <c r="CN78" s="13">
        <f t="shared" si="58"/>
        <v>0</v>
      </c>
      <c r="CO78" s="24"/>
      <c r="CP78" s="24"/>
      <c r="CQ78" s="26"/>
      <c r="CR78" s="13">
        <f t="shared" si="59"/>
        <v>4000</v>
      </c>
      <c r="CS78" s="15">
        <v>3160</v>
      </c>
      <c r="CT78" s="15">
        <v>840</v>
      </c>
      <c r="CU78" s="13">
        <f t="shared" si="60"/>
        <v>0</v>
      </c>
      <c r="CV78" s="13">
        <f t="shared" si="61"/>
        <v>0</v>
      </c>
      <c r="CW78" s="13">
        <f t="shared" si="61"/>
        <v>0</v>
      </c>
      <c r="CX78" s="13">
        <f t="shared" si="62"/>
        <v>0</v>
      </c>
      <c r="CY78" s="25"/>
      <c r="CZ78" s="25"/>
      <c r="DA78" s="13">
        <f t="shared" si="63"/>
        <v>0</v>
      </c>
      <c r="DB78" s="25"/>
      <c r="DC78" s="25"/>
      <c r="DD78" s="13">
        <f t="shared" si="64"/>
        <v>0</v>
      </c>
      <c r="DE78" s="25"/>
      <c r="DF78" s="25"/>
      <c r="DG78" s="17">
        <f t="shared" si="67"/>
        <v>4000</v>
      </c>
      <c r="DH78" s="17">
        <f t="shared" si="65"/>
        <v>3160</v>
      </c>
      <c r="DI78" s="17">
        <v>0</v>
      </c>
      <c r="DJ78" s="17">
        <f t="shared" si="66"/>
        <v>840</v>
      </c>
      <c r="DK78" s="18"/>
      <c r="DL78" s="18"/>
    </row>
    <row r="79" spans="1:116" s="4" customFormat="1" ht="15.75" x14ac:dyDescent="0.2">
      <c r="A79" s="19" t="s">
        <v>144</v>
      </c>
      <c r="B79" s="13">
        <f t="shared" si="34"/>
        <v>450</v>
      </c>
      <c r="C79" s="20">
        <v>450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13">
        <f t="shared" si="35"/>
        <v>0</v>
      </c>
      <c r="P79" s="24"/>
      <c r="Q79" s="24"/>
      <c r="R79" s="24"/>
      <c r="S79" s="24"/>
      <c r="T79" s="24"/>
      <c r="U79" s="24"/>
      <c r="V79" s="24"/>
      <c r="W79" s="24"/>
      <c r="X79" s="13">
        <f t="shared" si="36"/>
        <v>0</v>
      </c>
      <c r="Y79" s="13">
        <f t="shared" si="37"/>
        <v>0</v>
      </c>
      <c r="Z79" s="24"/>
      <c r="AA79" s="24"/>
      <c r="AB79" s="13">
        <f t="shared" si="38"/>
        <v>0</v>
      </c>
      <c r="AC79" s="24"/>
      <c r="AD79" s="24"/>
      <c r="AE79" s="13">
        <f t="shared" si="39"/>
        <v>0</v>
      </c>
      <c r="AF79" s="24"/>
      <c r="AG79" s="24"/>
      <c r="AH79" s="24"/>
      <c r="AI79" s="13">
        <f t="shared" si="40"/>
        <v>0</v>
      </c>
      <c r="AJ79" s="24"/>
      <c r="AK79" s="24"/>
      <c r="AL79" s="13">
        <f t="shared" si="41"/>
        <v>0</v>
      </c>
      <c r="AM79" s="24"/>
      <c r="AN79" s="24"/>
      <c r="AO79" s="13">
        <f t="shared" si="42"/>
        <v>0</v>
      </c>
      <c r="AP79" s="24"/>
      <c r="AQ79" s="24"/>
      <c r="AR79" s="13">
        <f t="shared" si="43"/>
        <v>0</v>
      </c>
      <c r="AS79" s="25"/>
      <c r="AT79" s="25"/>
      <c r="AU79" s="25"/>
      <c r="AV79" s="25"/>
      <c r="AW79" s="25"/>
      <c r="AX79" s="13">
        <f t="shared" si="44"/>
        <v>0</v>
      </c>
      <c r="AY79" s="25"/>
      <c r="AZ79" s="25"/>
      <c r="BA79" s="13">
        <f t="shared" si="45"/>
        <v>0</v>
      </c>
      <c r="BB79" s="25"/>
      <c r="BC79" s="25"/>
      <c r="BD79" s="13">
        <f t="shared" si="46"/>
        <v>0</v>
      </c>
      <c r="BE79" s="25"/>
      <c r="BF79" s="25"/>
      <c r="BG79" s="13">
        <f t="shared" si="47"/>
        <v>0</v>
      </c>
      <c r="BH79" s="25"/>
      <c r="BI79" s="25"/>
      <c r="BJ79" s="13">
        <f t="shared" si="48"/>
        <v>0</v>
      </c>
      <c r="BK79" s="25"/>
      <c r="BL79" s="25"/>
      <c r="BM79" s="13">
        <f t="shared" si="49"/>
        <v>761</v>
      </c>
      <c r="BN79" s="20">
        <v>761</v>
      </c>
      <c r="BO79" s="24"/>
      <c r="BP79" s="13">
        <f t="shared" si="50"/>
        <v>0</v>
      </c>
      <c r="BQ79" s="13">
        <f t="shared" si="51"/>
        <v>0</v>
      </c>
      <c r="BR79" s="25"/>
      <c r="BS79" s="24"/>
      <c r="BT79" s="24"/>
      <c r="BU79" s="24"/>
      <c r="BV79" s="13">
        <f t="shared" si="52"/>
        <v>0</v>
      </c>
      <c r="BW79" s="24"/>
      <c r="BX79" s="24"/>
      <c r="BY79" s="13">
        <f t="shared" si="53"/>
        <v>0</v>
      </c>
      <c r="BZ79" s="24"/>
      <c r="CA79" s="24"/>
      <c r="CB79" s="13">
        <f t="shared" si="54"/>
        <v>0</v>
      </c>
      <c r="CC79" s="24"/>
      <c r="CD79" s="24"/>
      <c r="CE79" s="13">
        <f t="shared" si="55"/>
        <v>3915</v>
      </c>
      <c r="CF79" s="20">
        <v>3860</v>
      </c>
      <c r="CG79" s="20">
        <v>55</v>
      </c>
      <c r="CH79" s="13">
        <f t="shared" si="56"/>
        <v>0</v>
      </c>
      <c r="CI79" s="24"/>
      <c r="CJ79" s="24"/>
      <c r="CK79" s="13">
        <f t="shared" si="57"/>
        <v>0</v>
      </c>
      <c r="CL79" s="24"/>
      <c r="CM79" s="24"/>
      <c r="CN79" s="13">
        <f t="shared" si="58"/>
        <v>0</v>
      </c>
      <c r="CO79" s="24"/>
      <c r="CP79" s="24"/>
      <c r="CQ79" s="26"/>
      <c r="CR79" s="13">
        <f t="shared" si="59"/>
        <v>0</v>
      </c>
      <c r="CS79" s="24"/>
      <c r="CT79" s="24"/>
      <c r="CU79" s="13">
        <f t="shared" si="60"/>
        <v>0</v>
      </c>
      <c r="CV79" s="13">
        <f t="shared" si="61"/>
        <v>0</v>
      </c>
      <c r="CW79" s="13">
        <f t="shared" si="61"/>
        <v>0</v>
      </c>
      <c r="CX79" s="13">
        <f t="shared" si="62"/>
        <v>0</v>
      </c>
      <c r="CY79" s="25"/>
      <c r="CZ79" s="25"/>
      <c r="DA79" s="13">
        <f t="shared" si="63"/>
        <v>0</v>
      </c>
      <c r="DB79" s="25"/>
      <c r="DC79" s="25"/>
      <c r="DD79" s="13">
        <f t="shared" si="64"/>
        <v>0</v>
      </c>
      <c r="DE79" s="25"/>
      <c r="DF79" s="25"/>
      <c r="DG79" s="17">
        <f t="shared" si="67"/>
        <v>5126</v>
      </c>
      <c r="DH79" s="17">
        <f t="shared" si="65"/>
        <v>5071</v>
      </c>
      <c r="DI79" s="17">
        <v>0</v>
      </c>
      <c r="DJ79" s="17">
        <f t="shared" si="66"/>
        <v>55</v>
      </c>
      <c r="DK79" s="18"/>
      <c r="DL79" s="18"/>
    </row>
    <row r="80" spans="1:116" ht="31.5" x14ac:dyDescent="0.2">
      <c r="A80" s="19" t="s">
        <v>145</v>
      </c>
      <c r="B80" s="13">
        <f t="shared" si="34"/>
        <v>4568</v>
      </c>
      <c r="C80" s="15">
        <v>2583</v>
      </c>
      <c r="D80" s="15">
        <v>1108</v>
      </c>
      <c r="E80" s="15">
        <v>0</v>
      </c>
      <c r="F80" s="15">
        <v>0</v>
      </c>
      <c r="G80" s="15">
        <v>0</v>
      </c>
      <c r="H80" s="15">
        <v>80</v>
      </c>
      <c r="I80" s="15">
        <v>299</v>
      </c>
      <c r="J80" s="15">
        <v>0</v>
      </c>
      <c r="K80" s="15">
        <v>0</v>
      </c>
      <c r="L80" s="15">
        <v>0</v>
      </c>
      <c r="M80" s="15">
        <v>498</v>
      </c>
      <c r="N80" s="15">
        <v>0</v>
      </c>
      <c r="O80" s="13">
        <f t="shared" si="35"/>
        <v>996</v>
      </c>
      <c r="P80" s="15">
        <v>0</v>
      </c>
      <c r="Q80" s="15">
        <v>996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3">
        <f t="shared" si="36"/>
        <v>588</v>
      </c>
      <c r="Y80" s="13">
        <f t="shared" si="37"/>
        <v>528</v>
      </c>
      <c r="Z80" s="15">
        <v>528</v>
      </c>
      <c r="AA80" s="15">
        <v>0</v>
      </c>
      <c r="AB80" s="13">
        <f t="shared" si="38"/>
        <v>60</v>
      </c>
      <c r="AC80" s="15">
        <v>60</v>
      </c>
      <c r="AD80" s="15">
        <v>0</v>
      </c>
      <c r="AE80" s="13">
        <f t="shared" si="39"/>
        <v>618</v>
      </c>
      <c r="AF80" s="15">
        <v>618</v>
      </c>
      <c r="AG80" s="15">
        <v>0</v>
      </c>
      <c r="AH80" s="15">
        <v>0</v>
      </c>
      <c r="AI80" s="13">
        <f t="shared" si="40"/>
        <v>0</v>
      </c>
      <c r="AJ80" s="15">
        <v>0</v>
      </c>
      <c r="AK80" s="15">
        <v>0</v>
      </c>
      <c r="AL80" s="13">
        <f t="shared" si="41"/>
        <v>797</v>
      </c>
      <c r="AM80" s="15">
        <v>797</v>
      </c>
      <c r="AN80" s="15">
        <v>0</v>
      </c>
      <c r="AO80" s="13">
        <f t="shared" si="42"/>
        <v>80</v>
      </c>
      <c r="AP80" s="15">
        <v>80</v>
      </c>
      <c r="AQ80" s="15">
        <v>0</v>
      </c>
      <c r="AR80" s="13">
        <f t="shared" si="43"/>
        <v>429</v>
      </c>
      <c r="AS80" s="14">
        <v>149</v>
      </c>
      <c r="AT80" s="14">
        <v>0</v>
      </c>
      <c r="AU80" s="14">
        <v>0</v>
      </c>
      <c r="AV80" s="14">
        <v>0</v>
      </c>
      <c r="AW80" s="14">
        <v>0</v>
      </c>
      <c r="AX80" s="13">
        <f t="shared" si="44"/>
        <v>0</v>
      </c>
      <c r="AY80" s="14">
        <v>0</v>
      </c>
      <c r="AZ80" s="14">
        <v>0</v>
      </c>
      <c r="BA80" s="13">
        <f t="shared" si="45"/>
        <v>0</v>
      </c>
      <c r="BB80" s="14">
        <v>0</v>
      </c>
      <c r="BC80" s="14">
        <v>0</v>
      </c>
      <c r="BD80" s="13">
        <f t="shared" si="46"/>
        <v>80</v>
      </c>
      <c r="BE80" s="14">
        <v>80</v>
      </c>
      <c r="BF80" s="25"/>
      <c r="BG80" s="13">
        <f t="shared" si="47"/>
        <v>0</v>
      </c>
      <c r="BH80" s="25"/>
      <c r="BI80" s="25"/>
      <c r="BJ80" s="13">
        <f t="shared" si="48"/>
        <v>200</v>
      </c>
      <c r="BK80" s="14">
        <v>200</v>
      </c>
      <c r="BL80" s="14">
        <v>0</v>
      </c>
      <c r="BM80" s="13">
        <f t="shared" si="49"/>
        <v>259</v>
      </c>
      <c r="BN80" s="15">
        <v>259</v>
      </c>
      <c r="BO80" s="15">
        <v>0</v>
      </c>
      <c r="BP80" s="13">
        <f t="shared" si="50"/>
        <v>1527</v>
      </c>
      <c r="BQ80" s="13">
        <f t="shared" si="51"/>
        <v>0</v>
      </c>
      <c r="BR80" s="14">
        <v>0</v>
      </c>
      <c r="BS80" s="15">
        <v>0</v>
      </c>
      <c r="BT80" s="15">
        <v>0</v>
      </c>
      <c r="BU80" s="15">
        <v>1507</v>
      </c>
      <c r="BV80" s="13">
        <f t="shared" si="52"/>
        <v>20</v>
      </c>
      <c r="BW80" s="15">
        <v>20</v>
      </c>
      <c r="BX80" s="15">
        <v>0</v>
      </c>
      <c r="BY80" s="13">
        <f t="shared" si="53"/>
        <v>0</v>
      </c>
      <c r="BZ80" s="15">
        <v>0</v>
      </c>
      <c r="CA80" s="15">
        <v>0</v>
      </c>
      <c r="CB80" s="13">
        <f t="shared" si="54"/>
        <v>0</v>
      </c>
      <c r="CC80" s="15">
        <v>0</v>
      </c>
      <c r="CD80" s="15">
        <v>0</v>
      </c>
      <c r="CE80" s="13">
        <f t="shared" si="55"/>
        <v>518</v>
      </c>
      <c r="CF80" s="15">
        <v>518</v>
      </c>
      <c r="CG80" s="15">
        <v>0</v>
      </c>
      <c r="CH80" s="13">
        <f t="shared" si="56"/>
        <v>449</v>
      </c>
      <c r="CI80" s="15">
        <v>449</v>
      </c>
      <c r="CJ80" s="15">
        <v>0</v>
      </c>
      <c r="CK80" s="13">
        <f t="shared" si="57"/>
        <v>0</v>
      </c>
      <c r="CL80" s="15">
        <v>0</v>
      </c>
      <c r="CM80" s="15">
        <v>0</v>
      </c>
      <c r="CN80" s="13">
        <f t="shared" si="58"/>
        <v>385</v>
      </c>
      <c r="CO80" s="15">
        <v>385</v>
      </c>
      <c r="CP80" s="15">
        <v>0</v>
      </c>
      <c r="CQ80" s="22"/>
      <c r="CR80" s="13">
        <f t="shared" si="59"/>
        <v>249</v>
      </c>
      <c r="CS80" s="15">
        <v>249</v>
      </c>
      <c r="CT80" s="24"/>
      <c r="CU80" s="13">
        <f t="shared" si="60"/>
        <v>0</v>
      </c>
      <c r="CV80" s="13">
        <f t="shared" si="61"/>
        <v>0</v>
      </c>
      <c r="CW80" s="13">
        <f t="shared" si="61"/>
        <v>0</v>
      </c>
      <c r="CX80" s="13">
        <f t="shared" si="62"/>
        <v>0</v>
      </c>
      <c r="CY80" s="25"/>
      <c r="CZ80" s="25"/>
      <c r="DA80" s="13">
        <f t="shared" si="63"/>
        <v>0</v>
      </c>
      <c r="DB80" s="25"/>
      <c r="DC80" s="25"/>
      <c r="DD80" s="13">
        <f t="shared" si="64"/>
        <v>0</v>
      </c>
      <c r="DE80" s="25"/>
      <c r="DF80" s="25"/>
      <c r="DG80" s="17">
        <f t="shared" si="67"/>
        <v>11463</v>
      </c>
      <c r="DH80" s="17">
        <f t="shared" si="65"/>
        <v>10467</v>
      </c>
      <c r="DI80" s="17">
        <v>152</v>
      </c>
      <c r="DJ80" s="17">
        <f t="shared" si="66"/>
        <v>996</v>
      </c>
      <c r="DK80" s="18">
        <f>7000-62</f>
        <v>6938</v>
      </c>
      <c r="DL80" s="18">
        <f>2029-810</f>
        <v>1219</v>
      </c>
    </row>
    <row r="81" spans="1:116" ht="64.5" customHeight="1" x14ac:dyDescent="0.2">
      <c r="A81" s="19" t="s">
        <v>146</v>
      </c>
      <c r="B81" s="13">
        <f t="shared" si="34"/>
        <v>0</v>
      </c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13">
        <f t="shared" si="35"/>
        <v>0</v>
      </c>
      <c r="P81" s="24"/>
      <c r="Q81" s="24"/>
      <c r="R81" s="24"/>
      <c r="S81" s="24"/>
      <c r="T81" s="24"/>
      <c r="U81" s="24"/>
      <c r="V81" s="24"/>
      <c r="W81" s="24"/>
      <c r="X81" s="13">
        <f t="shared" si="36"/>
        <v>0</v>
      </c>
      <c r="Y81" s="13">
        <f t="shared" si="37"/>
        <v>0</v>
      </c>
      <c r="Z81" s="24"/>
      <c r="AA81" s="24"/>
      <c r="AB81" s="13">
        <f t="shared" si="38"/>
        <v>0</v>
      </c>
      <c r="AC81" s="24"/>
      <c r="AD81" s="24"/>
      <c r="AE81" s="13">
        <f t="shared" si="39"/>
        <v>0</v>
      </c>
      <c r="AF81" s="24"/>
      <c r="AG81" s="24"/>
      <c r="AH81" s="24"/>
      <c r="AI81" s="13">
        <f t="shared" si="40"/>
        <v>0</v>
      </c>
      <c r="AJ81" s="24"/>
      <c r="AK81" s="24"/>
      <c r="AL81" s="13">
        <f t="shared" si="41"/>
        <v>0</v>
      </c>
      <c r="AM81" s="24"/>
      <c r="AN81" s="24"/>
      <c r="AO81" s="13">
        <f t="shared" si="42"/>
        <v>0</v>
      </c>
      <c r="AP81" s="24"/>
      <c r="AQ81" s="24"/>
      <c r="AR81" s="13">
        <f t="shared" si="43"/>
        <v>0</v>
      </c>
      <c r="AS81" s="25"/>
      <c r="AT81" s="25"/>
      <c r="AU81" s="25"/>
      <c r="AV81" s="25"/>
      <c r="AW81" s="25"/>
      <c r="AX81" s="13">
        <f t="shared" si="44"/>
        <v>0</v>
      </c>
      <c r="AY81" s="25"/>
      <c r="AZ81" s="25"/>
      <c r="BA81" s="13">
        <f t="shared" si="45"/>
        <v>0</v>
      </c>
      <c r="BB81" s="25"/>
      <c r="BC81" s="25"/>
      <c r="BD81" s="13">
        <f t="shared" si="46"/>
        <v>0</v>
      </c>
      <c r="BE81" s="25"/>
      <c r="BF81" s="25"/>
      <c r="BG81" s="13">
        <f t="shared" si="47"/>
        <v>0</v>
      </c>
      <c r="BH81" s="25"/>
      <c r="BI81" s="25"/>
      <c r="BJ81" s="13">
        <f t="shared" si="48"/>
        <v>0</v>
      </c>
      <c r="BK81" s="25"/>
      <c r="BL81" s="25"/>
      <c r="BM81" s="13">
        <f t="shared" si="49"/>
        <v>0</v>
      </c>
      <c r="BN81" s="24"/>
      <c r="BO81" s="24"/>
      <c r="BP81" s="13">
        <f t="shared" si="50"/>
        <v>2000</v>
      </c>
      <c r="BQ81" s="13">
        <f t="shared" si="51"/>
        <v>727</v>
      </c>
      <c r="BR81" s="14">
        <v>727</v>
      </c>
      <c r="BS81" s="15">
        <v>0</v>
      </c>
      <c r="BT81" s="15">
        <v>311</v>
      </c>
      <c r="BU81" s="15">
        <v>300</v>
      </c>
      <c r="BV81" s="13">
        <f t="shared" si="52"/>
        <v>362</v>
      </c>
      <c r="BW81" s="15">
        <v>220</v>
      </c>
      <c r="BX81" s="15">
        <v>142</v>
      </c>
      <c r="BY81" s="13">
        <f t="shared" si="53"/>
        <v>0</v>
      </c>
      <c r="BZ81" s="15">
        <v>0</v>
      </c>
      <c r="CA81" s="15">
        <v>0</v>
      </c>
      <c r="CB81" s="13">
        <f t="shared" si="54"/>
        <v>300</v>
      </c>
      <c r="CC81" s="15">
        <v>300</v>
      </c>
      <c r="CD81" s="15">
        <v>0</v>
      </c>
      <c r="CE81" s="13">
        <f t="shared" si="55"/>
        <v>0</v>
      </c>
      <c r="CF81" s="24"/>
      <c r="CG81" s="24"/>
      <c r="CH81" s="13">
        <f t="shared" si="56"/>
        <v>0</v>
      </c>
      <c r="CI81" s="24"/>
      <c r="CJ81" s="24"/>
      <c r="CK81" s="13">
        <f t="shared" si="57"/>
        <v>0</v>
      </c>
      <c r="CL81" s="24"/>
      <c r="CM81" s="24"/>
      <c r="CN81" s="13">
        <f t="shared" si="58"/>
        <v>0</v>
      </c>
      <c r="CO81" s="24"/>
      <c r="CP81" s="24"/>
      <c r="CQ81" s="26"/>
      <c r="CR81" s="13">
        <f t="shared" si="59"/>
        <v>0</v>
      </c>
      <c r="CS81" s="24"/>
      <c r="CT81" s="24"/>
      <c r="CU81" s="13">
        <f t="shared" si="60"/>
        <v>0</v>
      </c>
      <c r="CV81" s="13">
        <f t="shared" si="61"/>
        <v>0</v>
      </c>
      <c r="CW81" s="13">
        <f t="shared" si="61"/>
        <v>0</v>
      </c>
      <c r="CX81" s="13">
        <f t="shared" si="62"/>
        <v>0</v>
      </c>
      <c r="CY81" s="25"/>
      <c r="CZ81" s="25"/>
      <c r="DA81" s="13">
        <f t="shared" si="63"/>
        <v>0</v>
      </c>
      <c r="DB81" s="25"/>
      <c r="DC81" s="25"/>
      <c r="DD81" s="13">
        <f t="shared" si="64"/>
        <v>0</v>
      </c>
      <c r="DE81" s="25"/>
      <c r="DF81" s="25"/>
      <c r="DG81" s="17">
        <f t="shared" si="67"/>
        <v>2000</v>
      </c>
      <c r="DH81" s="17">
        <f t="shared" si="65"/>
        <v>1547</v>
      </c>
      <c r="DI81" s="17">
        <v>0</v>
      </c>
      <c r="DJ81" s="17">
        <f t="shared" si="66"/>
        <v>453</v>
      </c>
      <c r="DK81" s="18"/>
      <c r="DL81" s="18"/>
    </row>
    <row r="82" spans="1:116" ht="45.75" customHeight="1" x14ac:dyDescent="0.2">
      <c r="A82" s="19" t="s">
        <v>147</v>
      </c>
      <c r="B82" s="13">
        <f t="shared" si="34"/>
        <v>100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100</v>
      </c>
      <c r="L82" s="24"/>
      <c r="M82" s="24"/>
      <c r="N82" s="24"/>
      <c r="O82" s="13">
        <f t="shared" si="35"/>
        <v>0</v>
      </c>
      <c r="P82" s="24"/>
      <c r="Q82" s="24"/>
      <c r="R82" s="24"/>
      <c r="S82" s="24"/>
      <c r="T82" s="24"/>
      <c r="U82" s="24"/>
      <c r="V82" s="24"/>
      <c r="W82" s="24"/>
      <c r="X82" s="13">
        <f t="shared" si="36"/>
        <v>0</v>
      </c>
      <c r="Y82" s="13">
        <f t="shared" si="37"/>
        <v>0</v>
      </c>
      <c r="Z82" s="24"/>
      <c r="AA82" s="24"/>
      <c r="AB82" s="13">
        <f t="shared" si="38"/>
        <v>0</v>
      </c>
      <c r="AC82" s="24"/>
      <c r="AD82" s="24"/>
      <c r="AE82" s="13">
        <f t="shared" si="39"/>
        <v>0</v>
      </c>
      <c r="AF82" s="24"/>
      <c r="AG82" s="24"/>
      <c r="AH82" s="24"/>
      <c r="AI82" s="13">
        <f t="shared" si="40"/>
        <v>0</v>
      </c>
      <c r="AJ82" s="24"/>
      <c r="AK82" s="24"/>
      <c r="AL82" s="13">
        <f t="shared" si="41"/>
        <v>0</v>
      </c>
      <c r="AM82" s="24"/>
      <c r="AN82" s="24"/>
      <c r="AO82" s="13">
        <f t="shared" si="42"/>
        <v>0</v>
      </c>
      <c r="AP82" s="24"/>
      <c r="AQ82" s="24"/>
      <c r="AR82" s="13">
        <f t="shared" si="43"/>
        <v>0</v>
      </c>
      <c r="AS82" s="25"/>
      <c r="AT82" s="25"/>
      <c r="AU82" s="25"/>
      <c r="AV82" s="25"/>
      <c r="AW82" s="25"/>
      <c r="AX82" s="13">
        <f t="shared" si="44"/>
        <v>0</v>
      </c>
      <c r="AY82" s="25"/>
      <c r="AZ82" s="25"/>
      <c r="BA82" s="13">
        <f t="shared" si="45"/>
        <v>0</v>
      </c>
      <c r="BB82" s="25"/>
      <c r="BC82" s="25"/>
      <c r="BD82" s="13">
        <f t="shared" si="46"/>
        <v>0</v>
      </c>
      <c r="BE82" s="25"/>
      <c r="BF82" s="25"/>
      <c r="BG82" s="13">
        <f t="shared" si="47"/>
        <v>0</v>
      </c>
      <c r="BH82" s="25"/>
      <c r="BI82" s="25"/>
      <c r="BJ82" s="13">
        <f t="shared" si="48"/>
        <v>0</v>
      </c>
      <c r="BK82" s="25"/>
      <c r="BL82" s="25"/>
      <c r="BM82" s="13">
        <f t="shared" si="49"/>
        <v>0</v>
      </c>
      <c r="BN82" s="24"/>
      <c r="BO82" s="24"/>
      <c r="BP82" s="13">
        <f t="shared" si="50"/>
        <v>0</v>
      </c>
      <c r="BQ82" s="13">
        <f t="shared" si="51"/>
        <v>0</v>
      </c>
      <c r="BR82" s="25"/>
      <c r="BS82" s="24"/>
      <c r="BT82" s="24"/>
      <c r="BU82" s="24"/>
      <c r="BV82" s="13">
        <f t="shared" si="52"/>
        <v>0</v>
      </c>
      <c r="BW82" s="24"/>
      <c r="BX82" s="24"/>
      <c r="BY82" s="13">
        <f t="shared" si="53"/>
        <v>0</v>
      </c>
      <c r="BZ82" s="24"/>
      <c r="CA82" s="24"/>
      <c r="CB82" s="13">
        <f t="shared" si="54"/>
        <v>0</v>
      </c>
      <c r="CC82" s="24"/>
      <c r="CD82" s="24"/>
      <c r="CE82" s="13">
        <f t="shared" si="55"/>
        <v>0</v>
      </c>
      <c r="CF82" s="24"/>
      <c r="CG82" s="24"/>
      <c r="CH82" s="13">
        <f t="shared" si="56"/>
        <v>0</v>
      </c>
      <c r="CI82" s="24"/>
      <c r="CJ82" s="24"/>
      <c r="CK82" s="13">
        <f t="shared" si="57"/>
        <v>0</v>
      </c>
      <c r="CL82" s="24"/>
      <c r="CM82" s="24"/>
      <c r="CN82" s="13">
        <f t="shared" si="58"/>
        <v>0</v>
      </c>
      <c r="CO82" s="24"/>
      <c r="CP82" s="24"/>
      <c r="CQ82" s="26"/>
      <c r="CR82" s="13">
        <f t="shared" si="59"/>
        <v>0</v>
      </c>
      <c r="CS82" s="24"/>
      <c r="CT82" s="24"/>
      <c r="CU82" s="13">
        <f t="shared" si="60"/>
        <v>0</v>
      </c>
      <c r="CV82" s="13">
        <f t="shared" si="61"/>
        <v>0</v>
      </c>
      <c r="CW82" s="13">
        <f t="shared" si="61"/>
        <v>0</v>
      </c>
      <c r="CX82" s="13">
        <f t="shared" si="62"/>
        <v>0</v>
      </c>
      <c r="CY82" s="25"/>
      <c r="CZ82" s="25"/>
      <c r="DA82" s="13">
        <f t="shared" si="63"/>
        <v>0</v>
      </c>
      <c r="DB82" s="25"/>
      <c r="DC82" s="25"/>
      <c r="DD82" s="13">
        <f t="shared" si="64"/>
        <v>0</v>
      </c>
      <c r="DE82" s="25"/>
      <c r="DF82" s="25"/>
      <c r="DG82" s="17">
        <f t="shared" si="67"/>
        <v>100</v>
      </c>
      <c r="DH82" s="17">
        <f t="shared" si="65"/>
        <v>100</v>
      </c>
      <c r="DI82" s="17">
        <v>0</v>
      </c>
      <c r="DJ82" s="17">
        <f t="shared" si="66"/>
        <v>0</v>
      </c>
      <c r="DK82" s="18">
        <v>5000</v>
      </c>
      <c r="DL82" s="18"/>
    </row>
    <row r="83" spans="1:116" ht="15.75" x14ac:dyDescent="0.2">
      <c r="A83" s="19" t="s">
        <v>148</v>
      </c>
      <c r="B83" s="13">
        <f t="shared" si="34"/>
        <v>13432</v>
      </c>
      <c r="C83" s="15">
        <v>0</v>
      </c>
      <c r="D83" s="15">
        <f>16987-4000</f>
        <v>12987</v>
      </c>
      <c r="E83" s="15">
        <f>1782 -1337</f>
        <v>445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3">
        <f t="shared" si="35"/>
        <v>2365</v>
      </c>
      <c r="P83" s="15">
        <v>32</v>
      </c>
      <c r="Q83" s="15">
        <v>2333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3">
        <f t="shared" si="36"/>
        <v>130</v>
      </c>
      <c r="Y83" s="13">
        <f t="shared" si="37"/>
        <v>130</v>
      </c>
      <c r="Z83" s="15">
        <v>130</v>
      </c>
      <c r="AA83" s="15">
        <v>0</v>
      </c>
      <c r="AB83" s="13">
        <f t="shared" si="38"/>
        <v>0</v>
      </c>
      <c r="AC83" s="15">
        <v>0</v>
      </c>
      <c r="AD83" s="15">
        <v>0</v>
      </c>
      <c r="AE83" s="13">
        <f t="shared" si="39"/>
        <v>1291</v>
      </c>
      <c r="AF83" s="15">
        <v>1291</v>
      </c>
      <c r="AG83" s="15">
        <v>0</v>
      </c>
      <c r="AH83" s="15">
        <v>0</v>
      </c>
      <c r="AI83" s="13">
        <f t="shared" si="40"/>
        <v>0</v>
      </c>
      <c r="AJ83" s="15">
        <v>0</v>
      </c>
      <c r="AK83" s="15">
        <v>0</v>
      </c>
      <c r="AL83" s="13">
        <f t="shared" si="41"/>
        <v>2527</v>
      </c>
      <c r="AM83" s="15">
        <v>2524</v>
      </c>
      <c r="AN83" s="15">
        <v>3</v>
      </c>
      <c r="AO83" s="13">
        <f t="shared" si="42"/>
        <v>0</v>
      </c>
      <c r="AP83" s="15">
        <v>0</v>
      </c>
      <c r="AQ83" s="15">
        <v>0</v>
      </c>
      <c r="AR83" s="13">
        <f t="shared" si="43"/>
        <v>3322</v>
      </c>
      <c r="AS83" s="14">
        <v>2851</v>
      </c>
      <c r="AT83" s="14">
        <v>0</v>
      </c>
      <c r="AU83" s="14">
        <v>0</v>
      </c>
      <c r="AV83" s="14">
        <v>78</v>
      </c>
      <c r="AW83" s="14">
        <v>0</v>
      </c>
      <c r="AX83" s="13">
        <f t="shared" si="44"/>
        <v>0</v>
      </c>
      <c r="AY83" s="14">
        <v>0</v>
      </c>
      <c r="AZ83" s="14">
        <v>0</v>
      </c>
      <c r="BA83" s="13">
        <f t="shared" si="45"/>
        <v>0</v>
      </c>
      <c r="BB83" s="14">
        <v>0</v>
      </c>
      <c r="BC83" s="14">
        <v>0</v>
      </c>
      <c r="BD83" s="13">
        <f t="shared" si="46"/>
        <v>0</v>
      </c>
      <c r="BE83" s="14">
        <v>0</v>
      </c>
      <c r="BF83" s="14">
        <v>0</v>
      </c>
      <c r="BG83" s="13">
        <f t="shared" si="47"/>
        <v>0</v>
      </c>
      <c r="BH83" s="14">
        <v>0</v>
      </c>
      <c r="BI83" s="14">
        <v>0</v>
      </c>
      <c r="BJ83" s="13">
        <f t="shared" si="48"/>
        <v>393</v>
      </c>
      <c r="BK83" s="14">
        <v>393</v>
      </c>
      <c r="BL83" s="14">
        <v>0</v>
      </c>
      <c r="BM83" s="13">
        <f t="shared" si="49"/>
        <v>1734</v>
      </c>
      <c r="BN83" s="15">
        <v>1734</v>
      </c>
      <c r="BO83" s="15">
        <v>0</v>
      </c>
      <c r="BP83" s="13">
        <f t="shared" si="50"/>
        <v>2031</v>
      </c>
      <c r="BQ83" s="13">
        <f t="shared" si="51"/>
        <v>0</v>
      </c>
      <c r="BR83" s="14">
        <v>0</v>
      </c>
      <c r="BS83" s="15">
        <v>0</v>
      </c>
      <c r="BT83" s="15">
        <v>130</v>
      </c>
      <c r="BU83" s="15">
        <v>216</v>
      </c>
      <c r="BV83" s="13">
        <f t="shared" si="52"/>
        <v>0</v>
      </c>
      <c r="BW83" s="15">
        <v>0</v>
      </c>
      <c r="BX83" s="15">
        <v>0</v>
      </c>
      <c r="BY83" s="13">
        <f t="shared" si="53"/>
        <v>0</v>
      </c>
      <c r="BZ83" s="15">
        <v>0</v>
      </c>
      <c r="CA83" s="15">
        <v>0</v>
      </c>
      <c r="CB83" s="13">
        <f t="shared" si="54"/>
        <v>1685</v>
      </c>
      <c r="CC83" s="15">
        <v>1685</v>
      </c>
      <c r="CD83" s="15">
        <v>0</v>
      </c>
      <c r="CE83" s="13">
        <f t="shared" si="55"/>
        <v>2226</v>
      </c>
      <c r="CF83" s="15">
        <v>2195</v>
      </c>
      <c r="CG83" s="15">
        <v>31</v>
      </c>
      <c r="CH83" s="13">
        <f t="shared" si="56"/>
        <v>938</v>
      </c>
      <c r="CI83" s="15">
        <v>902</v>
      </c>
      <c r="CJ83" s="15">
        <v>36</v>
      </c>
      <c r="CK83" s="13">
        <f t="shared" si="57"/>
        <v>0</v>
      </c>
      <c r="CL83" s="15">
        <v>0</v>
      </c>
      <c r="CM83" s="15">
        <v>0</v>
      </c>
      <c r="CN83" s="13">
        <f t="shared" si="58"/>
        <v>1768</v>
      </c>
      <c r="CO83" s="15">
        <v>1716</v>
      </c>
      <c r="CP83" s="15">
        <v>52</v>
      </c>
      <c r="CQ83" s="22"/>
      <c r="CR83" s="13">
        <f t="shared" si="59"/>
        <v>27</v>
      </c>
      <c r="CS83" s="15">
        <v>14</v>
      </c>
      <c r="CT83" s="15">
        <v>13</v>
      </c>
      <c r="CU83" s="13">
        <f t="shared" si="60"/>
        <v>5723</v>
      </c>
      <c r="CV83" s="13">
        <f t="shared" si="61"/>
        <v>5723</v>
      </c>
      <c r="CW83" s="13">
        <f t="shared" si="61"/>
        <v>0</v>
      </c>
      <c r="CX83" s="13">
        <f t="shared" si="62"/>
        <v>0</v>
      </c>
      <c r="CY83" s="14">
        <v>0</v>
      </c>
      <c r="CZ83" s="14">
        <v>0</v>
      </c>
      <c r="DA83" s="13">
        <f t="shared" si="63"/>
        <v>0</v>
      </c>
      <c r="DB83" s="14">
        <v>0</v>
      </c>
      <c r="DC83" s="14">
        <v>0</v>
      </c>
      <c r="DD83" s="13">
        <f t="shared" si="64"/>
        <v>5723</v>
      </c>
      <c r="DE83" s="14">
        <f>386+5337</f>
        <v>5723</v>
      </c>
      <c r="DF83" s="14">
        <v>0</v>
      </c>
      <c r="DG83" s="17">
        <f t="shared" si="67"/>
        <v>37514</v>
      </c>
      <c r="DH83" s="17">
        <f t="shared" si="65"/>
        <v>34884</v>
      </c>
      <c r="DI83" s="17">
        <v>4413</v>
      </c>
      <c r="DJ83" s="17">
        <f t="shared" si="66"/>
        <v>2630</v>
      </c>
      <c r="DK83" s="18">
        <v>1288</v>
      </c>
      <c r="DL83" s="18">
        <v>878</v>
      </c>
    </row>
    <row r="84" spans="1:116" ht="27" customHeight="1" x14ac:dyDescent="0.2">
      <c r="A84" s="19" t="s">
        <v>149</v>
      </c>
      <c r="B84" s="13">
        <f t="shared" si="34"/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3">
        <f t="shared" si="35"/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3">
        <f t="shared" si="36"/>
        <v>0</v>
      </c>
      <c r="Y84" s="13">
        <f t="shared" si="37"/>
        <v>0</v>
      </c>
      <c r="Z84" s="15">
        <v>0</v>
      </c>
      <c r="AA84" s="15">
        <v>0</v>
      </c>
      <c r="AB84" s="13">
        <f t="shared" si="38"/>
        <v>0</v>
      </c>
      <c r="AC84" s="15">
        <v>0</v>
      </c>
      <c r="AD84" s="15">
        <v>0</v>
      </c>
      <c r="AE84" s="13">
        <f t="shared" si="39"/>
        <v>0</v>
      </c>
      <c r="AF84" s="15">
        <v>0</v>
      </c>
      <c r="AG84" s="15">
        <v>0</v>
      </c>
      <c r="AH84" s="15">
        <v>0</v>
      </c>
      <c r="AI84" s="13">
        <f t="shared" si="40"/>
        <v>0</v>
      </c>
      <c r="AJ84" s="15">
        <v>0</v>
      </c>
      <c r="AK84" s="15">
        <v>0</v>
      </c>
      <c r="AL84" s="13">
        <f t="shared" si="41"/>
        <v>0</v>
      </c>
      <c r="AM84" s="15">
        <v>0</v>
      </c>
      <c r="AN84" s="15">
        <v>0</v>
      </c>
      <c r="AO84" s="13">
        <f t="shared" si="42"/>
        <v>0</v>
      </c>
      <c r="AP84" s="15">
        <v>0</v>
      </c>
      <c r="AQ84" s="15">
        <v>0</v>
      </c>
      <c r="AR84" s="13">
        <f t="shared" si="43"/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3">
        <f t="shared" si="44"/>
        <v>0</v>
      </c>
      <c r="AY84" s="14">
        <v>0</v>
      </c>
      <c r="AZ84" s="14">
        <v>0</v>
      </c>
      <c r="BA84" s="13">
        <f t="shared" si="45"/>
        <v>0</v>
      </c>
      <c r="BB84" s="14">
        <v>0</v>
      </c>
      <c r="BC84" s="14">
        <v>0</v>
      </c>
      <c r="BD84" s="13">
        <f t="shared" si="46"/>
        <v>0</v>
      </c>
      <c r="BE84" s="14">
        <v>0</v>
      </c>
      <c r="BF84" s="14">
        <v>0</v>
      </c>
      <c r="BG84" s="13">
        <f t="shared" si="47"/>
        <v>0</v>
      </c>
      <c r="BH84" s="14">
        <v>0</v>
      </c>
      <c r="BI84" s="14">
        <v>0</v>
      </c>
      <c r="BJ84" s="13">
        <f t="shared" si="48"/>
        <v>0</v>
      </c>
      <c r="BK84" s="14">
        <v>0</v>
      </c>
      <c r="BL84" s="14">
        <v>0</v>
      </c>
      <c r="BM84" s="13">
        <f t="shared" si="49"/>
        <v>0</v>
      </c>
      <c r="BN84" s="15">
        <v>0</v>
      </c>
      <c r="BO84" s="15">
        <v>0</v>
      </c>
      <c r="BP84" s="13">
        <f t="shared" si="50"/>
        <v>200</v>
      </c>
      <c r="BQ84" s="13">
        <f t="shared" si="51"/>
        <v>200</v>
      </c>
      <c r="BR84" s="27">
        <v>200</v>
      </c>
      <c r="BS84" s="15">
        <v>0</v>
      </c>
      <c r="BT84" s="15">
        <v>0</v>
      </c>
      <c r="BU84" s="15">
        <v>0</v>
      </c>
      <c r="BV84" s="13">
        <f t="shared" si="52"/>
        <v>0</v>
      </c>
      <c r="BW84" s="15">
        <v>0</v>
      </c>
      <c r="BX84" s="15">
        <v>0</v>
      </c>
      <c r="BY84" s="13">
        <f t="shared" si="53"/>
        <v>0</v>
      </c>
      <c r="BZ84" s="15">
        <v>0</v>
      </c>
      <c r="CA84" s="15">
        <v>0</v>
      </c>
      <c r="CB84" s="13">
        <f t="shared" si="54"/>
        <v>0</v>
      </c>
      <c r="CC84" s="15">
        <v>0</v>
      </c>
      <c r="CD84" s="15">
        <v>0</v>
      </c>
      <c r="CE84" s="13">
        <f t="shared" si="55"/>
        <v>0</v>
      </c>
      <c r="CF84" s="15">
        <v>0</v>
      </c>
      <c r="CG84" s="15">
        <v>0</v>
      </c>
      <c r="CH84" s="13">
        <f t="shared" si="56"/>
        <v>0</v>
      </c>
      <c r="CI84" s="15">
        <v>0</v>
      </c>
      <c r="CJ84" s="15">
        <v>0</v>
      </c>
      <c r="CK84" s="13">
        <f t="shared" si="57"/>
        <v>0</v>
      </c>
      <c r="CL84" s="15">
        <v>0</v>
      </c>
      <c r="CM84" s="15">
        <v>0</v>
      </c>
      <c r="CN84" s="13">
        <f t="shared" si="58"/>
        <v>0</v>
      </c>
      <c r="CO84" s="15">
        <v>0</v>
      </c>
      <c r="CP84" s="15">
        <v>0</v>
      </c>
      <c r="CQ84" s="22"/>
      <c r="CR84" s="13">
        <f t="shared" si="59"/>
        <v>0</v>
      </c>
      <c r="CS84" s="15">
        <v>0</v>
      </c>
      <c r="CT84" s="15">
        <v>0</v>
      </c>
      <c r="CU84" s="13">
        <f t="shared" si="60"/>
        <v>0</v>
      </c>
      <c r="CV84" s="13">
        <f t="shared" si="61"/>
        <v>0</v>
      </c>
      <c r="CW84" s="13">
        <f t="shared" si="61"/>
        <v>0</v>
      </c>
      <c r="CX84" s="13">
        <f t="shared" si="62"/>
        <v>0</v>
      </c>
      <c r="CY84" s="14">
        <v>0</v>
      </c>
      <c r="CZ84" s="14">
        <v>0</v>
      </c>
      <c r="DA84" s="13">
        <f t="shared" si="63"/>
        <v>0</v>
      </c>
      <c r="DB84" s="14">
        <v>0</v>
      </c>
      <c r="DC84" s="14">
        <v>0</v>
      </c>
      <c r="DD84" s="13">
        <f t="shared" si="64"/>
        <v>0</v>
      </c>
      <c r="DE84" s="14">
        <v>0</v>
      </c>
      <c r="DF84" s="14">
        <v>0</v>
      </c>
      <c r="DG84" s="17">
        <f t="shared" si="67"/>
        <v>200</v>
      </c>
      <c r="DH84" s="17">
        <f t="shared" si="65"/>
        <v>200</v>
      </c>
      <c r="DI84" s="17">
        <v>0</v>
      </c>
      <c r="DJ84" s="17">
        <f t="shared" si="66"/>
        <v>0</v>
      </c>
      <c r="DK84" s="18"/>
      <c r="DL84" s="18"/>
    </row>
    <row r="85" spans="1:116" ht="26.25" customHeight="1" x14ac:dyDescent="0.2">
      <c r="A85" s="19" t="s">
        <v>150</v>
      </c>
      <c r="B85" s="13">
        <f t="shared" si="34"/>
        <v>171</v>
      </c>
      <c r="C85" s="15">
        <v>0</v>
      </c>
      <c r="D85" s="15">
        <v>171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3">
        <f t="shared" si="35"/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3">
        <f t="shared" si="36"/>
        <v>30</v>
      </c>
      <c r="Y85" s="13">
        <f t="shared" si="37"/>
        <v>30</v>
      </c>
      <c r="Z85" s="15">
        <v>30</v>
      </c>
      <c r="AA85" s="15">
        <v>0</v>
      </c>
      <c r="AB85" s="13">
        <f t="shared" si="38"/>
        <v>0</v>
      </c>
      <c r="AC85" s="15">
        <v>0</v>
      </c>
      <c r="AD85" s="15">
        <v>0</v>
      </c>
      <c r="AE85" s="13">
        <f t="shared" si="39"/>
        <v>30</v>
      </c>
      <c r="AF85" s="15">
        <v>30</v>
      </c>
      <c r="AG85" s="15">
        <v>0</v>
      </c>
      <c r="AH85" s="15">
        <v>0</v>
      </c>
      <c r="AI85" s="13">
        <f t="shared" si="40"/>
        <v>0</v>
      </c>
      <c r="AJ85" s="15">
        <v>0</v>
      </c>
      <c r="AK85" s="15">
        <v>0</v>
      </c>
      <c r="AL85" s="13">
        <f t="shared" si="41"/>
        <v>45</v>
      </c>
      <c r="AM85" s="15">
        <v>45</v>
      </c>
      <c r="AN85" s="15">
        <v>0</v>
      </c>
      <c r="AO85" s="13">
        <f t="shared" si="42"/>
        <v>2</v>
      </c>
      <c r="AP85" s="15">
        <v>2</v>
      </c>
      <c r="AQ85" s="15">
        <v>0</v>
      </c>
      <c r="AR85" s="13">
        <f t="shared" si="43"/>
        <v>64</v>
      </c>
      <c r="AS85" s="14">
        <v>64</v>
      </c>
      <c r="AT85" s="14">
        <v>0</v>
      </c>
      <c r="AU85" s="14">
        <v>0</v>
      </c>
      <c r="AV85" s="14">
        <v>0</v>
      </c>
      <c r="AW85" s="14">
        <v>0</v>
      </c>
      <c r="AX85" s="13">
        <f t="shared" si="44"/>
        <v>0</v>
      </c>
      <c r="AY85" s="14">
        <v>0</v>
      </c>
      <c r="AZ85" s="14">
        <v>0</v>
      </c>
      <c r="BA85" s="13">
        <f t="shared" si="45"/>
        <v>0</v>
      </c>
      <c r="BB85" s="14">
        <v>0</v>
      </c>
      <c r="BC85" s="14">
        <v>0</v>
      </c>
      <c r="BD85" s="13">
        <f t="shared" si="46"/>
        <v>0</v>
      </c>
      <c r="BE85" s="14">
        <v>0</v>
      </c>
      <c r="BF85" s="14">
        <v>0</v>
      </c>
      <c r="BG85" s="13">
        <f t="shared" si="47"/>
        <v>0</v>
      </c>
      <c r="BH85" s="14">
        <v>0</v>
      </c>
      <c r="BI85" s="14">
        <v>0</v>
      </c>
      <c r="BJ85" s="13">
        <f t="shared" si="48"/>
        <v>0</v>
      </c>
      <c r="BK85" s="14">
        <v>0</v>
      </c>
      <c r="BL85" s="14">
        <v>0</v>
      </c>
      <c r="BM85" s="13">
        <f t="shared" si="49"/>
        <v>31</v>
      </c>
      <c r="BN85" s="15">
        <v>31</v>
      </c>
      <c r="BO85" s="15">
        <v>0</v>
      </c>
      <c r="BP85" s="13">
        <f t="shared" si="50"/>
        <v>50</v>
      </c>
      <c r="BQ85" s="13">
        <f t="shared" si="51"/>
        <v>0</v>
      </c>
      <c r="BR85" s="14">
        <v>0</v>
      </c>
      <c r="BS85" s="15">
        <v>0</v>
      </c>
      <c r="BT85" s="15">
        <v>0</v>
      </c>
      <c r="BU85" s="15">
        <v>50</v>
      </c>
      <c r="BV85" s="13">
        <f t="shared" si="52"/>
        <v>0</v>
      </c>
      <c r="BW85" s="15">
        <v>0</v>
      </c>
      <c r="BX85" s="15">
        <v>0</v>
      </c>
      <c r="BY85" s="13">
        <f t="shared" si="53"/>
        <v>0</v>
      </c>
      <c r="BZ85" s="15">
        <v>0</v>
      </c>
      <c r="CA85" s="15">
        <v>0</v>
      </c>
      <c r="CB85" s="13">
        <f t="shared" si="54"/>
        <v>0</v>
      </c>
      <c r="CC85" s="15">
        <v>0</v>
      </c>
      <c r="CD85" s="15">
        <v>0</v>
      </c>
      <c r="CE85" s="13">
        <f t="shared" si="55"/>
        <v>24</v>
      </c>
      <c r="CF85" s="15">
        <v>24</v>
      </c>
      <c r="CG85" s="15">
        <v>0</v>
      </c>
      <c r="CH85" s="13">
        <f t="shared" si="56"/>
        <v>26</v>
      </c>
      <c r="CI85" s="15">
        <v>26</v>
      </c>
      <c r="CJ85" s="15">
        <v>0</v>
      </c>
      <c r="CK85" s="13">
        <f t="shared" si="57"/>
        <v>0</v>
      </c>
      <c r="CL85" s="15">
        <v>0</v>
      </c>
      <c r="CM85" s="15">
        <v>0</v>
      </c>
      <c r="CN85" s="13">
        <f t="shared" si="58"/>
        <v>34</v>
      </c>
      <c r="CO85" s="15">
        <v>34</v>
      </c>
      <c r="CP85" s="15">
        <v>0</v>
      </c>
      <c r="CQ85" s="22"/>
      <c r="CR85" s="13">
        <f t="shared" si="59"/>
        <v>14</v>
      </c>
      <c r="CS85" s="15">
        <v>14</v>
      </c>
      <c r="CT85" s="15">
        <v>0</v>
      </c>
      <c r="CU85" s="13">
        <f t="shared" si="60"/>
        <v>0</v>
      </c>
      <c r="CV85" s="13">
        <f t="shared" si="61"/>
        <v>0</v>
      </c>
      <c r="CW85" s="13">
        <f t="shared" si="61"/>
        <v>0</v>
      </c>
      <c r="CX85" s="13">
        <f t="shared" si="62"/>
        <v>0</v>
      </c>
      <c r="CY85" s="14">
        <v>0</v>
      </c>
      <c r="CZ85" s="14">
        <v>0</v>
      </c>
      <c r="DA85" s="13">
        <f t="shared" si="63"/>
        <v>0</v>
      </c>
      <c r="DB85" s="14">
        <v>0</v>
      </c>
      <c r="DC85" s="14">
        <v>0</v>
      </c>
      <c r="DD85" s="13">
        <f t="shared" si="64"/>
        <v>0</v>
      </c>
      <c r="DE85" s="14">
        <v>0</v>
      </c>
      <c r="DF85" s="14">
        <v>0</v>
      </c>
      <c r="DG85" s="17">
        <f t="shared" si="67"/>
        <v>521</v>
      </c>
      <c r="DH85" s="17">
        <f t="shared" si="65"/>
        <v>521</v>
      </c>
      <c r="DI85" s="17">
        <v>66</v>
      </c>
      <c r="DJ85" s="17">
        <f t="shared" si="66"/>
        <v>0</v>
      </c>
      <c r="DK85" s="18"/>
      <c r="DL85" s="18"/>
    </row>
    <row r="86" spans="1:116" ht="121.5" customHeight="1" x14ac:dyDescent="0.2">
      <c r="A86" s="19" t="s">
        <v>151</v>
      </c>
      <c r="B86" s="13">
        <f t="shared" si="34"/>
        <v>326</v>
      </c>
      <c r="C86" s="14">
        <v>326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3">
        <f t="shared" si="35"/>
        <v>262</v>
      </c>
      <c r="P86" s="14">
        <v>262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3">
        <f t="shared" si="36"/>
        <v>0</v>
      </c>
      <c r="Y86" s="13">
        <f t="shared" si="37"/>
        <v>0</v>
      </c>
      <c r="Z86" s="14">
        <v>0</v>
      </c>
      <c r="AA86" s="14">
        <v>0</v>
      </c>
      <c r="AB86" s="13">
        <f t="shared" si="38"/>
        <v>0</v>
      </c>
      <c r="AC86" s="14">
        <v>0</v>
      </c>
      <c r="AD86" s="14">
        <v>0</v>
      </c>
      <c r="AE86" s="13">
        <f t="shared" si="39"/>
        <v>0</v>
      </c>
      <c r="AF86" s="14">
        <v>0</v>
      </c>
      <c r="AG86" s="14">
        <v>0</v>
      </c>
      <c r="AH86" s="14">
        <v>0</v>
      </c>
      <c r="AI86" s="13">
        <f t="shared" si="40"/>
        <v>0</v>
      </c>
      <c r="AJ86" s="14">
        <v>0</v>
      </c>
      <c r="AK86" s="14">
        <v>0</v>
      </c>
      <c r="AL86" s="13">
        <f t="shared" si="41"/>
        <v>32</v>
      </c>
      <c r="AM86" s="14">
        <v>32</v>
      </c>
      <c r="AN86" s="14">
        <v>0</v>
      </c>
      <c r="AO86" s="13">
        <f t="shared" si="42"/>
        <v>0</v>
      </c>
      <c r="AP86" s="14">
        <v>0</v>
      </c>
      <c r="AQ86" s="14">
        <v>0</v>
      </c>
      <c r="AR86" s="13">
        <f t="shared" si="43"/>
        <v>76</v>
      </c>
      <c r="AS86" s="14">
        <v>76</v>
      </c>
      <c r="AT86" s="14">
        <v>0</v>
      </c>
      <c r="AU86" s="14">
        <v>0</v>
      </c>
      <c r="AV86" s="14">
        <v>0</v>
      </c>
      <c r="AW86" s="14">
        <v>0</v>
      </c>
      <c r="AX86" s="13">
        <f t="shared" si="44"/>
        <v>0</v>
      </c>
      <c r="AY86" s="14">
        <v>0</v>
      </c>
      <c r="AZ86" s="14">
        <v>0</v>
      </c>
      <c r="BA86" s="13">
        <f t="shared" si="45"/>
        <v>0</v>
      </c>
      <c r="BB86" s="14">
        <v>0</v>
      </c>
      <c r="BC86" s="14">
        <v>0</v>
      </c>
      <c r="BD86" s="13">
        <f t="shared" si="46"/>
        <v>0</v>
      </c>
      <c r="BE86" s="14">
        <v>0</v>
      </c>
      <c r="BF86" s="14">
        <v>0</v>
      </c>
      <c r="BG86" s="13">
        <f t="shared" si="47"/>
        <v>0</v>
      </c>
      <c r="BH86" s="14">
        <v>0</v>
      </c>
      <c r="BI86" s="14">
        <v>0</v>
      </c>
      <c r="BJ86" s="13">
        <f t="shared" si="48"/>
        <v>0</v>
      </c>
      <c r="BK86" s="14">
        <v>0</v>
      </c>
      <c r="BL86" s="14">
        <v>0</v>
      </c>
      <c r="BM86" s="13">
        <f t="shared" si="49"/>
        <v>0</v>
      </c>
      <c r="BN86" s="14">
        <v>0</v>
      </c>
      <c r="BO86" s="14">
        <v>0</v>
      </c>
      <c r="BP86" s="13">
        <f t="shared" si="50"/>
        <v>0</v>
      </c>
      <c r="BQ86" s="13">
        <f t="shared" si="51"/>
        <v>0</v>
      </c>
      <c r="BR86" s="14"/>
      <c r="BS86" s="14"/>
      <c r="BT86" s="14"/>
      <c r="BU86" s="14"/>
      <c r="BV86" s="13">
        <f t="shared" si="52"/>
        <v>0</v>
      </c>
      <c r="BW86" s="14"/>
      <c r="BX86" s="14"/>
      <c r="BY86" s="13">
        <f t="shared" si="53"/>
        <v>0</v>
      </c>
      <c r="BZ86" s="14"/>
      <c r="CA86" s="14"/>
      <c r="CB86" s="13">
        <f t="shared" si="54"/>
        <v>0</v>
      </c>
      <c r="CC86" s="14"/>
      <c r="CD86" s="14"/>
      <c r="CE86" s="13">
        <f t="shared" si="55"/>
        <v>4</v>
      </c>
      <c r="CF86" s="14">
        <v>4</v>
      </c>
      <c r="CG86" s="14">
        <v>0</v>
      </c>
      <c r="CH86" s="13">
        <f t="shared" si="56"/>
        <v>108</v>
      </c>
      <c r="CI86" s="14">
        <v>108</v>
      </c>
      <c r="CJ86" s="14">
        <v>0</v>
      </c>
      <c r="CK86" s="13">
        <f t="shared" si="57"/>
        <v>0</v>
      </c>
      <c r="CL86" s="14">
        <v>0</v>
      </c>
      <c r="CM86" s="14">
        <v>0</v>
      </c>
      <c r="CN86" s="13">
        <f t="shared" si="58"/>
        <v>4</v>
      </c>
      <c r="CO86" s="14">
        <v>4</v>
      </c>
      <c r="CP86" s="14">
        <v>0</v>
      </c>
      <c r="CQ86" s="16"/>
      <c r="CR86" s="13">
        <f t="shared" si="59"/>
        <v>48</v>
      </c>
      <c r="CS86" s="14">
        <v>48</v>
      </c>
      <c r="CT86" s="14">
        <v>0</v>
      </c>
      <c r="CU86" s="13">
        <f t="shared" si="60"/>
        <v>0</v>
      </c>
      <c r="CV86" s="13">
        <f t="shared" si="61"/>
        <v>0</v>
      </c>
      <c r="CW86" s="13">
        <f t="shared" si="61"/>
        <v>0</v>
      </c>
      <c r="CX86" s="13">
        <f t="shared" si="62"/>
        <v>0</v>
      </c>
      <c r="CY86" s="14">
        <v>0</v>
      </c>
      <c r="CZ86" s="14">
        <v>0</v>
      </c>
      <c r="DA86" s="13">
        <f t="shared" si="63"/>
        <v>0</v>
      </c>
      <c r="DB86" s="14">
        <v>0</v>
      </c>
      <c r="DC86" s="14">
        <v>0</v>
      </c>
      <c r="DD86" s="13">
        <f t="shared" si="64"/>
        <v>0</v>
      </c>
      <c r="DE86" s="14">
        <v>0</v>
      </c>
      <c r="DF86" s="14">
        <v>0</v>
      </c>
      <c r="DG86" s="17">
        <f t="shared" si="67"/>
        <v>860</v>
      </c>
      <c r="DH86" s="17">
        <f t="shared" si="65"/>
        <v>598</v>
      </c>
      <c r="DI86" s="17">
        <v>0</v>
      </c>
      <c r="DJ86" s="17">
        <f t="shared" si="66"/>
        <v>262</v>
      </c>
      <c r="DK86" s="18"/>
      <c r="DL86" s="18"/>
    </row>
    <row r="87" spans="1:116" ht="31.5" x14ac:dyDescent="0.2">
      <c r="A87" s="19" t="s">
        <v>152</v>
      </c>
      <c r="B87" s="13">
        <f t="shared" si="34"/>
        <v>10389</v>
      </c>
      <c r="C87" s="14">
        <v>4330</v>
      </c>
      <c r="D87" s="14">
        <v>2675</v>
      </c>
      <c r="E87" s="14">
        <v>0</v>
      </c>
      <c r="F87" s="14">
        <v>3235</v>
      </c>
      <c r="G87" s="14">
        <v>0</v>
      </c>
      <c r="H87" s="14">
        <v>0</v>
      </c>
      <c r="I87" s="14">
        <v>149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3">
        <f t="shared" si="35"/>
        <v>2125</v>
      </c>
      <c r="P87" s="14">
        <v>1588</v>
      </c>
      <c r="Q87" s="14">
        <v>537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3">
        <f t="shared" si="36"/>
        <v>270</v>
      </c>
      <c r="Y87" s="13">
        <f t="shared" si="37"/>
        <v>245</v>
      </c>
      <c r="Z87" s="14">
        <v>245</v>
      </c>
      <c r="AA87" s="14">
        <v>0</v>
      </c>
      <c r="AB87" s="13">
        <f t="shared" si="38"/>
        <v>25</v>
      </c>
      <c r="AC87" s="14">
        <v>25</v>
      </c>
      <c r="AD87" s="14">
        <v>0</v>
      </c>
      <c r="AE87" s="13">
        <f t="shared" si="39"/>
        <v>406</v>
      </c>
      <c r="AF87" s="14">
        <v>406</v>
      </c>
      <c r="AG87" s="14">
        <v>0</v>
      </c>
      <c r="AH87" s="14">
        <v>0</v>
      </c>
      <c r="AI87" s="13">
        <f t="shared" si="40"/>
        <v>0</v>
      </c>
      <c r="AJ87" s="14">
        <v>0</v>
      </c>
      <c r="AK87" s="14">
        <v>0</v>
      </c>
      <c r="AL87" s="13">
        <f t="shared" si="41"/>
        <v>711</v>
      </c>
      <c r="AM87" s="14">
        <v>676</v>
      </c>
      <c r="AN87" s="14">
        <v>35</v>
      </c>
      <c r="AO87" s="13">
        <f t="shared" si="42"/>
        <v>61</v>
      </c>
      <c r="AP87" s="14">
        <v>61</v>
      </c>
      <c r="AQ87" s="14">
        <v>0</v>
      </c>
      <c r="AR87" s="13">
        <f t="shared" si="43"/>
        <v>2224</v>
      </c>
      <c r="AS87" s="14">
        <v>1879</v>
      </c>
      <c r="AT87" s="14">
        <v>0</v>
      </c>
      <c r="AU87" s="14">
        <v>0</v>
      </c>
      <c r="AV87" s="14">
        <v>0</v>
      </c>
      <c r="AW87" s="14">
        <v>0</v>
      </c>
      <c r="AX87" s="13">
        <f t="shared" si="44"/>
        <v>0</v>
      </c>
      <c r="AY87" s="14">
        <v>0</v>
      </c>
      <c r="AZ87" s="14">
        <v>0</v>
      </c>
      <c r="BA87" s="13">
        <f t="shared" si="45"/>
        <v>0</v>
      </c>
      <c r="BB87" s="14">
        <v>0</v>
      </c>
      <c r="BC87" s="14">
        <v>0</v>
      </c>
      <c r="BD87" s="13">
        <f t="shared" si="46"/>
        <v>98</v>
      </c>
      <c r="BE87" s="14">
        <v>98</v>
      </c>
      <c r="BF87" s="14">
        <v>0</v>
      </c>
      <c r="BG87" s="13">
        <f t="shared" si="47"/>
        <v>0</v>
      </c>
      <c r="BH87" s="14">
        <v>0</v>
      </c>
      <c r="BI87" s="14">
        <v>0</v>
      </c>
      <c r="BJ87" s="13">
        <f t="shared" si="48"/>
        <v>247</v>
      </c>
      <c r="BK87" s="14">
        <v>247</v>
      </c>
      <c r="BL87" s="14">
        <v>0</v>
      </c>
      <c r="BM87" s="13">
        <f t="shared" si="49"/>
        <v>53</v>
      </c>
      <c r="BN87" s="14">
        <v>53</v>
      </c>
      <c r="BO87" s="14">
        <v>0</v>
      </c>
      <c r="BP87" s="13">
        <f t="shared" si="50"/>
        <v>2040</v>
      </c>
      <c r="BQ87" s="13">
        <f t="shared" si="51"/>
        <v>2000</v>
      </c>
      <c r="BR87" s="14">
        <v>2000</v>
      </c>
      <c r="BS87" s="15">
        <v>0</v>
      </c>
      <c r="BT87" s="15">
        <v>15</v>
      </c>
      <c r="BU87" s="15">
        <v>25</v>
      </c>
      <c r="BV87" s="13">
        <f t="shared" si="52"/>
        <v>0</v>
      </c>
      <c r="BW87" s="15">
        <v>0</v>
      </c>
      <c r="BX87" s="15">
        <v>0</v>
      </c>
      <c r="BY87" s="13">
        <f t="shared" si="53"/>
        <v>0</v>
      </c>
      <c r="BZ87" s="15">
        <v>0</v>
      </c>
      <c r="CA87" s="15">
        <v>0</v>
      </c>
      <c r="CB87" s="13">
        <f t="shared" si="54"/>
        <v>0</v>
      </c>
      <c r="CC87" s="15">
        <v>0</v>
      </c>
      <c r="CD87" s="15">
        <v>0</v>
      </c>
      <c r="CE87" s="13">
        <f t="shared" si="55"/>
        <v>1765</v>
      </c>
      <c r="CF87" s="14">
        <v>1765</v>
      </c>
      <c r="CG87" s="14">
        <v>0</v>
      </c>
      <c r="CH87" s="13">
        <f t="shared" si="56"/>
        <v>1106</v>
      </c>
      <c r="CI87" s="14">
        <v>883</v>
      </c>
      <c r="CJ87" s="14">
        <v>223</v>
      </c>
      <c r="CK87" s="13">
        <f t="shared" si="57"/>
        <v>0</v>
      </c>
      <c r="CL87" s="14">
        <v>0</v>
      </c>
      <c r="CM87" s="14">
        <v>0</v>
      </c>
      <c r="CN87" s="13">
        <f t="shared" si="58"/>
        <v>1748</v>
      </c>
      <c r="CO87" s="14">
        <v>1681</v>
      </c>
      <c r="CP87" s="14">
        <v>67</v>
      </c>
      <c r="CQ87" s="16"/>
      <c r="CR87" s="13">
        <f t="shared" si="59"/>
        <v>614</v>
      </c>
      <c r="CS87" s="14">
        <v>614</v>
      </c>
      <c r="CT87" s="14">
        <v>0</v>
      </c>
      <c r="CU87" s="13">
        <f t="shared" si="60"/>
        <v>0</v>
      </c>
      <c r="CV87" s="13">
        <f t="shared" si="61"/>
        <v>0</v>
      </c>
      <c r="CW87" s="13">
        <f t="shared" si="61"/>
        <v>0</v>
      </c>
      <c r="CX87" s="13">
        <f t="shared" si="62"/>
        <v>0</v>
      </c>
      <c r="CY87" s="14">
        <v>0</v>
      </c>
      <c r="CZ87" s="14">
        <v>0</v>
      </c>
      <c r="DA87" s="13">
        <f t="shared" si="63"/>
        <v>0</v>
      </c>
      <c r="DB87" s="14">
        <v>0</v>
      </c>
      <c r="DC87" s="14">
        <v>0</v>
      </c>
      <c r="DD87" s="13">
        <f t="shared" si="64"/>
        <v>0</v>
      </c>
      <c r="DE87" s="14">
        <v>0</v>
      </c>
      <c r="DF87" s="14">
        <v>0</v>
      </c>
      <c r="DG87" s="17">
        <f t="shared" si="67"/>
        <v>23512</v>
      </c>
      <c r="DH87" s="17">
        <f t="shared" si="65"/>
        <v>21047</v>
      </c>
      <c r="DI87" s="17">
        <v>6282</v>
      </c>
      <c r="DJ87" s="17">
        <f t="shared" si="66"/>
        <v>2465</v>
      </c>
      <c r="DK87" s="18">
        <v>1794</v>
      </c>
      <c r="DL87" s="18">
        <v>1223</v>
      </c>
    </row>
    <row r="88" spans="1:116" ht="31.5" customHeight="1" x14ac:dyDescent="0.2">
      <c r="A88" s="19" t="s">
        <v>153</v>
      </c>
      <c r="B88" s="13">
        <f t="shared" si="34"/>
        <v>20464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20464</v>
      </c>
      <c r="K88" s="24">
        <v>0</v>
      </c>
      <c r="L88" s="28"/>
      <c r="M88" s="28"/>
      <c r="N88" s="28"/>
      <c r="O88" s="13">
        <f t="shared" si="35"/>
        <v>0</v>
      </c>
      <c r="P88" s="28"/>
      <c r="Q88" s="28"/>
      <c r="R88" s="28"/>
      <c r="S88" s="28"/>
      <c r="T88" s="28"/>
      <c r="U88" s="28"/>
      <c r="V88" s="28"/>
      <c r="W88" s="28"/>
      <c r="X88" s="13">
        <f t="shared" si="36"/>
        <v>0</v>
      </c>
      <c r="Y88" s="13">
        <f t="shared" si="37"/>
        <v>0</v>
      </c>
      <c r="Z88" s="28"/>
      <c r="AA88" s="28"/>
      <c r="AB88" s="13">
        <f t="shared" si="38"/>
        <v>0</v>
      </c>
      <c r="AC88" s="28"/>
      <c r="AD88" s="28"/>
      <c r="AE88" s="13">
        <f t="shared" si="39"/>
        <v>0</v>
      </c>
      <c r="AF88" s="28"/>
      <c r="AG88" s="28"/>
      <c r="AH88" s="28"/>
      <c r="AI88" s="13">
        <f t="shared" si="40"/>
        <v>0</v>
      </c>
      <c r="AJ88" s="28"/>
      <c r="AK88" s="28"/>
      <c r="AL88" s="13">
        <f t="shared" si="41"/>
        <v>0</v>
      </c>
      <c r="AM88" s="28"/>
      <c r="AN88" s="28"/>
      <c r="AO88" s="13">
        <f t="shared" si="42"/>
        <v>0</v>
      </c>
      <c r="AP88" s="28"/>
      <c r="AQ88" s="28"/>
      <c r="AR88" s="13">
        <f t="shared" si="43"/>
        <v>0</v>
      </c>
      <c r="AS88" s="29"/>
      <c r="AT88" s="29"/>
      <c r="AU88" s="29"/>
      <c r="AV88" s="29"/>
      <c r="AW88" s="29"/>
      <c r="AX88" s="13">
        <f t="shared" si="44"/>
        <v>0</v>
      </c>
      <c r="AY88" s="29"/>
      <c r="AZ88" s="29"/>
      <c r="BA88" s="13">
        <f t="shared" si="45"/>
        <v>0</v>
      </c>
      <c r="BB88" s="29"/>
      <c r="BC88" s="29"/>
      <c r="BD88" s="13">
        <f t="shared" si="46"/>
        <v>0</v>
      </c>
      <c r="BE88" s="29"/>
      <c r="BF88" s="29"/>
      <c r="BG88" s="13">
        <f t="shared" si="47"/>
        <v>0</v>
      </c>
      <c r="BH88" s="29"/>
      <c r="BI88" s="29"/>
      <c r="BJ88" s="13">
        <f t="shared" si="48"/>
        <v>0</v>
      </c>
      <c r="BK88" s="29"/>
      <c r="BL88" s="29"/>
      <c r="BM88" s="13">
        <f t="shared" si="49"/>
        <v>0</v>
      </c>
      <c r="BN88" s="28"/>
      <c r="BO88" s="28"/>
      <c r="BP88" s="13">
        <f t="shared" si="50"/>
        <v>0</v>
      </c>
      <c r="BQ88" s="13">
        <f t="shared" si="51"/>
        <v>0</v>
      </c>
      <c r="BR88" s="28"/>
      <c r="BS88" s="28"/>
      <c r="BT88" s="28"/>
      <c r="BU88" s="28"/>
      <c r="BV88" s="13">
        <f t="shared" si="52"/>
        <v>0</v>
      </c>
      <c r="BW88" s="28"/>
      <c r="BX88" s="28"/>
      <c r="BY88" s="13">
        <f t="shared" si="53"/>
        <v>0</v>
      </c>
      <c r="BZ88" s="28"/>
      <c r="CA88" s="28"/>
      <c r="CB88" s="13">
        <f t="shared" si="54"/>
        <v>0</v>
      </c>
      <c r="CC88" s="28"/>
      <c r="CD88" s="28"/>
      <c r="CE88" s="13">
        <f t="shared" si="55"/>
        <v>0</v>
      </c>
      <c r="CF88" s="28"/>
      <c r="CG88" s="28"/>
      <c r="CH88" s="13">
        <f t="shared" si="56"/>
        <v>0</v>
      </c>
      <c r="CI88" s="28"/>
      <c r="CJ88" s="28"/>
      <c r="CK88" s="13">
        <f t="shared" si="57"/>
        <v>0</v>
      </c>
      <c r="CL88" s="28"/>
      <c r="CM88" s="28"/>
      <c r="CN88" s="13">
        <f t="shared" si="58"/>
        <v>0</v>
      </c>
      <c r="CO88" s="28"/>
      <c r="CP88" s="28"/>
      <c r="CQ88" s="30"/>
      <c r="CR88" s="13">
        <f t="shared" si="59"/>
        <v>0</v>
      </c>
      <c r="CS88" s="28"/>
      <c r="CT88" s="28"/>
      <c r="CU88" s="13">
        <f t="shared" si="60"/>
        <v>0</v>
      </c>
      <c r="CV88" s="13">
        <f t="shared" si="61"/>
        <v>0</v>
      </c>
      <c r="CW88" s="13">
        <f t="shared" si="61"/>
        <v>0</v>
      </c>
      <c r="CX88" s="13">
        <f t="shared" si="62"/>
        <v>0</v>
      </c>
      <c r="CY88" s="29"/>
      <c r="CZ88" s="29"/>
      <c r="DA88" s="13">
        <f t="shared" si="63"/>
        <v>0</v>
      </c>
      <c r="DB88" s="29"/>
      <c r="DC88" s="29"/>
      <c r="DD88" s="13">
        <f t="shared" si="64"/>
        <v>0</v>
      </c>
      <c r="DE88" s="29"/>
      <c r="DF88" s="29"/>
      <c r="DG88" s="17">
        <f t="shared" si="67"/>
        <v>20464</v>
      </c>
      <c r="DH88" s="17">
        <f t="shared" si="65"/>
        <v>20464</v>
      </c>
      <c r="DI88" s="17">
        <v>0</v>
      </c>
      <c r="DJ88" s="17">
        <f t="shared" si="66"/>
        <v>0</v>
      </c>
      <c r="DK88" s="18"/>
      <c r="DL88" s="18"/>
    </row>
    <row r="89" spans="1:116" ht="29.25" customHeight="1" x14ac:dyDescent="0.2">
      <c r="A89" s="19" t="s">
        <v>154</v>
      </c>
      <c r="B89" s="13">
        <f t="shared" si="34"/>
        <v>80</v>
      </c>
      <c r="C89" s="24"/>
      <c r="D89" s="24"/>
      <c r="E89" s="24"/>
      <c r="F89" s="24"/>
      <c r="G89" s="24"/>
      <c r="H89" s="24"/>
      <c r="I89" s="24"/>
      <c r="J89" s="24">
        <v>80</v>
      </c>
      <c r="K89" s="24"/>
      <c r="L89" s="24"/>
      <c r="M89" s="24"/>
      <c r="N89" s="24"/>
      <c r="O89" s="13">
        <f t="shared" si="35"/>
        <v>0</v>
      </c>
      <c r="P89" s="24"/>
      <c r="Q89" s="24"/>
      <c r="R89" s="24"/>
      <c r="S89" s="24"/>
      <c r="T89" s="24"/>
      <c r="U89" s="24"/>
      <c r="V89" s="24"/>
      <c r="W89" s="24"/>
      <c r="X89" s="13">
        <f t="shared" si="36"/>
        <v>0</v>
      </c>
      <c r="Y89" s="13">
        <f t="shared" si="37"/>
        <v>0</v>
      </c>
      <c r="Z89" s="24"/>
      <c r="AA89" s="24"/>
      <c r="AB89" s="13">
        <f t="shared" si="38"/>
        <v>0</v>
      </c>
      <c r="AC89" s="24"/>
      <c r="AD89" s="24"/>
      <c r="AE89" s="13">
        <f t="shared" si="39"/>
        <v>0</v>
      </c>
      <c r="AF89" s="24"/>
      <c r="AG89" s="24"/>
      <c r="AH89" s="24"/>
      <c r="AI89" s="13">
        <f t="shared" si="40"/>
        <v>0</v>
      </c>
      <c r="AJ89" s="24"/>
      <c r="AK89" s="24"/>
      <c r="AL89" s="13">
        <f t="shared" si="41"/>
        <v>0</v>
      </c>
      <c r="AM89" s="24"/>
      <c r="AN89" s="24"/>
      <c r="AO89" s="13">
        <f t="shared" si="42"/>
        <v>0</v>
      </c>
      <c r="AP89" s="24"/>
      <c r="AQ89" s="24"/>
      <c r="AR89" s="13">
        <f t="shared" si="43"/>
        <v>0</v>
      </c>
      <c r="AS89" s="25"/>
      <c r="AT89" s="25"/>
      <c r="AU89" s="25"/>
      <c r="AV89" s="25"/>
      <c r="AW89" s="25"/>
      <c r="AX89" s="13">
        <f t="shared" si="44"/>
        <v>0</v>
      </c>
      <c r="AY89" s="25"/>
      <c r="AZ89" s="25"/>
      <c r="BA89" s="13">
        <f t="shared" si="45"/>
        <v>0</v>
      </c>
      <c r="BB89" s="25"/>
      <c r="BC89" s="25"/>
      <c r="BD89" s="13">
        <f t="shared" si="46"/>
        <v>0</v>
      </c>
      <c r="BE89" s="25"/>
      <c r="BF89" s="25"/>
      <c r="BG89" s="13">
        <f t="shared" si="47"/>
        <v>0</v>
      </c>
      <c r="BH89" s="25"/>
      <c r="BI89" s="25"/>
      <c r="BJ89" s="13">
        <f t="shared" si="48"/>
        <v>0</v>
      </c>
      <c r="BK89" s="25"/>
      <c r="BL89" s="25"/>
      <c r="BM89" s="13">
        <f t="shared" si="49"/>
        <v>0</v>
      </c>
      <c r="BN89" s="24"/>
      <c r="BO89" s="24"/>
      <c r="BP89" s="13">
        <f t="shared" si="50"/>
        <v>0</v>
      </c>
      <c r="BQ89" s="13">
        <f t="shared" si="51"/>
        <v>0</v>
      </c>
      <c r="BR89" s="25"/>
      <c r="BS89" s="24"/>
      <c r="BT89" s="24"/>
      <c r="BU89" s="24"/>
      <c r="BV89" s="13">
        <f t="shared" si="52"/>
        <v>0</v>
      </c>
      <c r="BW89" s="24"/>
      <c r="BX89" s="24"/>
      <c r="BY89" s="13">
        <f t="shared" si="53"/>
        <v>0</v>
      </c>
      <c r="BZ89" s="24"/>
      <c r="CA89" s="24"/>
      <c r="CB89" s="13">
        <f t="shared" si="54"/>
        <v>0</v>
      </c>
      <c r="CC89" s="24"/>
      <c r="CD89" s="24"/>
      <c r="CE89" s="13">
        <f t="shared" si="55"/>
        <v>0</v>
      </c>
      <c r="CF89" s="24"/>
      <c r="CG89" s="24"/>
      <c r="CH89" s="13">
        <f t="shared" si="56"/>
        <v>0</v>
      </c>
      <c r="CI89" s="24"/>
      <c r="CJ89" s="24"/>
      <c r="CK89" s="13">
        <f t="shared" si="57"/>
        <v>0</v>
      </c>
      <c r="CL89" s="24"/>
      <c r="CM89" s="24"/>
      <c r="CN89" s="13">
        <f t="shared" si="58"/>
        <v>0</v>
      </c>
      <c r="CO89" s="24"/>
      <c r="CP89" s="24"/>
      <c r="CQ89" s="26"/>
      <c r="CR89" s="13">
        <f t="shared" si="59"/>
        <v>0</v>
      </c>
      <c r="CS89" s="24"/>
      <c r="CT89" s="24"/>
      <c r="CU89" s="13">
        <f t="shared" si="60"/>
        <v>0</v>
      </c>
      <c r="CV89" s="13">
        <f t="shared" si="61"/>
        <v>0</v>
      </c>
      <c r="CW89" s="13">
        <f t="shared" si="61"/>
        <v>0</v>
      </c>
      <c r="CX89" s="13">
        <f t="shared" si="62"/>
        <v>0</v>
      </c>
      <c r="CY89" s="25"/>
      <c r="CZ89" s="25"/>
      <c r="DA89" s="13">
        <f t="shared" si="63"/>
        <v>0</v>
      </c>
      <c r="DB89" s="25"/>
      <c r="DC89" s="25"/>
      <c r="DD89" s="13">
        <f t="shared" si="64"/>
        <v>0</v>
      </c>
      <c r="DE89" s="25"/>
      <c r="DF89" s="25"/>
      <c r="DG89" s="17">
        <f t="shared" si="67"/>
        <v>80</v>
      </c>
      <c r="DH89" s="17">
        <f t="shared" si="65"/>
        <v>80</v>
      </c>
      <c r="DI89" s="17">
        <v>0</v>
      </c>
      <c r="DJ89" s="17">
        <f t="shared" si="66"/>
        <v>0</v>
      </c>
      <c r="DK89" s="18"/>
      <c r="DL89" s="18"/>
    </row>
    <row r="90" spans="1:116" ht="43.5" customHeight="1" x14ac:dyDescent="0.2">
      <c r="A90" s="19" t="s">
        <v>155</v>
      </c>
      <c r="B90" s="13">
        <f t="shared" si="34"/>
        <v>550</v>
      </c>
      <c r="C90" s="24"/>
      <c r="D90" s="24"/>
      <c r="E90" s="24"/>
      <c r="F90" s="24"/>
      <c r="G90" s="24"/>
      <c r="H90" s="24"/>
      <c r="I90" s="24"/>
      <c r="J90" s="24">
        <v>550</v>
      </c>
      <c r="K90" s="24"/>
      <c r="L90" s="24"/>
      <c r="M90" s="24"/>
      <c r="N90" s="24"/>
      <c r="O90" s="13">
        <f t="shared" si="35"/>
        <v>0</v>
      </c>
      <c r="P90" s="24"/>
      <c r="Q90" s="24"/>
      <c r="R90" s="24"/>
      <c r="S90" s="24"/>
      <c r="T90" s="24"/>
      <c r="U90" s="24"/>
      <c r="V90" s="24"/>
      <c r="W90" s="24"/>
      <c r="X90" s="13">
        <f t="shared" si="36"/>
        <v>0</v>
      </c>
      <c r="Y90" s="13">
        <f t="shared" si="37"/>
        <v>0</v>
      </c>
      <c r="Z90" s="24"/>
      <c r="AA90" s="24"/>
      <c r="AB90" s="13">
        <f t="shared" si="38"/>
        <v>0</v>
      </c>
      <c r="AC90" s="24"/>
      <c r="AD90" s="24"/>
      <c r="AE90" s="13">
        <f t="shared" si="39"/>
        <v>0</v>
      </c>
      <c r="AF90" s="24"/>
      <c r="AG90" s="24"/>
      <c r="AH90" s="24"/>
      <c r="AI90" s="13">
        <f t="shared" si="40"/>
        <v>0</v>
      </c>
      <c r="AJ90" s="24"/>
      <c r="AK90" s="24"/>
      <c r="AL90" s="13">
        <f t="shared" si="41"/>
        <v>0</v>
      </c>
      <c r="AM90" s="24"/>
      <c r="AN90" s="24"/>
      <c r="AO90" s="13">
        <f t="shared" si="42"/>
        <v>0</v>
      </c>
      <c r="AP90" s="24"/>
      <c r="AQ90" s="24"/>
      <c r="AR90" s="13">
        <f t="shared" si="43"/>
        <v>0</v>
      </c>
      <c r="AS90" s="25"/>
      <c r="AT90" s="25"/>
      <c r="AU90" s="25"/>
      <c r="AV90" s="25"/>
      <c r="AW90" s="25"/>
      <c r="AX90" s="13">
        <f t="shared" si="44"/>
        <v>0</v>
      </c>
      <c r="AY90" s="25"/>
      <c r="AZ90" s="25"/>
      <c r="BA90" s="13">
        <f t="shared" si="45"/>
        <v>0</v>
      </c>
      <c r="BB90" s="25"/>
      <c r="BC90" s="25"/>
      <c r="BD90" s="13">
        <f t="shared" si="46"/>
        <v>0</v>
      </c>
      <c r="BE90" s="25"/>
      <c r="BF90" s="25"/>
      <c r="BG90" s="13">
        <f t="shared" si="47"/>
        <v>0</v>
      </c>
      <c r="BH90" s="25"/>
      <c r="BI90" s="25"/>
      <c r="BJ90" s="13">
        <f t="shared" si="48"/>
        <v>0</v>
      </c>
      <c r="BK90" s="25"/>
      <c r="BL90" s="25"/>
      <c r="BM90" s="13">
        <f t="shared" si="49"/>
        <v>0</v>
      </c>
      <c r="BN90" s="24"/>
      <c r="BO90" s="24"/>
      <c r="BP90" s="13">
        <f t="shared" si="50"/>
        <v>0</v>
      </c>
      <c r="BQ90" s="13">
        <f t="shared" si="51"/>
        <v>0</v>
      </c>
      <c r="BR90" s="25"/>
      <c r="BS90" s="24"/>
      <c r="BT90" s="24"/>
      <c r="BU90" s="24"/>
      <c r="BV90" s="13">
        <f t="shared" si="52"/>
        <v>0</v>
      </c>
      <c r="BW90" s="24"/>
      <c r="BX90" s="24"/>
      <c r="BY90" s="13">
        <f t="shared" si="53"/>
        <v>0</v>
      </c>
      <c r="BZ90" s="24"/>
      <c r="CA90" s="24"/>
      <c r="CB90" s="13">
        <f t="shared" si="54"/>
        <v>0</v>
      </c>
      <c r="CC90" s="24"/>
      <c r="CD90" s="24"/>
      <c r="CE90" s="13">
        <f t="shared" si="55"/>
        <v>0</v>
      </c>
      <c r="CF90" s="24"/>
      <c r="CG90" s="24"/>
      <c r="CH90" s="13">
        <f t="shared" si="56"/>
        <v>0</v>
      </c>
      <c r="CI90" s="24"/>
      <c r="CJ90" s="24"/>
      <c r="CK90" s="13">
        <f t="shared" si="57"/>
        <v>0</v>
      </c>
      <c r="CL90" s="24"/>
      <c r="CM90" s="24"/>
      <c r="CN90" s="13">
        <f t="shared" si="58"/>
        <v>0</v>
      </c>
      <c r="CO90" s="24"/>
      <c r="CP90" s="24"/>
      <c r="CQ90" s="26"/>
      <c r="CR90" s="13">
        <f t="shared" si="59"/>
        <v>0</v>
      </c>
      <c r="CS90" s="24"/>
      <c r="CT90" s="24"/>
      <c r="CU90" s="13">
        <f t="shared" si="60"/>
        <v>0</v>
      </c>
      <c r="CV90" s="13">
        <f t="shared" si="61"/>
        <v>0</v>
      </c>
      <c r="CW90" s="13">
        <f t="shared" si="61"/>
        <v>0</v>
      </c>
      <c r="CX90" s="13">
        <f t="shared" si="62"/>
        <v>0</v>
      </c>
      <c r="CY90" s="25"/>
      <c r="CZ90" s="25"/>
      <c r="DA90" s="13">
        <f t="shared" si="63"/>
        <v>0</v>
      </c>
      <c r="DB90" s="25"/>
      <c r="DC90" s="25"/>
      <c r="DD90" s="13">
        <f t="shared" si="64"/>
        <v>0</v>
      </c>
      <c r="DE90" s="25"/>
      <c r="DF90" s="25"/>
      <c r="DG90" s="17">
        <f t="shared" si="67"/>
        <v>550</v>
      </c>
      <c r="DH90" s="17">
        <f t="shared" si="65"/>
        <v>550</v>
      </c>
      <c r="DI90" s="17">
        <v>0</v>
      </c>
      <c r="DJ90" s="17">
        <f t="shared" si="66"/>
        <v>0</v>
      </c>
      <c r="DK90" s="18"/>
      <c r="DL90" s="18"/>
    </row>
    <row r="91" spans="1:116" ht="48" customHeight="1" x14ac:dyDescent="0.2">
      <c r="A91" s="19" t="s">
        <v>156</v>
      </c>
      <c r="B91" s="13">
        <f t="shared" si="34"/>
        <v>0</v>
      </c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13">
        <f t="shared" si="35"/>
        <v>0</v>
      </c>
      <c r="P91" s="24"/>
      <c r="Q91" s="24"/>
      <c r="R91" s="24"/>
      <c r="S91" s="24"/>
      <c r="T91" s="24"/>
      <c r="U91" s="24"/>
      <c r="V91" s="24"/>
      <c r="W91" s="24"/>
      <c r="X91" s="13">
        <f t="shared" si="36"/>
        <v>0</v>
      </c>
      <c r="Y91" s="13">
        <f t="shared" si="37"/>
        <v>0</v>
      </c>
      <c r="Z91" s="24"/>
      <c r="AA91" s="24"/>
      <c r="AB91" s="13">
        <f t="shared" si="38"/>
        <v>0</v>
      </c>
      <c r="AC91" s="24"/>
      <c r="AD91" s="24"/>
      <c r="AE91" s="13">
        <f t="shared" si="39"/>
        <v>0</v>
      </c>
      <c r="AF91" s="24"/>
      <c r="AG91" s="24"/>
      <c r="AH91" s="24"/>
      <c r="AI91" s="13">
        <f t="shared" si="40"/>
        <v>0</v>
      </c>
      <c r="AJ91" s="24"/>
      <c r="AK91" s="24"/>
      <c r="AL91" s="13">
        <f t="shared" si="41"/>
        <v>0</v>
      </c>
      <c r="AM91" s="24"/>
      <c r="AN91" s="24"/>
      <c r="AO91" s="13">
        <f t="shared" si="42"/>
        <v>0</v>
      </c>
      <c r="AP91" s="24"/>
      <c r="AQ91" s="24"/>
      <c r="AR91" s="13">
        <f t="shared" si="43"/>
        <v>0</v>
      </c>
      <c r="AS91" s="25"/>
      <c r="AT91" s="25"/>
      <c r="AU91" s="25"/>
      <c r="AV91" s="25"/>
      <c r="AW91" s="25"/>
      <c r="AX91" s="13">
        <f t="shared" si="44"/>
        <v>0</v>
      </c>
      <c r="AY91" s="25"/>
      <c r="AZ91" s="25"/>
      <c r="BA91" s="13">
        <f t="shared" si="45"/>
        <v>0</v>
      </c>
      <c r="BB91" s="25"/>
      <c r="BC91" s="25"/>
      <c r="BD91" s="13">
        <f t="shared" si="46"/>
        <v>0</v>
      </c>
      <c r="BE91" s="25"/>
      <c r="BF91" s="25"/>
      <c r="BG91" s="13">
        <f t="shared" si="47"/>
        <v>0</v>
      </c>
      <c r="BH91" s="25"/>
      <c r="BI91" s="25"/>
      <c r="BJ91" s="13">
        <f t="shared" si="48"/>
        <v>0</v>
      </c>
      <c r="BK91" s="25"/>
      <c r="BL91" s="25"/>
      <c r="BM91" s="13">
        <f t="shared" si="49"/>
        <v>0</v>
      </c>
      <c r="BN91" s="24"/>
      <c r="BO91" s="24"/>
      <c r="BP91" s="13">
        <f t="shared" si="50"/>
        <v>0</v>
      </c>
      <c r="BQ91" s="13">
        <f t="shared" si="51"/>
        <v>0</v>
      </c>
      <c r="BR91" s="25"/>
      <c r="BS91" s="24"/>
      <c r="BT91" s="24"/>
      <c r="BU91" s="24"/>
      <c r="BV91" s="13">
        <f t="shared" si="52"/>
        <v>0</v>
      </c>
      <c r="BW91" s="24"/>
      <c r="BX91" s="24"/>
      <c r="BY91" s="13">
        <f t="shared" si="53"/>
        <v>0</v>
      </c>
      <c r="BZ91" s="24"/>
      <c r="CA91" s="24"/>
      <c r="CB91" s="13">
        <f t="shared" si="54"/>
        <v>0</v>
      </c>
      <c r="CC91" s="24"/>
      <c r="CD91" s="24"/>
      <c r="CE91" s="13">
        <f t="shared" si="55"/>
        <v>0</v>
      </c>
      <c r="CF91" s="24"/>
      <c r="CG91" s="24"/>
      <c r="CH91" s="13">
        <f t="shared" si="56"/>
        <v>0</v>
      </c>
      <c r="CI91" s="24"/>
      <c r="CJ91" s="24"/>
      <c r="CK91" s="13">
        <f t="shared" si="57"/>
        <v>0</v>
      </c>
      <c r="CL91" s="24"/>
      <c r="CM91" s="24"/>
      <c r="CN91" s="13">
        <f t="shared" si="58"/>
        <v>100</v>
      </c>
      <c r="CO91" s="24">
        <v>100</v>
      </c>
      <c r="CP91" s="24"/>
      <c r="CQ91" s="26"/>
      <c r="CR91" s="13">
        <f t="shared" si="59"/>
        <v>0</v>
      </c>
      <c r="CS91" s="24"/>
      <c r="CT91" s="24"/>
      <c r="CU91" s="13">
        <f t="shared" si="60"/>
        <v>0</v>
      </c>
      <c r="CV91" s="13">
        <f t="shared" si="61"/>
        <v>0</v>
      </c>
      <c r="CW91" s="13">
        <f t="shared" si="61"/>
        <v>0</v>
      </c>
      <c r="CX91" s="13">
        <f t="shared" si="62"/>
        <v>0</v>
      </c>
      <c r="CY91" s="25"/>
      <c r="CZ91" s="25"/>
      <c r="DA91" s="13">
        <f t="shared" si="63"/>
        <v>0</v>
      </c>
      <c r="DB91" s="25"/>
      <c r="DC91" s="25"/>
      <c r="DD91" s="13">
        <f t="shared" si="64"/>
        <v>0</v>
      </c>
      <c r="DE91" s="25"/>
      <c r="DF91" s="25"/>
      <c r="DG91" s="17">
        <f t="shared" si="67"/>
        <v>100</v>
      </c>
      <c r="DH91" s="17">
        <f t="shared" si="65"/>
        <v>100</v>
      </c>
      <c r="DI91" s="17">
        <v>0</v>
      </c>
      <c r="DJ91" s="17">
        <f t="shared" si="66"/>
        <v>0</v>
      </c>
      <c r="DK91" s="18"/>
      <c r="DL91" s="18"/>
    </row>
    <row r="92" spans="1:116" ht="48" customHeight="1" x14ac:dyDescent="0.2">
      <c r="A92" s="19" t="s">
        <v>168</v>
      </c>
      <c r="B92" s="13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13"/>
      <c r="P92" s="24"/>
      <c r="Q92" s="24"/>
      <c r="R92" s="24"/>
      <c r="S92" s="24"/>
      <c r="T92" s="24"/>
      <c r="U92" s="24"/>
      <c r="V92" s="24"/>
      <c r="W92" s="24"/>
      <c r="X92" s="13"/>
      <c r="Y92" s="13"/>
      <c r="Z92" s="24"/>
      <c r="AA92" s="24"/>
      <c r="AB92" s="13"/>
      <c r="AC92" s="24"/>
      <c r="AD92" s="24"/>
      <c r="AE92" s="13"/>
      <c r="AF92" s="24"/>
      <c r="AG92" s="24"/>
      <c r="AH92" s="24"/>
      <c r="AI92" s="13"/>
      <c r="AJ92" s="24"/>
      <c r="AK92" s="24"/>
      <c r="AL92" s="13"/>
      <c r="AM92" s="24"/>
      <c r="AN92" s="24"/>
      <c r="AO92" s="13"/>
      <c r="AP92" s="24"/>
      <c r="AQ92" s="24"/>
      <c r="AR92" s="13"/>
      <c r="AS92" s="25"/>
      <c r="AT92" s="25"/>
      <c r="AU92" s="25"/>
      <c r="AV92" s="25"/>
      <c r="AW92" s="25"/>
      <c r="AX92" s="13"/>
      <c r="AY92" s="25"/>
      <c r="AZ92" s="25"/>
      <c r="BA92" s="13"/>
      <c r="BB92" s="25"/>
      <c r="BC92" s="25"/>
      <c r="BD92" s="13"/>
      <c r="BE92" s="25"/>
      <c r="BF92" s="25"/>
      <c r="BG92" s="13"/>
      <c r="BH92" s="25"/>
      <c r="BI92" s="25"/>
      <c r="BJ92" s="13"/>
      <c r="BK92" s="25"/>
      <c r="BL92" s="25"/>
      <c r="BM92" s="13"/>
      <c r="BN92" s="24"/>
      <c r="BO92" s="24"/>
      <c r="BP92" s="13"/>
      <c r="BQ92" s="13"/>
      <c r="BR92" s="25"/>
      <c r="BS92" s="24"/>
      <c r="BT92" s="24"/>
      <c r="BU92" s="24"/>
      <c r="BV92" s="13"/>
      <c r="BW92" s="24"/>
      <c r="BX92" s="24"/>
      <c r="BY92" s="13"/>
      <c r="BZ92" s="24"/>
      <c r="CA92" s="24"/>
      <c r="CB92" s="13"/>
      <c r="CC92" s="24"/>
      <c r="CD92" s="24"/>
      <c r="CE92" s="13"/>
      <c r="CF92" s="24"/>
      <c r="CG92" s="24"/>
      <c r="CH92" s="13"/>
      <c r="CI92" s="24"/>
      <c r="CJ92" s="24"/>
      <c r="CK92" s="13"/>
      <c r="CL92" s="24"/>
      <c r="CM92" s="24"/>
      <c r="CN92" s="13"/>
      <c r="CO92" s="24"/>
      <c r="CP92" s="24"/>
      <c r="CQ92" s="26"/>
      <c r="CR92" s="13"/>
      <c r="CS92" s="24"/>
      <c r="CT92" s="24"/>
      <c r="CU92" s="13"/>
      <c r="CV92" s="13"/>
      <c r="CW92" s="13"/>
      <c r="CX92" s="13"/>
      <c r="CY92" s="25"/>
      <c r="CZ92" s="25"/>
      <c r="DA92" s="13"/>
      <c r="DB92" s="25"/>
      <c r="DC92" s="25"/>
      <c r="DD92" s="13"/>
      <c r="DE92" s="25"/>
      <c r="DF92" s="25"/>
      <c r="DG92" s="17"/>
      <c r="DH92" s="17"/>
      <c r="DI92" s="17"/>
      <c r="DJ92" s="17"/>
      <c r="DK92" s="18">
        <v>7000</v>
      </c>
      <c r="DL92" s="18"/>
    </row>
    <row r="93" spans="1:116" ht="48" customHeight="1" x14ac:dyDescent="0.2">
      <c r="A93" s="19" t="s">
        <v>169</v>
      </c>
      <c r="B93" s="13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13"/>
      <c r="P93" s="24"/>
      <c r="Q93" s="24"/>
      <c r="R93" s="24"/>
      <c r="S93" s="24"/>
      <c r="T93" s="24"/>
      <c r="U93" s="24"/>
      <c r="V93" s="24"/>
      <c r="W93" s="24"/>
      <c r="X93" s="13"/>
      <c r="Y93" s="13"/>
      <c r="Z93" s="24"/>
      <c r="AA93" s="24"/>
      <c r="AB93" s="13"/>
      <c r="AC93" s="24"/>
      <c r="AD93" s="24"/>
      <c r="AE93" s="13"/>
      <c r="AF93" s="24"/>
      <c r="AG93" s="24"/>
      <c r="AH93" s="24"/>
      <c r="AI93" s="13"/>
      <c r="AJ93" s="24"/>
      <c r="AK93" s="24"/>
      <c r="AL93" s="13"/>
      <c r="AM93" s="24"/>
      <c r="AN93" s="24"/>
      <c r="AO93" s="13"/>
      <c r="AP93" s="24"/>
      <c r="AQ93" s="24"/>
      <c r="AR93" s="13"/>
      <c r="AS93" s="25"/>
      <c r="AT93" s="25"/>
      <c r="AU93" s="25"/>
      <c r="AV93" s="25"/>
      <c r="AW93" s="25"/>
      <c r="AX93" s="13"/>
      <c r="AY93" s="25"/>
      <c r="AZ93" s="25"/>
      <c r="BA93" s="13"/>
      <c r="BB93" s="25"/>
      <c r="BC93" s="25"/>
      <c r="BD93" s="13"/>
      <c r="BE93" s="25"/>
      <c r="BF93" s="25"/>
      <c r="BG93" s="13"/>
      <c r="BH93" s="25"/>
      <c r="BI93" s="25"/>
      <c r="BJ93" s="13"/>
      <c r="BK93" s="25"/>
      <c r="BL93" s="25"/>
      <c r="BM93" s="13"/>
      <c r="BN93" s="24"/>
      <c r="BO93" s="24"/>
      <c r="BP93" s="13"/>
      <c r="BQ93" s="13"/>
      <c r="BR93" s="25"/>
      <c r="BS93" s="24"/>
      <c r="BT93" s="24"/>
      <c r="BU93" s="24"/>
      <c r="BV93" s="13"/>
      <c r="BW93" s="24"/>
      <c r="BX93" s="24"/>
      <c r="BY93" s="13"/>
      <c r="BZ93" s="24"/>
      <c r="CA93" s="24"/>
      <c r="CB93" s="13"/>
      <c r="CC93" s="24"/>
      <c r="CD93" s="24"/>
      <c r="CE93" s="13"/>
      <c r="CF93" s="24"/>
      <c r="CG93" s="24"/>
      <c r="CH93" s="13"/>
      <c r="CI93" s="24"/>
      <c r="CJ93" s="24"/>
      <c r="CK93" s="13"/>
      <c r="CL93" s="24"/>
      <c r="CM93" s="24"/>
      <c r="CN93" s="13"/>
      <c r="CO93" s="24"/>
      <c r="CP93" s="24"/>
      <c r="CQ93" s="26"/>
      <c r="CR93" s="13"/>
      <c r="CS93" s="24"/>
      <c r="CT93" s="24"/>
      <c r="CU93" s="13"/>
      <c r="CV93" s="13"/>
      <c r="CW93" s="13"/>
      <c r="CX93" s="13"/>
      <c r="CY93" s="25"/>
      <c r="CZ93" s="25"/>
      <c r="DA93" s="13"/>
      <c r="DB93" s="25"/>
      <c r="DC93" s="25"/>
      <c r="DD93" s="13"/>
      <c r="DE93" s="25"/>
      <c r="DF93" s="25"/>
      <c r="DG93" s="17"/>
      <c r="DH93" s="17"/>
      <c r="DI93" s="17"/>
      <c r="DJ93" s="17"/>
      <c r="DK93" s="18">
        <v>5000</v>
      </c>
      <c r="DL93" s="18"/>
    </row>
    <row r="94" spans="1:116" ht="48" customHeight="1" x14ac:dyDescent="0.2">
      <c r="A94" s="19" t="s">
        <v>170</v>
      </c>
      <c r="B94" s="1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13"/>
      <c r="P94" s="24"/>
      <c r="Q94" s="24"/>
      <c r="R94" s="24"/>
      <c r="S94" s="24"/>
      <c r="T94" s="24"/>
      <c r="U94" s="24"/>
      <c r="V94" s="24"/>
      <c r="W94" s="24"/>
      <c r="X94" s="13"/>
      <c r="Y94" s="13"/>
      <c r="Z94" s="24"/>
      <c r="AA94" s="24"/>
      <c r="AB94" s="13"/>
      <c r="AC94" s="24"/>
      <c r="AD94" s="24"/>
      <c r="AE94" s="13"/>
      <c r="AF94" s="24"/>
      <c r="AG94" s="24"/>
      <c r="AH94" s="24"/>
      <c r="AI94" s="13"/>
      <c r="AJ94" s="24"/>
      <c r="AK94" s="24"/>
      <c r="AL94" s="13"/>
      <c r="AM94" s="24"/>
      <c r="AN94" s="24"/>
      <c r="AO94" s="13"/>
      <c r="AP94" s="24"/>
      <c r="AQ94" s="24"/>
      <c r="AR94" s="13"/>
      <c r="AS94" s="25"/>
      <c r="AT94" s="25"/>
      <c r="AU94" s="25"/>
      <c r="AV94" s="25"/>
      <c r="AW94" s="25"/>
      <c r="AX94" s="13"/>
      <c r="AY94" s="25"/>
      <c r="AZ94" s="25"/>
      <c r="BA94" s="13"/>
      <c r="BB94" s="25"/>
      <c r="BC94" s="25"/>
      <c r="BD94" s="13"/>
      <c r="BE94" s="25"/>
      <c r="BF94" s="25"/>
      <c r="BG94" s="13"/>
      <c r="BH94" s="25"/>
      <c r="BI94" s="25"/>
      <c r="BJ94" s="13"/>
      <c r="BK94" s="25"/>
      <c r="BL94" s="25"/>
      <c r="BM94" s="13"/>
      <c r="BN94" s="24"/>
      <c r="BO94" s="24"/>
      <c r="BP94" s="13"/>
      <c r="BQ94" s="13"/>
      <c r="BR94" s="25"/>
      <c r="BS94" s="24"/>
      <c r="BT94" s="24"/>
      <c r="BU94" s="24"/>
      <c r="BV94" s="13"/>
      <c r="BW94" s="24"/>
      <c r="BX94" s="24"/>
      <c r="BY94" s="13"/>
      <c r="BZ94" s="24"/>
      <c r="CA94" s="24"/>
      <c r="CB94" s="13"/>
      <c r="CC94" s="24"/>
      <c r="CD94" s="24"/>
      <c r="CE94" s="13"/>
      <c r="CF94" s="24"/>
      <c r="CG94" s="24"/>
      <c r="CH94" s="13"/>
      <c r="CI94" s="24"/>
      <c r="CJ94" s="24"/>
      <c r="CK94" s="13"/>
      <c r="CL94" s="24"/>
      <c r="CM94" s="24"/>
      <c r="CN94" s="13"/>
      <c r="CO94" s="24"/>
      <c r="CP94" s="24"/>
      <c r="CQ94" s="26"/>
      <c r="CR94" s="13"/>
      <c r="CS94" s="24"/>
      <c r="CT94" s="24"/>
      <c r="CU94" s="13"/>
      <c r="CV94" s="13"/>
      <c r="CW94" s="13"/>
      <c r="CX94" s="13"/>
      <c r="CY94" s="25"/>
      <c r="CZ94" s="25"/>
      <c r="DA94" s="13"/>
      <c r="DB94" s="25"/>
      <c r="DC94" s="25"/>
      <c r="DD94" s="13"/>
      <c r="DE94" s="25"/>
      <c r="DF94" s="25"/>
      <c r="DG94" s="17"/>
      <c r="DH94" s="17"/>
      <c r="DI94" s="17"/>
      <c r="DJ94" s="17"/>
      <c r="DK94" s="18">
        <v>7000</v>
      </c>
      <c r="DL94" s="18"/>
    </row>
    <row r="95" spans="1:116" ht="48" customHeight="1" x14ac:dyDescent="0.2">
      <c r="A95" s="19" t="s">
        <v>171</v>
      </c>
      <c r="B95" s="13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13"/>
      <c r="P95" s="24"/>
      <c r="Q95" s="24"/>
      <c r="R95" s="24"/>
      <c r="S95" s="24"/>
      <c r="T95" s="24"/>
      <c r="U95" s="24"/>
      <c r="V95" s="24"/>
      <c r="W95" s="24"/>
      <c r="X95" s="13"/>
      <c r="Y95" s="13"/>
      <c r="Z95" s="24"/>
      <c r="AA95" s="24"/>
      <c r="AB95" s="13"/>
      <c r="AC95" s="24"/>
      <c r="AD95" s="24"/>
      <c r="AE95" s="13"/>
      <c r="AF95" s="24"/>
      <c r="AG95" s="24"/>
      <c r="AH95" s="24"/>
      <c r="AI95" s="13"/>
      <c r="AJ95" s="24"/>
      <c r="AK95" s="24"/>
      <c r="AL95" s="13"/>
      <c r="AM95" s="24"/>
      <c r="AN95" s="24"/>
      <c r="AO95" s="13"/>
      <c r="AP95" s="24"/>
      <c r="AQ95" s="24"/>
      <c r="AR95" s="13"/>
      <c r="AS95" s="25"/>
      <c r="AT95" s="25"/>
      <c r="AU95" s="25"/>
      <c r="AV95" s="25"/>
      <c r="AW95" s="25"/>
      <c r="AX95" s="13"/>
      <c r="AY95" s="25"/>
      <c r="AZ95" s="25"/>
      <c r="BA95" s="13"/>
      <c r="BB95" s="25"/>
      <c r="BC95" s="25"/>
      <c r="BD95" s="13"/>
      <c r="BE95" s="25"/>
      <c r="BF95" s="25"/>
      <c r="BG95" s="13"/>
      <c r="BH95" s="25"/>
      <c r="BI95" s="25"/>
      <c r="BJ95" s="13"/>
      <c r="BK95" s="25"/>
      <c r="BL95" s="25"/>
      <c r="BM95" s="13"/>
      <c r="BN95" s="24"/>
      <c r="BO95" s="24"/>
      <c r="BP95" s="13"/>
      <c r="BQ95" s="13"/>
      <c r="BR95" s="25"/>
      <c r="BS95" s="24"/>
      <c r="BT95" s="24"/>
      <c r="BU95" s="24"/>
      <c r="BV95" s="13"/>
      <c r="BW95" s="24"/>
      <c r="BX95" s="24"/>
      <c r="BY95" s="13"/>
      <c r="BZ95" s="24"/>
      <c r="CA95" s="24"/>
      <c r="CB95" s="13"/>
      <c r="CC95" s="24"/>
      <c r="CD95" s="24"/>
      <c r="CE95" s="13"/>
      <c r="CF95" s="24"/>
      <c r="CG95" s="24"/>
      <c r="CH95" s="13"/>
      <c r="CI95" s="24"/>
      <c r="CJ95" s="24"/>
      <c r="CK95" s="13"/>
      <c r="CL95" s="24"/>
      <c r="CM95" s="24"/>
      <c r="CN95" s="13"/>
      <c r="CO95" s="24"/>
      <c r="CP95" s="24"/>
      <c r="CQ95" s="26"/>
      <c r="CR95" s="13"/>
      <c r="CS95" s="24"/>
      <c r="CT95" s="24"/>
      <c r="CU95" s="13"/>
      <c r="CV95" s="13"/>
      <c r="CW95" s="13"/>
      <c r="CX95" s="13"/>
      <c r="CY95" s="25"/>
      <c r="CZ95" s="25"/>
      <c r="DA95" s="13"/>
      <c r="DB95" s="25"/>
      <c r="DC95" s="25"/>
      <c r="DD95" s="13"/>
      <c r="DE95" s="25"/>
      <c r="DF95" s="25"/>
      <c r="DG95" s="17"/>
      <c r="DH95" s="17"/>
      <c r="DI95" s="17"/>
      <c r="DJ95" s="17"/>
      <c r="DK95" s="18">
        <v>6000</v>
      </c>
      <c r="DL95" s="18"/>
    </row>
    <row r="96" spans="1:116" ht="48" customHeight="1" x14ac:dyDescent="0.2">
      <c r="A96" s="19" t="s">
        <v>172</v>
      </c>
      <c r="B96" s="13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13"/>
      <c r="P96" s="24"/>
      <c r="Q96" s="24"/>
      <c r="R96" s="24"/>
      <c r="S96" s="24"/>
      <c r="T96" s="24"/>
      <c r="U96" s="24"/>
      <c r="V96" s="24"/>
      <c r="W96" s="24"/>
      <c r="X96" s="13"/>
      <c r="Y96" s="13"/>
      <c r="Z96" s="24"/>
      <c r="AA96" s="24"/>
      <c r="AB96" s="13"/>
      <c r="AC96" s="24"/>
      <c r="AD96" s="24"/>
      <c r="AE96" s="13"/>
      <c r="AF96" s="24"/>
      <c r="AG96" s="24"/>
      <c r="AH96" s="24"/>
      <c r="AI96" s="13"/>
      <c r="AJ96" s="24"/>
      <c r="AK96" s="24"/>
      <c r="AL96" s="13"/>
      <c r="AM96" s="24"/>
      <c r="AN96" s="24"/>
      <c r="AO96" s="13"/>
      <c r="AP96" s="24"/>
      <c r="AQ96" s="24"/>
      <c r="AR96" s="13"/>
      <c r="AS96" s="25"/>
      <c r="AT96" s="25"/>
      <c r="AU96" s="25"/>
      <c r="AV96" s="25"/>
      <c r="AW96" s="25"/>
      <c r="AX96" s="13"/>
      <c r="AY96" s="25"/>
      <c r="AZ96" s="25"/>
      <c r="BA96" s="13"/>
      <c r="BB96" s="25"/>
      <c r="BC96" s="25"/>
      <c r="BD96" s="13"/>
      <c r="BE96" s="25"/>
      <c r="BF96" s="25"/>
      <c r="BG96" s="13"/>
      <c r="BH96" s="25"/>
      <c r="BI96" s="25"/>
      <c r="BJ96" s="13"/>
      <c r="BK96" s="25"/>
      <c r="BL96" s="25"/>
      <c r="BM96" s="13"/>
      <c r="BN96" s="24"/>
      <c r="BO96" s="24"/>
      <c r="BP96" s="13"/>
      <c r="BQ96" s="13"/>
      <c r="BR96" s="25"/>
      <c r="BS96" s="24"/>
      <c r="BT96" s="24"/>
      <c r="BU96" s="24"/>
      <c r="BV96" s="13"/>
      <c r="BW96" s="24"/>
      <c r="BX96" s="24"/>
      <c r="BY96" s="13"/>
      <c r="BZ96" s="24"/>
      <c r="CA96" s="24"/>
      <c r="CB96" s="13"/>
      <c r="CC96" s="24"/>
      <c r="CD96" s="24"/>
      <c r="CE96" s="13"/>
      <c r="CF96" s="24"/>
      <c r="CG96" s="24"/>
      <c r="CH96" s="13"/>
      <c r="CI96" s="24"/>
      <c r="CJ96" s="24"/>
      <c r="CK96" s="13"/>
      <c r="CL96" s="24"/>
      <c r="CM96" s="24"/>
      <c r="CN96" s="13"/>
      <c r="CO96" s="24"/>
      <c r="CP96" s="24"/>
      <c r="CQ96" s="26"/>
      <c r="CR96" s="13"/>
      <c r="CS96" s="24"/>
      <c r="CT96" s="24"/>
      <c r="CU96" s="13"/>
      <c r="CV96" s="13"/>
      <c r="CW96" s="13"/>
      <c r="CX96" s="13"/>
      <c r="CY96" s="25"/>
      <c r="CZ96" s="25"/>
      <c r="DA96" s="13"/>
      <c r="DB96" s="25"/>
      <c r="DC96" s="25"/>
      <c r="DD96" s="13"/>
      <c r="DE96" s="25"/>
      <c r="DF96" s="25"/>
      <c r="DG96" s="17"/>
      <c r="DH96" s="17"/>
      <c r="DI96" s="17"/>
      <c r="DJ96" s="17"/>
      <c r="DK96" s="18">
        <v>7000</v>
      </c>
      <c r="DL96" s="18"/>
    </row>
    <row r="97" spans="1:116" ht="33" customHeight="1" x14ac:dyDescent="0.2">
      <c r="A97" s="19" t="s">
        <v>157</v>
      </c>
      <c r="B97" s="13">
        <f t="shared" si="34"/>
        <v>0</v>
      </c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13">
        <f t="shared" si="35"/>
        <v>0</v>
      </c>
      <c r="P97" s="24"/>
      <c r="Q97" s="24"/>
      <c r="R97" s="24"/>
      <c r="S97" s="24"/>
      <c r="T97" s="24"/>
      <c r="U97" s="24"/>
      <c r="V97" s="24"/>
      <c r="W97" s="24"/>
      <c r="X97" s="13">
        <f t="shared" si="36"/>
        <v>0</v>
      </c>
      <c r="Y97" s="13">
        <f t="shared" si="37"/>
        <v>0</v>
      </c>
      <c r="Z97" s="24"/>
      <c r="AA97" s="24"/>
      <c r="AB97" s="13">
        <f t="shared" si="38"/>
        <v>0</v>
      </c>
      <c r="AC97" s="24"/>
      <c r="AD97" s="24"/>
      <c r="AE97" s="13">
        <f t="shared" si="39"/>
        <v>0</v>
      </c>
      <c r="AF97" s="24"/>
      <c r="AG97" s="24"/>
      <c r="AH97" s="24"/>
      <c r="AI97" s="13">
        <f t="shared" si="40"/>
        <v>0</v>
      </c>
      <c r="AJ97" s="24"/>
      <c r="AK97" s="24"/>
      <c r="AL97" s="13">
        <f t="shared" si="41"/>
        <v>0</v>
      </c>
      <c r="AM97" s="24"/>
      <c r="AN97" s="24"/>
      <c r="AO97" s="13">
        <f t="shared" si="42"/>
        <v>0</v>
      </c>
      <c r="AP97" s="24"/>
      <c r="AQ97" s="24"/>
      <c r="AR97" s="13">
        <f t="shared" si="43"/>
        <v>0</v>
      </c>
      <c r="AS97" s="25"/>
      <c r="AT97" s="25"/>
      <c r="AU97" s="25"/>
      <c r="AV97" s="25"/>
      <c r="AW97" s="25"/>
      <c r="AX97" s="13">
        <f t="shared" si="44"/>
        <v>0</v>
      </c>
      <c r="AY97" s="25"/>
      <c r="AZ97" s="25"/>
      <c r="BA97" s="13">
        <f t="shared" si="45"/>
        <v>0</v>
      </c>
      <c r="BB97" s="25"/>
      <c r="BC97" s="25"/>
      <c r="BD97" s="13">
        <f t="shared" si="46"/>
        <v>0</v>
      </c>
      <c r="BE97" s="25"/>
      <c r="BF97" s="25"/>
      <c r="BG97" s="13">
        <f t="shared" si="47"/>
        <v>0</v>
      </c>
      <c r="BH97" s="25"/>
      <c r="BI97" s="25"/>
      <c r="BJ97" s="13">
        <f t="shared" si="48"/>
        <v>0</v>
      </c>
      <c r="BK97" s="25"/>
      <c r="BL97" s="25"/>
      <c r="BM97" s="13">
        <f t="shared" si="49"/>
        <v>0</v>
      </c>
      <c r="BN97" s="24"/>
      <c r="BO97" s="24"/>
      <c r="BP97" s="13">
        <f t="shared" si="50"/>
        <v>0</v>
      </c>
      <c r="BQ97" s="13">
        <f t="shared" si="51"/>
        <v>0</v>
      </c>
      <c r="BR97" s="25"/>
      <c r="BS97" s="24"/>
      <c r="BT97" s="24"/>
      <c r="BU97" s="24"/>
      <c r="BV97" s="13">
        <f t="shared" si="52"/>
        <v>0</v>
      </c>
      <c r="BW97" s="24"/>
      <c r="BX97" s="24"/>
      <c r="BY97" s="13">
        <f t="shared" si="53"/>
        <v>0</v>
      </c>
      <c r="BZ97" s="24"/>
      <c r="CA97" s="24"/>
      <c r="CB97" s="13">
        <f t="shared" si="54"/>
        <v>0</v>
      </c>
      <c r="CC97" s="24"/>
      <c r="CD97" s="24"/>
      <c r="CE97" s="13">
        <f t="shared" si="55"/>
        <v>0</v>
      </c>
      <c r="CF97" s="24"/>
      <c r="CG97" s="24"/>
      <c r="CH97" s="13">
        <f t="shared" si="56"/>
        <v>0</v>
      </c>
      <c r="CI97" s="24"/>
      <c r="CJ97" s="24"/>
      <c r="CK97" s="13">
        <f t="shared" si="57"/>
        <v>0</v>
      </c>
      <c r="CL97" s="24"/>
      <c r="CM97" s="24"/>
      <c r="CN97" s="13">
        <f t="shared" si="58"/>
        <v>50</v>
      </c>
      <c r="CO97" s="24">
        <v>25</v>
      </c>
      <c r="CP97" s="24">
        <v>25</v>
      </c>
      <c r="CQ97" s="26"/>
      <c r="CR97" s="13">
        <f t="shared" si="59"/>
        <v>0</v>
      </c>
      <c r="CS97" s="24"/>
      <c r="CT97" s="24"/>
      <c r="CU97" s="13">
        <f t="shared" si="60"/>
        <v>0</v>
      </c>
      <c r="CV97" s="13">
        <f t="shared" si="61"/>
        <v>0</v>
      </c>
      <c r="CW97" s="13">
        <f t="shared" si="61"/>
        <v>0</v>
      </c>
      <c r="CX97" s="13">
        <f t="shared" si="62"/>
        <v>0</v>
      </c>
      <c r="CY97" s="25"/>
      <c r="CZ97" s="25"/>
      <c r="DA97" s="13">
        <f t="shared" si="63"/>
        <v>0</v>
      </c>
      <c r="DB97" s="25"/>
      <c r="DC97" s="25"/>
      <c r="DD97" s="13">
        <f t="shared" si="64"/>
        <v>0</v>
      </c>
      <c r="DE97" s="25"/>
      <c r="DF97" s="25"/>
      <c r="DG97" s="17">
        <f t="shared" si="67"/>
        <v>50</v>
      </c>
      <c r="DH97" s="17">
        <f t="shared" si="65"/>
        <v>25</v>
      </c>
      <c r="DI97" s="17">
        <v>0</v>
      </c>
      <c r="DJ97" s="17">
        <f t="shared" si="66"/>
        <v>25</v>
      </c>
      <c r="DK97" s="18"/>
      <c r="DL97" s="18"/>
    </row>
    <row r="98" spans="1:116" s="50" customFormat="1" ht="31.5" x14ac:dyDescent="0.2">
      <c r="A98" s="31" t="s">
        <v>158</v>
      </c>
      <c r="B98" s="49">
        <f>C98+D98+E98+F98+G98+H98+I98+J98+K98+L98+M98+N98</f>
        <v>979137</v>
      </c>
      <c r="C98" s="49">
        <f t="shared" ref="C98:AH98" si="68">SUM(C7:C97)</f>
        <v>65058</v>
      </c>
      <c r="D98" s="49">
        <f t="shared" si="68"/>
        <v>764670</v>
      </c>
      <c r="E98" s="49">
        <f t="shared" si="68"/>
        <v>6803</v>
      </c>
      <c r="F98" s="49">
        <f t="shared" si="68"/>
        <v>3235</v>
      </c>
      <c r="G98" s="49">
        <f t="shared" si="68"/>
        <v>0</v>
      </c>
      <c r="H98" s="49">
        <f t="shared" si="68"/>
        <v>13241</v>
      </c>
      <c r="I98" s="49">
        <f t="shared" si="68"/>
        <v>20771</v>
      </c>
      <c r="J98" s="49">
        <f t="shared" si="68"/>
        <v>21886</v>
      </c>
      <c r="K98" s="49">
        <f t="shared" si="68"/>
        <v>1762</v>
      </c>
      <c r="L98" s="49">
        <f t="shared" si="68"/>
        <v>78830</v>
      </c>
      <c r="M98" s="49">
        <f t="shared" si="68"/>
        <v>2881</v>
      </c>
      <c r="N98" s="49">
        <f t="shared" si="68"/>
        <v>0</v>
      </c>
      <c r="O98" s="49">
        <f t="shared" si="68"/>
        <v>618375</v>
      </c>
      <c r="P98" s="49">
        <f t="shared" si="68"/>
        <v>21954</v>
      </c>
      <c r="Q98" s="49">
        <f t="shared" si="68"/>
        <v>573882</v>
      </c>
      <c r="R98" s="49">
        <f t="shared" si="68"/>
        <v>2134</v>
      </c>
      <c r="S98" s="49">
        <f t="shared" si="68"/>
        <v>9189</v>
      </c>
      <c r="T98" s="49">
        <f t="shared" si="68"/>
        <v>4150</v>
      </c>
      <c r="U98" s="49">
        <f t="shared" si="68"/>
        <v>0</v>
      </c>
      <c r="V98" s="49">
        <f t="shared" si="68"/>
        <v>0</v>
      </c>
      <c r="W98" s="49">
        <f t="shared" si="68"/>
        <v>7066</v>
      </c>
      <c r="X98" s="49">
        <f t="shared" si="68"/>
        <v>60380</v>
      </c>
      <c r="Y98" s="49">
        <f t="shared" si="68"/>
        <v>44925</v>
      </c>
      <c r="Z98" s="49">
        <f t="shared" si="68"/>
        <v>37765</v>
      </c>
      <c r="AA98" s="49">
        <f t="shared" si="68"/>
        <v>7160</v>
      </c>
      <c r="AB98" s="49">
        <f t="shared" si="68"/>
        <v>15455</v>
      </c>
      <c r="AC98" s="49">
        <f t="shared" si="68"/>
        <v>15244</v>
      </c>
      <c r="AD98" s="49">
        <f t="shared" si="68"/>
        <v>211</v>
      </c>
      <c r="AE98" s="49">
        <f t="shared" si="68"/>
        <v>75467</v>
      </c>
      <c r="AF98" s="49">
        <f t="shared" si="68"/>
        <v>67766</v>
      </c>
      <c r="AG98" s="49">
        <f t="shared" si="68"/>
        <v>7701</v>
      </c>
      <c r="AH98" s="49">
        <f t="shared" si="68"/>
        <v>0</v>
      </c>
      <c r="AI98" s="49">
        <f t="shared" ref="AI98:CT98" si="69">SUM(AI7:AI97)</f>
        <v>2259</v>
      </c>
      <c r="AJ98" s="49">
        <f t="shared" si="69"/>
        <v>258</v>
      </c>
      <c r="AK98" s="49">
        <f t="shared" si="69"/>
        <v>2001</v>
      </c>
      <c r="AL98" s="49">
        <f t="shared" si="69"/>
        <v>98037</v>
      </c>
      <c r="AM98" s="49">
        <f t="shared" si="69"/>
        <v>82984</v>
      </c>
      <c r="AN98" s="49">
        <f t="shared" si="69"/>
        <v>15053</v>
      </c>
      <c r="AO98" s="49">
        <f t="shared" si="69"/>
        <v>21189</v>
      </c>
      <c r="AP98" s="49">
        <f t="shared" si="69"/>
        <v>18975</v>
      </c>
      <c r="AQ98" s="49">
        <f t="shared" si="69"/>
        <v>2214</v>
      </c>
      <c r="AR98" s="49">
        <f t="shared" si="69"/>
        <v>247893</v>
      </c>
      <c r="AS98" s="49">
        <f t="shared" si="69"/>
        <v>114752</v>
      </c>
      <c r="AT98" s="49">
        <f t="shared" si="69"/>
        <v>13323</v>
      </c>
      <c r="AU98" s="49">
        <f t="shared" si="69"/>
        <v>0</v>
      </c>
      <c r="AV98" s="49">
        <f t="shared" si="69"/>
        <v>1354</v>
      </c>
      <c r="AW98" s="49">
        <f t="shared" si="69"/>
        <v>23</v>
      </c>
      <c r="AX98" s="49">
        <f t="shared" si="69"/>
        <v>9824</v>
      </c>
      <c r="AY98" s="49">
        <f t="shared" si="69"/>
        <v>9824</v>
      </c>
      <c r="AZ98" s="49">
        <f t="shared" si="69"/>
        <v>0</v>
      </c>
      <c r="BA98" s="49">
        <f t="shared" si="69"/>
        <v>1539</v>
      </c>
      <c r="BB98" s="49">
        <f t="shared" si="69"/>
        <v>1539</v>
      </c>
      <c r="BC98" s="49">
        <f t="shared" si="69"/>
        <v>0</v>
      </c>
      <c r="BD98" s="49">
        <f t="shared" si="69"/>
        <v>60950</v>
      </c>
      <c r="BE98" s="49">
        <f t="shared" si="69"/>
        <v>50137</v>
      </c>
      <c r="BF98" s="49">
        <f t="shared" si="69"/>
        <v>10813</v>
      </c>
      <c r="BG98" s="49">
        <f t="shared" si="69"/>
        <v>3746</v>
      </c>
      <c r="BH98" s="49">
        <f t="shared" si="69"/>
        <v>3746</v>
      </c>
      <c r="BI98" s="49">
        <f t="shared" si="69"/>
        <v>0</v>
      </c>
      <c r="BJ98" s="49">
        <f t="shared" si="69"/>
        <v>42382</v>
      </c>
      <c r="BK98" s="49">
        <f t="shared" si="69"/>
        <v>42349</v>
      </c>
      <c r="BL98" s="49">
        <f t="shared" si="69"/>
        <v>33</v>
      </c>
      <c r="BM98" s="49">
        <f t="shared" si="69"/>
        <v>43930</v>
      </c>
      <c r="BN98" s="49">
        <f t="shared" si="69"/>
        <v>42013</v>
      </c>
      <c r="BO98" s="49">
        <f t="shared" si="69"/>
        <v>1917</v>
      </c>
      <c r="BP98" s="49">
        <f t="shared" si="69"/>
        <v>184991</v>
      </c>
      <c r="BQ98" s="49">
        <f t="shared" si="69"/>
        <v>37608</v>
      </c>
      <c r="BR98" s="49">
        <f t="shared" si="69"/>
        <v>26236</v>
      </c>
      <c r="BS98" s="49">
        <f t="shared" si="69"/>
        <v>11372</v>
      </c>
      <c r="BT98" s="49">
        <f t="shared" si="69"/>
        <v>14956</v>
      </c>
      <c r="BU98" s="49">
        <f t="shared" si="69"/>
        <v>47932</v>
      </c>
      <c r="BV98" s="49">
        <f t="shared" si="69"/>
        <v>7624</v>
      </c>
      <c r="BW98" s="49">
        <f t="shared" si="69"/>
        <v>7282</v>
      </c>
      <c r="BX98" s="49">
        <f t="shared" si="69"/>
        <v>342</v>
      </c>
      <c r="BY98" s="49">
        <f t="shared" si="69"/>
        <v>0</v>
      </c>
      <c r="BZ98" s="49">
        <f t="shared" si="69"/>
        <v>0</v>
      </c>
      <c r="CA98" s="49">
        <f t="shared" si="69"/>
        <v>0</v>
      </c>
      <c r="CB98" s="49">
        <f t="shared" si="69"/>
        <v>76871</v>
      </c>
      <c r="CC98" s="49">
        <f t="shared" si="69"/>
        <v>60932</v>
      </c>
      <c r="CD98" s="49">
        <f t="shared" si="69"/>
        <v>15939</v>
      </c>
      <c r="CE98" s="49">
        <f t="shared" si="69"/>
        <v>210239</v>
      </c>
      <c r="CF98" s="49">
        <f t="shared" si="69"/>
        <v>196780</v>
      </c>
      <c r="CG98" s="49">
        <f t="shared" si="69"/>
        <v>13459</v>
      </c>
      <c r="CH98" s="49">
        <f t="shared" si="69"/>
        <v>99561</v>
      </c>
      <c r="CI98" s="49">
        <f t="shared" si="69"/>
        <v>71284</v>
      </c>
      <c r="CJ98" s="49">
        <f t="shared" si="69"/>
        <v>28277</v>
      </c>
      <c r="CK98" s="49">
        <f t="shared" si="69"/>
        <v>0</v>
      </c>
      <c r="CL98" s="49">
        <f t="shared" si="69"/>
        <v>0</v>
      </c>
      <c r="CM98" s="49">
        <f t="shared" si="69"/>
        <v>0</v>
      </c>
      <c r="CN98" s="49">
        <f t="shared" si="69"/>
        <v>92479</v>
      </c>
      <c r="CO98" s="49">
        <f t="shared" si="69"/>
        <v>66952</v>
      </c>
      <c r="CP98" s="49">
        <f t="shared" si="69"/>
        <v>25527</v>
      </c>
      <c r="CQ98" s="49">
        <f t="shared" si="69"/>
        <v>1800</v>
      </c>
      <c r="CR98" s="49">
        <f t="shared" si="69"/>
        <v>94846</v>
      </c>
      <c r="CS98" s="49">
        <f t="shared" si="69"/>
        <v>66580</v>
      </c>
      <c r="CT98" s="49">
        <f t="shared" si="69"/>
        <v>28266</v>
      </c>
      <c r="CU98" s="49">
        <f t="shared" ref="CU98:DF98" si="70">SUM(CU7:CU97)</f>
        <v>147511</v>
      </c>
      <c r="CV98" s="49">
        <f t="shared" si="70"/>
        <v>106477</v>
      </c>
      <c r="CW98" s="49">
        <f t="shared" si="70"/>
        <v>41034</v>
      </c>
      <c r="CX98" s="49">
        <f t="shared" si="70"/>
        <v>10618</v>
      </c>
      <c r="CY98" s="49">
        <f t="shared" si="70"/>
        <v>9608</v>
      </c>
      <c r="CZ98" s="49">
        <f t="shared" si="70"/>
        <v>1010</v>
      </c>
      <c r="DA98" s="49">
        <f t="shared" si="70"/>
        <v>70370</v>
      </c>
      <c r="DB98" s="49">
        <f t="shared" si="70"/>
        <v>56189</v>
      </c>
      <c r="DC98" s="49">
        <f t="shared" si="70"/>
        <v>14181</v>
      </c>
      <c r="DD98" s="49">
        <f t="shared" si="70"/>
        <v>66523</v>
      </c>
      <c r="DE98" s="49">
        <f t="shared" si="70"/>
        <v>40680</v>
      </c>
      <c r="DF98" s="49">
        <f t="shared" si="70"/>
        <v>25843</v>
      </c>
      <c r="DG98" s="49">
        <f t="shared" si="67"/>
        <v>2976294</v>
      </c>
      <c r="DH98" s="49">
        <f t="shared" si="65"/>
        <v>2118321</v>
      </c>
      <c r="DI98" s="49">
        <f>SUM(DI7:DI97)</f>
        <v>287049</v>
      </c>
      <c r="DJ98" s="49">
        <f t="shared" si="66"/>
        <v>857973</v>
      </c>
      <c r="DK98" s="49">
        <f>SUM(DK7:DK97)</f>
        <v>180085</v>
      </c>
      <c r="DL98" s="49">
        <f>SUM(DL7:DL97)</f>
        <v>67426</v>
      </c>
    </row>
  </sheetData>
  <autoFilter ref="A6:DL98"/>
  <mergeCells count="91">
    <mergeCell ref="DB5:DC5"/>
    <mergeCell ref="DD5:DD6"/>
    <mergeCell ref="DE5:DF5"/>
    <mergeCell ref="CL5:CM5"/>
    <mergeCell ref="CN5:CN6"/>
    <mergeCell ref="CO5:CQ5"/>
    <mergeCell ref="CR5:CR6"/>
    <mergeCell ref="CS5:CT5"/>
    <mergeCell ref="CU5:CU6"/>
    <mergeCell ref="CK5:CK6"/>
    <mergeCell ref="BU5:BU6"/>
    <mergeCell ref="BV5:BV6"/>
    <mergeCell ref="BW5:BX5"/>
    <mergeCell ref="BY5:BY6"/>
    <mergeCell ref="BZ5:CA5"/>
    <mergeCell ref="CB5:CB6"/>
    <mergeCell ref="CC5:CD5"/>
    <mergeCell ref="CE5:CE6"/>
    <mergeCell ref="CF5:CG5"/>
    <mergeCell ref="CH5:CH6"/>
    <mergeCell ref="CI5:CJ5"/>
    <mergeCell ref="BT5:BT6"/>
    <mergeCell ref="BB5:BC5"/>
    <mergeCell ref="BD5:BD6"/>
    <mergeCell ref="BE5:BF5"/>
    <mergeCell ref="BG5:BG6"/>
    <mergeCell ref="BH5:BI5"/>
    <mergeCell ref="BJ5:BJ6"/>
    <mergeCell ref="BK5:BL5"/>
    <mergeCell ref="BM5:BM6"/>
    <mergeCell ref="BN5:BO5"/>
    <mergeCell ref="BQ5:BQ6"/>
    <mergeCell ref="BR5:BS5"/>
    <mergeCell ref="AP5:AQ5"/>
    <mergeCell ref="AR5:AR6"/>
    <mergeCell ref="AS5:AW5"/>
    <mergeCell ref="AX5:AX6"/>
    <mergeCell ref="AY5:AZ5"/>
    <mergeCell ref="CR4:CT4"/>
    <mergeCell ref="CU4:DF4"/>
    <mergeCell ref="DH4:DH6"/>
    <mergeCell ref="DJ4:DJ6"/>
    <mergeCell ref="AI4:AK4"/>
    <mergeCell ref="AL4:AN4"/>
    <mergeCell ref="AO4:AQ4"/>
    <mergeCell ref="AR4:BL4"/>
    <mergeCell ref="BM4:BO4"/>
    <mergeCell ref="BP4:BP6"/>
    <mergeCell ref="AJ5:AK5"/>
    <mergeCell ref="AL5:AL6"/>
    <mergeCell ref="AM5:AN5"/>
    <mergeCell ref="AO5:AO6"/>
    <mergeCell ref="BA5:BA6"/>
    <mergeCell ref="AI5:AI6"/>
    <mergeCell ref="DK3:DL3"/>
    <mergeCell ref="BQ4:CD4"/>
    <mergeCell ref="CE4:CG4"/>
    <mergeCell ref="CH4:CM4"/>
    <mergeCell ref="CN4:CP4"/>
    <mergeCell ref="BF3:BX3"/>
    <mergeCell ref="BY3:CP3"/>
    <mergeCell ref="CR3:DF3"/>
    <mergeCell ref="DG3:DG6"/>
    <mergeCell ref="DH3:DJ3"/>
    <mergeCell ref="DK4:DK6"/>
    <mergeCell ref="DL4:DL6"/>
    <mergeCell ref="CV5:CW5"/>
    <mergeCell ref="CX5:CX6"/>
    <mergeCell ref="CY5:CZ5"/>
    <mergeCell ref="DA5:DA6"/>
    <mergeCell ref="B1:N1"/>
    <mergeCell ref="B2:N2"/>
    <mergeCell ref="A3:A6"/>
    <mergeCell ref="B3:Q3"/>
    <mergeCell ref="T3:AL3"/>
    <mergeCell ref="Y5:Y6"/>
    <mergeCell ref="B5:B6"/>
    <mergeCell ref="C5:N5"/>
    <mergeCell ref="O5:O6"/>
    <mergeCell ref="P5:W5"/>
    <mergeCell ref="X5:X6"/>
    <mergeCell ref="Z5:AA5"/>
    <mergeCell ref="AB5:AB6"/>
    <mergeCell ref="AC5:AD5"/>
    <mergeCell ref="AE5:AE6"/>
    <mergeCell ref="AF5:AH5"/>
    <mergeCell ref="AM3:BE3"/>
    <mergeCell ref="B4:N4"/>
    <mergeCell ref="O4:W4"/>
    <mergeCell ref="X4:AD4"/>
    <mergeCell ref="AE4:AH4"/>
  </mergeCells>
  <pageMargins left="0.11811023622047245" right="0.11811023622047245" top="7.874015748031496E-2" bottom="7.874015748031496E-2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8"/>
  <sheetViews>
    <sheetView showZeros="0" zoomScale="70" zoomScaleNormal="70" workbookViewId="0">
      <pane xSplit="1" ySplit="6" topLeftCell="CJ91" activePane="bottomRight" state="frozenSplit"/>
      <selection pane="topRight" activeCell="D1" sqref="D1"/>
      <selection pane="bottomLeft" activeCell="DA6" sqref="DA6"/>
      <selection pane="bottomRight" activeCell="J72" sqref="J72"/>
    </sheetView>
  </sheetViews>
  <sheetFormatPr defaultRowHeight="12.75" x14ac:dyDescent="0.2"/>
  <cols>
    <col min="1" max="1" width="58.5703125" style="23" customWidth="1"/>
    <col min="2" max="2" width="13.140625" style="23" customWidth="1"/>
    <col min="3" max="3" width="10.140625" style="23" customWidth="1"/>
    <col min="4" max="4" width="13.140625" style="23" customWidth="1"/>
    <col min="5" max="7" width="9.28515625" style="23" customWidth="1"/>
    <col min="8" max="10" width="10.140625" style="23" customWidth="1"/>
    <col min="11" max="11" width="9.28515625" style="23" customWidth="1"/>
    <col min="12" max="12" width="11.28515625" style="23" customWidth="1"/>
    <col min="13" max="14" width="9.28515625" style="23" customWidth="1"/>
    <col min="15" max="15" width="9.85546875" style="23" customWidth="1"/>
    <col min="16" max="16" width="10.140625" style="23" customWidth="1"/>
    <col min="17" max="17" width="11.28515625" style="23" customWidth="1"/>
    <col min="18" max="18" width="9.28515625" style="23" customWidth="1"/>
    <col min="19" max="19" width="10" style="23" customWidth="1"/>
    <col min="20" max="20" width="6.85546875" style="23" customWidth="1"/>
    <col min="21" max="21" width="5.85546875" style="23" customWidth="1"/>
    <col min="22" max="22" width="6.42578125" style="23" customWidth="1"/>
    <col min="23" max="23" width="6.5703125" style="23" customWidth="1"/>
    <col min="24" max="24" width="9.5703125" style="23" customWidth="1"/>
    <col min="25" max="25" width="10.7109375" style="23" customWidth="1"/>
    <col min="26" max="26" width="7.7109375" style="23" customWidth="1"/>
    <col min="27" max="27" width="7.28515625" style="23" customWidth="1"/>
    <col min="28" max="28" width="10.42578125" style="23" customWidth="1"/>
    <col min="29" max="29" width="11.140625" style="23" customWidth="1"/>
    <col min="30" max="30" width="7" style="23" customWidth="1"/>
    <col min="31" max="31" width="7.7109375" style="23" customWidth="1"/>
    <col min="32" max="32" width="8.140625" style="23" customWidth="1"/>
    <col min="33" max="34" width="7.7109375" style="23" customWidth="1"/>
    <col min="35" max="35" width="7.85546875" style="23" customWidth="1"/>
    <col min="36" max="36" width="8.140625" style="23" customWidth="1"/>
    <col min="37" max="37" width="7.85546875" style="23" customWidth="1"/>
    <col min="38" max="38" width="8.140625" style="23" customWidth="1"/>
    <col min="39" max="39" width="7.7109375" style="23" customWidth="1"/>
    <col min="40" max="40" width="7.85546875" style="23" customWidth="1"/>
    <col min="41" max="42" width="8.140625" style="23" customWidth="1"/>
    <col min="43" max="43" width="7.7109375" style="23" customWidth="1"/>
    <col min="44" max="45" width="9.7109375" style="23" customWidth="1"/>
    <col min="46" max="46" width="10.140625" style="23" customWidth="1"/>
    <col min="47" max="47" width="10" style="23" customWidth="1"/>
    <col min="48" max="48" width="7" style="23" customWidth="1"/>
    <col min="49" max="49" width="6.85546875" style="23" customWidth="1"/>
    <col min="50" max="50" width="7.85546875" style="23" customWidth="1"/>
    <col min="51" max="51" width="8.42578125" style="23" customWidth="1"/>
    <col min="52" max="52" width="8.7109375" style="23" customWidth="1"/>
    <col min="53" max="53" width="8.85546875" style="23" customWidth="1"/>
    <col min="54" max="54" width="9.140625" style="23" customWidth="1"/>
    <col min="55" max="55" width="8.85546875" style="23" customWidth="1"/>
    <col min="56" max="57" width="9.140625" style="23" customWidth="1"/>
    <col min="58" max="61" width="9.28515625" style="23" customWidth="1"/>
    <col min="62" max="63" width="10.140625" style="23" customWidth="1"/>
    <col min="64" max="64" width="9.28515625" style="23" customWidth="1"/>
    <col min="65" max="66" width="10.140625" style="23" customWidth="1"/>
    <col min="67" max="67" width="9.28515625" style="23" customWidth="1"/>
    <col min="68" max="68" width="11.28515625" style="23" customWidth="1"/>
    <col min="69" max="70" width="10.140625" style="23" customWidth="1"/>
    <col min="71" max="71" width="9.28515625" style="23" customWidth="1"/>
    <col min="72" max="73" width="10.140625" style="23" customWidth="1"/>
    <col min="74" max="79" width="9.28515625" style="23" customWidth="1"/>
    <col min="80" max="80" width="11.28515625" style="23" customWidth="1"/>
    <col min="81" max="82" width="10.140625" style="23" customWidth="1"/>
    <col min="83" max="84" width="11.28515625" style="23" customWidth="1"/>
    <col min="85" max="85" width="10.140625" style="23" customWidth="1"/>
    <col min="86" max="87" width="11.28515625" style="23" customWidth="1"/>
    <col min="88" max="88" width="10.140625" style="23" customWidth="1"/>
    <col min="89" max="91" width="9.28515625" style="23" customWidth="1"/>
    <col min="92" max="93" width="11.28515625" style="23" customWidth="1"/>
    <col min="94" max="95" width="10.140625" style="23" customWidth="1"/>
    <col min="96" max="96" width="11.28515625" style="23" customWidth="1"/>
    <col min="97" max="98" width="10.140625" style="23" customWidth="1"/>
    <col min="99" max="101" width="9.28515625" style="23" customWidth="1"/>
    <col min="102" max="102" width="11.28515625" style="23" customWidth="1"/>
    <col min="103" max="103" width="9.140625" style="23" customWidth="1"/>
    <col min="104" max="104" width="10.140625" style="23" customWidth="1"/>
    <col min="105" max="105" width="11.85546875" style="23" customWidth="1"/>
    <col min="106" max="106" width="10.140625" style="23" customWidth="1"/>
    <col min="107" max="107" width="9.28515625" style="23" customWidth="1"/>
    <col min="108" max="109" width="10.140625" style="23" customWidth="1"/>
    <col min="110" max="110" width="8.42578125" style="23" customWidth="1"/>
    <col min="111" max="111" width="14" style="23" customWidth="1"/>
    <col min="112" max="113" width="11.28515625" style="23" customWidth="1"/>
    <col min="114" max="114" width="10" style="23" customWidth="1"/>
    <col min="115" max="116" width="22" style="23" customWidth="1"/>
    <col min="117" max="16384" width="9.140625" style="23"/>
  </cols>
  <sheetData>
    <row r="1" spans="1:116" s="1" customFormat="1" ht="33.75" customHeight="1" x14ac:dyDescent="0.2">
      <c r="A1" s="9"/>
      <c r="B1" s="54" t="s">
        <v>173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9"/>
      <c r="P1" s="9"/>
      <c r="Q1" s="9"/>
      <c r="T1" s="2"/>
      <c r="U1" s="2"/>
      <c r="Y1" s="2"/>
      <c r="CJ1" s="10"/>
      <c r="CK1" s="10"/>
      <c r="CL1" s="10"/>
    </row>
    <row r="2" spans="1:116" s="4" customFormat="1" ht="25.5" customHeight="1" x14ac:dyDescent="0.2">
      <c r="A2" s="3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7"/>
      <c r="P2" s="7"/>
      <c r="Q2" s="7"/>
    </row>
    <row r="3" spans="1:116" s="4" customFormat="1" ht="15.75" customHeight="1" x14ac:dyDescent="0.25">
      <c r="A3" s="56" t="s">
        <v>0</v>
      </c>
      <c r="B3" s="53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7"/>
      <c r="R3" s="5"/>
      <c r="S3" s="11"/>
      <c r="T3" s="58" t="s">
        <v>1</v>
      </c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 t="s">
        <v>1</v>
      </c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 t="s">
        <v>1</v>
      </c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 t="s">
        <v>1</v>
      </c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47"/>
      <c r="CR3" s="53" t="s">
        <v>1</v>
      </c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63" t="s">
        <v>2</v>
      </c>
      <c r="DH3" s="53" t="s">
        <v>3</v>
      </c>
      <c r="DI3" s="57"/>
      <c r="DJ3" s="65"/>
      <c r="DK3" s="74" t="s">
        <v>161</v>
      </c>
      <c r="DL3" s="74"/>
    </row>
    <row r="4" spans="1:116" s="6" customFormat="1" ht="15.75" customHeight="1" x14ac:dyDescent="0.2">
      <c r="A4" s="56"/>
      <c r="B4" s="53" t="s">
        <v>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 t="s">
        <v>5</v>
      </c>
      <c r="P4" s="53"/>
      <c r="Q4" s="53"/>
      <c r="R4" s="53"/>
      <c r="S4" s="53"/>
      <c r="T4" s="53"/>
      <c r="U4" s="53"/>
      <c r="V4" s="53"/>
      <c r="W4" s="53"/>
      <c r="X4" s="53" t="s">
        <v>6</v>
      </c>
      <c r="Y4" s="53"/>
      <c r="Z4" s="53"/>
      <c r="AA4" s="53"/>
      <c r="AB4" s="53"/>
      <c r="AC4" s="53"/>
      <c r="AD4" s="53"/>
      <c r="AE4" s="53" t="s">
        <v>7</v>
      </c>
      <c r="AF4" s="53"/>
      <c r="AG4" s="53"/>
      <c r="AH4" s="53"/>
      <c r="AI4" s="53" t="s">
        <v>8</v>
      </c>
      <c r="AJ4" s="53"/>
      <c r="AK4" s="53"/>
      <c r="AL4" s="53" t="s">
        <v>9</v>
      </c>
      <c r="AM4" s="53"/>
      <c r="AN4" s="53"/>
      <c r="AO4" s="53" t="s">
        <v>10</v>
      </c>
      <c r="AP4" s="53"/>
      <c r="AQ4" s="53"/>
      <c r="AR4" s="53" t="s">
        <v>11</v>
      </c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 t="s">
        <v>12</v>
      </c>
      <c r="BN4" s="53"/>
      <c r="BO4" s="53"/>
      <c r="BP4" s="59" t="s">
        <v>13</v>
      </c>
      <c r="BQ4" s="53" t="s">
        <v>14</v>
      </c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 t="s">
        <v>15</v>
      </c>
      <c r="CF4" s="53"/>
      <c r="CG4" s="53"/>
      <c r="CH4" s="53" t="s">
        <v>16</v>
      </c>
      <c r="CI4" s="53"/>
      <c r="CJ4" s="53"/>
      <c r="CK4" s="53"/>
      <c r="CL4" s="53"/>
      <c r="CM4" s="53"/>
      <c r="CN4" s="53" t="s">
        <v>17</v>
      </c>
      <c r="CO4" s="53"/>
      <c r="CP4" s="53"/>
      <c r="CQ4" s="47"/>
      <c r="CR4" s="53" t="s">
        <v>18</v>
      </c>
      <c r="CS4" s="53"/>
      <c r="CT4" s="53"/>
      <c r="CU4" s="53" t="s">
        <v>19</v>
      </c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64"/>
      <c r="DH4" s="61" t="s">
        <v>20</v>
      </c>
      <c r="DI4" s="8"/>
      <c r="DJ4" s="67" t="s">
        <v>21</v>
      </c>
      <c r="DK4" s="75" t="s">
        <v>166</v>
      </c>
      <c r="DL4" s="75" t="s">
        <v>167</v>
      </c>
    </row>
    <row r="5" spans="1:116" s="6" customFormat="1" ht="15.75" customHeight="1" x14ac:dyDescent="0.2">
      <c r="A5" s="56"/>
      <c r="B5" s="59" t="s">
        <v>13</v>
      </c>
      <c r="C5" s="53" t="s">
        <v>3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9" t="s">
        <v>13</v>
      </c>
      <c r="P5" s="53" t="s">
        <v>3</v>
      </c>
      <c r="Q5" s="60"/>
      <c r="R5" s="60"/>
      <c r="S5" s="60"/>
      <c r="T5" s="60"/>
      <c r="U5" s="60"/>
      <c r="V5" s="60"/>
      <c r="W5" s="60"/>
      <c r="X5" s="59" t="s">
        <v>22</v>
      </c>
      <c r="Y5" s="59" t="s">
        <v>23</v>
      </c>
      <c r="Z5" s="53" t="s">
        <v>24</v>
      </c>
      <c r="AA5" s="53"/>
      <c r="AB5" s="59" t="s">
        <v>25</v>
      </c>
      <c r="AC5" s="53" t="s">
        <v>24</v>
      </c>
      <c r="AD5" s="53"/>
      <c r="AE5" s="59" t="s">
        <v>13</v>
      </c>
      <c r="AF5" s="53" t="s">
        <v>3</v>
      </c>
      <c r="AG5" s="53"/>
      <c r="AH5" s="61"/>
      <c r="AI5" s="59" t="s">
        <v>26</v>
      </c>
      <c r="AJ5" s="53" t="s">
        <v>24</v>
      </c>
      <c r="AK5" s="53"/>
      <c r="AL5" s="59" t="s">
        <v>27</v>
      </c>
      <c r="AM5" s="53" t="s">
        <v>24</v>
      </c>
      <c r="AN5" s="53"/>
      <c r="AO5" s="59" t="s">
        <v>28</v>
      </c>
      <c r="AP5" s="53" t="s">
        <v>24</v>
      </c>
      <c r="AQ5" s="53"/>
      <c r="AR5" s="59" t="s">
        <v>13</v>
      </c>
      <c r="AS5" s="53" t="s">
        <v>3</v>
      </c>
      <c r="AT5" s="53"/>
      <c r="AU5" s="53"/>
      <c r="AV5" s="53"/>
      <c r="AW5" s="53"/>
      <c r="AX5" s="53" t="s">
        <v>29</v>
      </c>
      <c r="AY5" s="53" t="s">
        <v>24</v>
      </c>
      <c r="AZ5" s="53"/>
      <c r="BA5" s="59" t="s">
        <v>30</v>
      </c>
      <c r="BB5" s="53" t="s">
        <v>24</v>
      </c>
      <c r="BC5" s="53"/>
      <c r="BD5" s="59" t="s">
        <v>31</v>
      </c>
      <c r="BE5" s="53" t="s">
        <v>24</v>
      </c>
      <c r="BF5" s="53"/>
      <c r="BG5" s="59" t="s">
        <v>32</v>
      </c>
      <c r="BH5" s="53" t="s">
        <v>24</v>
      </c>
      <c r="BI5" s="53"/>
      <c r="BJ5" s="59" t="s">
        <v>33</v>
      </c>
      <c r="BK5" s="53" t="s">
        <v>24</v>
      </c>
      <c r="BL5" s="53"/>
      <c r="BM5" s="59" t="s">
        <v>13</v>
      </c>
      <c r="BN5" s="53" t="s">
        <v>3</v>
      </c>
      <c r="BO5" s="53"/>
      <c r="BP5" s="59"/>
      <c r="BQ5" s="53" t="s">
        <v>34</v>
      </c>
      <c r="BR5" s="53" t="s">
        <v>24</v>
      </c>
      <c r="BS5" s="53"/>
      <c r="BT5" s="59" t="s">
        <v>35</v>
      </c>
      <c r="BU5" s="59" t="s">
        <v>36</v>
      </c>
      <c r="BV5" s="59" t="s">
        <v>37</v>
      </c>
      <c r="BW5" s="53" t="s">
        <v>24</v>
      </c>
      <c r="BX5" s="53"/>
      <c r="BY5" s="59" t="s">
        <v>38</v>
      </c>
      <c r="BZ5" s="53" t="s">
        <v>24</v>
      </c>
      <c r="CA5" s="53"/>
      <c r="CB5" s="59" t="s">
        <v>39</v>
      </c>
      <c r="CC5" s="53" t="s">
        <v>24</v>
      </c>
      <c r="CD5" s="53"/>
      <c r="CE5" s="59" t="s">
        <v>40</v>
      </c>
      <c r="CF5" s="53" t="s">
        <v>3</v>
      </c>
      <c r="CG5" s="53"/>
      <c r="CH5" s="59" t="s">
        <v>41</v>
      </c>
      <c r="CI5" s="53" t="s">
        <v>3</v>
      </c>
      <c r="CJ5" s="53"/>
      <c r="CK5" s="59" t="s">
        <v>42</v>
      </c>
      <c r="CL5" s="53" t="s">
        <v>3</v>
      </c>
      <c r="CM5" s="53"/>
      <c r="CN5" s="59" t="s">
        <v>43</v>
      </c>
      <c r="CO5" s="57" t="s">
        <v>3</v>
      </c>
      <c r="CP5" s="68"/>
      <c r="CQ5" s="69"/>
      <c r="CR5" s="59" t="s">
        <v>44</v>
      </c>
      <c r="CS5" s="53" t="s">
        <v>3</v>
      </c>
      <c r="CT5" s="53"/>
      <c r="CU5" s="59" t="s">
        <v>13</v>
      </c>
      <c r="CV5" s="53" t="s">
        <v>3</v>
      </c>
      <c r="CW5" s="53"/>
      <c r="CX5" s="59" t="s">
        <v>45</v>
      </c>
      <c r="CY5" s="53" t="s">
        <v>3</v>
      </c>
      <c r="CZ5" s="53"/>
      <c r="DA5" s="59" t="s">
        <v>46</v>
      </c>
      <c r="DB5" s="53" t="s">
        <v>3</v>
      </c>
      <c r="DC5" s="53"/>
      <c r="DD5" s="59" t="s">
        <v>47</v>
      </c>
      <c r="DE5" s="53" t="s">
        <v>3</v>
      </c>
      <c r="DF5" s="53"/>
      <c r="DG5" s="64"/>
      <c r="DH5" s="61"/>
      <c r="DI5" s="8"/>
      <c r="DJ5" s="67"/>
      <c r="DK5" s="75"/>
      <c r="DL5" s="75"/>
    </row>
    <row r="6" spans="1:116" s="6" customFormat="1" ht="138.75" customHeight="1" x14ac:dyDescent="0.2">
      <c r="A6" s="56"/>
      <c r="B6" s="59"/>
      <c r="C6" s="48" t="s">
        <v>48</v>
      </c>
      <c r="D6" s="48" t="s">
        <v>49</v>
      </c>
      <c r="E6" s="48" t="s">
        <v>50</v>
      </c>
      <c r="F6" s="48" t="s">
        <v>51</v>
      </c>
      <c r="G6" s="48" t="s">
        <v>52</v>
      </c>
      <c r="H6" s="48" t="s">
        <v>53</v>
      </c>
      <c r="I6" s="48" t="s">
        <v>54</v>
      </c>
      <c r="J6" s="48" t="s">
        <v>55</v>
      </c>
      <c r="K6" s="48" t="s">
        <v>56</v>
      </c>
      <c r="L6" s="48" t="s">
        <v>57</v>
      </c>
      <c r="M6" s="48" t="s">
        <v>58</v>
      </c>
      <c r="N6" s="48" t="s">
        <v>59</v>
      </c>
      <c r="O6" s="59"/>
      <c r="P6" s="48" t="s">
        <v>60</v>
      </c>
      <c r="Q6" s="48" t="s">
        <v>61</v>
      </c>
      <c r="R6" s="48" t="s">
        <v>53</v>
      </c>
      <c r="S6" s="48" t="s">
        <v>54</v>
      </c>
      <c r="T6" s="48" t="s">
        <v>55</v>
      </c>
      <c r="U6" s="48" t="s">
        <v>59</v>
      </c>
      <c r="V6" s="48" t="s">
        <v>56</v>
      </c>
      <c r="W6" s="48" t="s">
        <v>57</v>
      </c>
      <c r="X6" s="59"/>
      <c r="Y6" s="59"/>
      <c r="Z6" s="48" t="s">
        <v>62</v>
      </c>
      <c r="AA6" s="48" t="s">
        <v>63</v>
      </c>
      <c r="AB6" s="59"/>
      <c r="AC6" s="48" t="s">
        <v>20</v>
      </c>
      <c r="AD6" s="48" t="s">
        <v>21</v>
      </c>
      <c r="AE6" s="59"/>
      <c r="AF6" s="48" t="s">
        <v>64</v>
      </c>
      <c r="AG6" s="48" t="s">
        <v>65</v>
      </c>
      <c r="AH6" s="48" t="s">
        <v>66</v>
      </c>
      <c r="AI6" s="60"/>
      <c r="AJ6" s="48" t="s">
        <v>20</v>
      </c>
      <c r="AK6" s="48" t="s">
        <v>21</v>
      </c>
      <c r="AL6" s="60"/>
      <c r="AM6" s="48" t="s">
        <v>20</v>
      </c>
      <c r="AN6" s="48" t="s">
        <v>21</v>
      </c>
      <c r="AO6" s="60"/>
      <c r="AP6" s="48" t="s">
        <v>20</v>
      </c>
      <c r="AQ6" s="48" t="s">
        <v>21</v>
      </c>
      <c r="AR6" s="59"/>
      <c r="AS6" s="48" t="s">
        <v>67</v>
      </c>
      <c r="AT6" s="48" t="s">
        <v>68</v>
      </c>
      <c r="AU6" s="48" t="s">
        <v>69</v>
      </c>
      <c r="AV6" s="48" t="s">
        <v>70</v>
      </c>
      <c r="AW6" s="48" t="s">
        <v>71</v>
      </c>
      <c r="AX6" s="53"/>
      <c r="AY6" s="48" t="s">
        <v>20</v>
      </c>
      <c r="AZ6" s="48" t="s">
        <v>21</v>
      </c>
      <c r="BA6" s="59"/>
      <c r="BB6" s="48" t="s">
        <v>20</v>
      </c>
      <c r="BC6" s="48" t="s">
        <v>21</v>
      </c>
      <c r="BD6" s="59"/>
      <c r="BE6" s="48" t="s">
        <v>20</v>
      </c>
      <c r="BF6" s="48" t="s">
        <v>21</v>
      </c>
      <c r="BG6" s="59"/>
      <c r="BH6" s="48" t="s">
        <v>20</v>
      </c>
      <c r="BI6" s="48" t="s">
        <v>21</v>
      </c>
      <c r="BJ6" s="59"/>
      <c r="BK6" s="48" t="s">
        <v>20</v>
      </c>
      <c r="BL6" s="48" t="s">
        <v>21</v>
      </c>
      <c r="BM6" s="59"/>
      <c r="BN6" s="48" t="s">
        <v>72</v>
      </c>
      <c r="BO6" s="48" t="s">
        <v>73</v>
      </c>
      <c r="BP6" s="59"/>
      <c r="BQ6" s="53"/>
      <c r="BR6" s="48" t="s">
        <v>20</v>
      </c>
      <c r="BS6" s="48" t="s">
        <v>21</v>
      </c>
      <c r="BT6" s="59"/>
      <c r="BU6" s="59"/>
      <c r="BV6" s="59"/>
      <c r="BW6" s="48" t="s">
        <v>20</v>
      </c>
      <c r="BX6" s="48" t="s">
        <v>21</v>
      </c>
      <c r="BY6" s="59"/>
      <c r="BZ6" s="48" t="s">
        <v>20</v>
      </c>
      <c r="CA6" s="48" t="s">
        <v>21</v>
      </c>
      <c r="CB6" s="59"/>
      <c r="CC6" s="48" t="s">
        <v>20</v>
      </c>
      <c r="CD6" s="48" t="s">
        <v>21</v>
      </c>
      <c r="CE6" s="59"/>
      <c r="CF6" s="48" t="s">
        <v>20</v>
      </c>
      <c r="CG6" s="48" t="s">
        <v>21</v>
      </c>
      <c r="CH6" s="59"/>
      <c r="CI6" s="48" t="s">
        <v>20</v>
      </c>
      <c r="CJ6" s="48" t="s">
        <v>21</v>
      </c>
      <c r="CK6" s="59"/>
      <c r="CL6" s="48" t="s">
        <v>20</v>
      </c>
      <c r="CM6" s="48" t="s">
        <v>21</v>
      </c>
      <c r="CN6" s="60"/>
      <c r="CO6" s="48" t="s">
        <v>20</v>
      </c>
      <c r="CP6" s="48" t="s">
        <v>21</v>
      </c>
      <c r="CQ6" s="47" t="s">
        <v>164</v>
      </c>
      <c r="CR6" s="60"/>
      <c r="CS6" s="48" t="s">
        <v>20</v>
      </c>
      <c r="CT6" s="48" t="s">
        <v>21</v>
      </c>
      <c r="CU6" s="59"/>
      <c r="CV6" s="48" t="s">
        <v>20</v>
      </c>
      <c r="CW6" s="48" t="s">
        <v>21</v>
      </c>
      <c r="CX6" s="59"/>
      <c r="CY6" s="48" t="s">
        <v>20</v>
      </c>
      <c r="CZ6" s="48" t="s">
        <v>21</v>
      </c>
      <c r="DA6" s="59"/>
      <c r="DB6" s="48" t="s">
        <v>20</v>
      </c>
      <c r="DC6" s="48" t="s">
        <v>21</v>
      </c>
      <c r="DD6" s="59"/>
      <c r="DE6" s="48" t="s">
        <v>20</v>
      </c>
      <c r="DF6" s="48" t="s">
        <v>21</v>
      </c>
      <c r="DG6" s="64"/>
      <c r="DH6" s="61"/>
      <c r="DI6" s="8" t="s">
        <v>165</v>
      </c>
      <c r="DJ6" s="67"/>
      <c r="DK6" s="75"/>
      <c r="DL6" s="75"/>
    </row>
    <row r="7" spans="1:116" s="4" customFormat="1" ht="15.75" customHeight="1" x14ac:dyDescent="0.2">
      <c r="A7" s="12" t="s">
        <v>74</v>
      </c>
      <c r="B7" s="13">
        <f t="shared" ref="B7:B70" si="0">C7+D7+E7+F7+G7+H7+I7+J7+K7+L7+M7+N7</f>
        <v>6946</v>
      </c>
      <c r="C7" s="14">
        <v>0</v>
      </c>
      <c r="D7" s="14">
        <v>6476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470</v>
      </c>
      <c r="M7" s="14">
        <v>0</v>
      </c>
      <c r="N7" s="14">
        <v>0</v>
      </c>
      <c r="O7" s="13">
        <f t="shared" ref="O7:O70" si="1">P7+Q7+R7+S7+T7+U7+V7+W7</f>
        <v>7176</v>
      </c>
      <c r="P7" s="14">
        <v>0</v>
      </c>
      <c r="Q7" s="14">
        <v>6834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342</v>
      </c>
      <c r="X7" s="13">
        <f t="shared" ref="X7:X70" si="2">Y7+AB7</f>
        <v>0</v>
      </c>
      <c r="Y7" s="13">
        <f t="shared" ref="Y7:Y70" si="3">Z7+AA7</f>
        <v>0</v>
      </c>
      <c r="Z7" s="14">
        <v>0</v>
      </c>
      <c r="AA7" s="14">
        <v>0</v>
      </c>
      <c r="AB7" s="13">
        <f t="shared" ref="AB7:AB70" si="4">AC7+AD7</f>
        <v>0</v>
      </c>
      <c r="AC7" s="14">
        <v>0</v>
      </c>
      <c r="AD7" s="14">
        <v>0</v>
      </c>
      <c r="AE7" s="13">
        <f t="shared" ref="AE7:AE70" si="5">AF7+AG7</f>
        <v>569</v>
      </c>
      <c r="AF7" s="14">
        <v>569</v>
      </c>
      <c r="AG7" s="14">
        <v>0</v>
      </c>
      <c r="AH7" s="14">
        <v>0</v>
      </c>
      <c r="AI7" s="13">
        <f t="shared" ref="AI7:AI70" si="6">AJ7+AK7</f>
        <v>0</v>
      </c>
      <c r="AJ7" s="14">
        <v>0</v>
      </c>
      <c r="AK7" s="14">
        <v>0</v>
      </c>
      <c r="AL7" s="13">
        <f t="shared" ref="AL7:AL70" si="7">AM7+AN7</f>
        <v>2490</v>
      </c>
      <c r="AM7" s="14">
        <v>2262</v>
      </c>
      <c r="AN7" s="14">
        <v>228</v>
      </c>
      <c r="AO7" s="13">
        <f t="shared" ref="AO7:AO70" si="8">AP7+AQ7</f>
        <v>69</v>
      </c>
      <c r="AP7" s="14">
        <v>47</v>
      </c>
      <c r="AQ7" s="14">
        <v>22</v>
      </c>
      <c r="AR7" s="13">
        <f t="shared" ref="AR7:AR70" si="9">AT7+AU7+AV7+AW7+AX7+BA7+BD7+BG7+BJ7+AS7</f>
        <v>2459</v>
      </c>
      <c r="AS7" s="14">
        <v>1816</v>
      </c>
      <c r="AT7" s="14">
        <v>454</v>
      </c>
      <c r="AU7" s="14">
        <v>0</v>
      </c>
      <c r="AV7" s="14">
        <v>0</v>
      </c>
      <c r="AW7" s="14">
        <v>0</v>
      </c>
      <c r="AX7" s="13">
        <f t="shared" ref="AX7:AX70" si="10">AY7+AZ7</f>
        <v>0</v>
      </c>
      <c r="AY7" s="14">
        <v>0</v>
      </c>
      <c r="AZ7" s="14">
        <v>0</v>
      </c>
      <c r="BA7" s="13">
        <f t="shared" ref="BA7:BA70" si="11">BB7+BC7</f>
        <v>0</v>
      </c>
      <c r="BB7" s="14">
        <v>0</v>
      </c>
      <c r="BC7" s="14">
        <v>0</v>
      </c>
      <c r="BD7" s="13">
        <f t="shared" ref="BD7:BD70" si="12">BE7+BF7</f>
        <v>0</v>
      </c>
      <c r="BE7" s="14">
        <v>0</v>
      </c>
      <c r="BF7" s="14">
        <v>0</v>
      </c>
      <c r="BG7" s="13">
        <f t="shared" ref="BG7:BG70" si="13">BH7+BI7</f>
        <v>0</v>
      </c>
      <c r="BH7" s="14">
        <v>0</v>
      </c>
      <c r="BI7" s="14">
        <v>0</v>
      </c>
      <c r="BJ7" s="13">
        <f t="shared" ref="BJ7:BJ70" si="14">BK7+BL7</f>
        <v>189</v>
      </c>
      <c r="BK7" s="14">
        <v>189</v>
      </c>
      <c r="BL7" s="14">
        <v>0</v>
      </c>
      <c r="BM7" s="13">
        <f t="shared" ref="BM7:BM70" si="15">BN7+BO7</f>
        <v>0</v>
      </c>
      <c r="BN7" s="14">
        <v>0</v>
      </c>
      <c r="BO7" s="14">
        <v>0</v>
      </c>
      <c r="BP7" s="13">
        <f t="shared" ref="BP7:BP70" si="16">BT7+BU7+BV7+BY7+CB7+BQ7</f>
        <v>839</v>
      </c>
      <c r="BQ7" s="13">
        <f t="shared" ref="BQ7:BQ70" si="17">BR7+BS7</f>
        <v>839</v>
      </c>
      <c r="BR7" s="14">
        <v>496</v>
      </c>
      <c r="BS7" s="15">
        <v>343</v>
      </c>
      <c r="BT7" s="15">
        <v>0</v>
      </c>
      <c r="BU7" s="15">
        <v>0</v>
      </c>
      <c r="BV7" s="13">
        <f t="shared" ref="BV7:BV70" si="18">BW7+BX7</f>
        <v>0</v>
      </c>
      <c r="BW7" s="15">
        <v>0</v>
      </c>
      <c r="BX7" s="15">
        <v>0</v>
      </c>
      <c r="BY7" s="13">
        <f t="shared" ref="BY7:BY70" si="19">BZ7+CA7</f>
        <v>0</v>
      </c>
      <c r="BZ7" s="15">
        <v>0</v>
      </c>
      <c r="CA7" s="15">
        <v>0</v>
      </c>
      <c r="CB7" s="13">
        <f t="shared" ref="CB7:CB70" si="20">CC7+CD7</f>
        <v>0</v>
      </c>
      <c r="CC7" s="15">
        <v>0</v>
      </c>
      <c r="CD7" s="15">
        <v>0</v>
      </c>
      <c r="CE7" s="13">
        <f t="shared" ref="CE7:CE70" si="21">CF7+CG7</f>
        <v>2610</v>
      </c>
      <c r="CF7" s="14">
        <v>2534</v>
      </c>
      <c r="CG7" s="14">
        <v>76</v>
      </c>
      <c r="CH7" s="13">
        <f t="shared" ref="CH7:CH70" si="22">CJ7+CI7</f>
        <v>1706</v>
      </c>
      <c r="CI7" s="14">
        <v>1251</v>
      </c>
      <c r="CJ7" s="14">
        <v>455</v>
      </c>
      <c r="CK7" s="13">
        <f t="shared" ref="CK7:CK70" si="23">CM7+CL7</f>
        <v>0</v>
      </c>
      <c r="CL7" s="14">
        <v>0</v>
      </c>
      <c r="CM7" s="14">
        <v>0</v>
      </c>
      <c r="CN7" s="13">
        <f t="shared" ref="CN7:CN63" si="24">CP7+CO7</f>
        <v>1050</v>
      </c>
      <c r="CO7" s="14">
        <v>850</v>
      </c>
      <c r="CP7" s="14">
        <v>200</v>
      </c>
      <c r="CQ7" s="16"/>
      <c r="CR7" s="13">
        <f t="shared" ref="CR7:CR70" si="25">CT7+CS7</f>
        <v>879</v>
      </c>
      <c r="CS7" s="14">
        <v>652</v>
      </c>
      <c r="CT7" s="14">
        <v>227</v>
      </c>
      <c r="CU7" s="13">
        <f t="shared" ref="CU7:CU70" si="26">CW7+CV7</f>
        <v>997</v>
      </c>
      <c r="CV7" s="13">
        <f t="shared" ref="CV7:CW70" si="27">CY7+DB7+DE7</f>
        <v>579</v>
      </c>
      <c r="CW7" s="13">
        <f t="shared" si="27"/>
        <v>418</v>
      </c>
      <c r="CX7" s="13">
        <f t="shared" ref="CX7:CX70" si="28">CZ7+CY7</f>
        <v>275</v>
      </c>
      <c r="CY7" s="14">
        <v>234</v>
      </c>
      <c r="CZ7" s="14">
        <v>41</v>
      </c>
      <c r="DA7" s="13">
        <f t="shared" ref="DA7:DA70" si="29">DC7+DB7</f>
        <v>722</v>
      </c>
      <c r="DB7" s="14">
        <v>345</v>
      </c>
      <c r="DC7" s="14">
        <v>377</v>
      </c>
      <c r="DD7" s="13">
        <f t="shared" ref="DD7:DD70" si="30">DF7+DE7</f>
        <v>0</v>
      </c>
      <c r="DE7" s="14">
        <v>0</v>
      </c>
      <c r="DF7" s="14">
        <v>0</v>
      </c>
      <c r="DG7" s="17">
        <f>DH7+DJ7</f>
        <v>27790</v>
      </c>
      <c r="DH7" s="17">
        <f t="shared" ref="DH7:DH70" si="31">B7+Z7+AC7+AF7+AH7+AJ7+AM7+AP7+AS7+AU7+AV7+AW7+BB7+BE7+BK7+BN7+BR7+CC7+CF7+CI7+CL7+CO7+CS7+CV7+BU7+BW7+BZ7+AY7+BH7</f>
        <v>18191</v>
      </c>
      <c r="DI7" s="17">
        <v>1345</v>
      </c>
      <c r="DJ7" s="17">
        <f t="shared" ref="DJ7:DJ70" si="32">O7+AA7+AD7+AG7+AK7+AN7+AQ7+AT7+BC7+BF7+BL7+BO7+BT7+CG7+CJ7+CM7+CP7+CT7+CW7+CA7+CD7+AZ7+BI7+BX7+BS7</f>
        <v>9599</v>
      </c>
      <c r="DK7" s="18">
        <v>481</v>
      </c>
      <c r="DL7" s="18">
        <v>328</v>
      </c>
    </row>
    <row r="8" spans="1:116" s="4" customFormat="1" ht="15.75" x14ac:dyDescent="0.2">
      <c r="A8" s="19" t="s">
        <v>75</v>
      </c>
      <c r="B8" s="13">
        <f t="shared" si="0"/>
        <v>13616</v>
      </c>
      <c r="C8" s="20"/>
      <c r="D8" s="20">
        <v>13616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13">
        <f t="shared" si="1"/>
        <v>5110</v>
      </c>
      <c r="P8" s="20"/>
      <c r="Q8" s="20">
        <v>5110</v>
      </c>
      <c r="R8" s="20"/>
      <c r="S8" s="20"/>
      <c r="T8" s="20"/>
      <c r="U8" s="20"/>
      <c r="V8" s="20"/>
      <c r="W8" s="20"/>
      <c r="X8" s="13">
        <f t="shared" si="2"/>
        <v>0</v>
      </c>
      <c r="Y8" s="13">
        <f t="shared" si="3"/>
        <v>0</v>
      </c>
      <c r="Z8" s="20"/>
      <c r="AA8" s="20"/>
      <c r="AB8" s="13">
        <f t="shared" si="4"/>
        <v>0</v>
      </c>
      <c r="AC8" s="20"/>
      <c r="AD8" s="20"/>
      <c r="AE8" s="13">
        <f t="shared" si="5"/>
        <v>800</v>
      </c>
      <c r="AF8" s="20">
        <v>800</v>
      </c>
      <c r="AG8" s="20"/>
      <c r="AH8" s="20"/>
      <c r="AI8" s="13">
        <f t="shared" si="6"/>
        <v>0</v>
      </c>
      <c r="AJ8" s="20"/>
      <c r="AK8" s="20"/>
      <c r="AL8" s="13">
        <f t="shared" si="7"/>
        <v>2210</v>
      </c>
      <c r="AM8" s="20">
        <v>1731</v>
      </c>
      <c r="AN8" s="20">
        <v>479</v>
      </c>
      <c r="AO8" s="13">
        <f t="shared" si="8"/>
        <v>241</v>
      </c>
      <c r="AP8" s="20">
        <v>241</v>
      </c>
      <c r="AQ8" s="20"/>
      <c r="AR8" s="13">
        <f t="shared" si="9"/>
        <v>2533</v>
      </c>
      <c r="AS8" s="21">
        <v>2004</v>
      </c>
      <c r="AT8" s="21"/>
      <c r="AU8" s="21"/>
      <c r="AV8" s="21"/>
      <c r="AW8" s="21"/>
      <c r="AX8" s="13">
        <f t="shared" si="10"/>
        <v>0</v>
      </c>
      <c r="AY8" s="21"/>
      <c r="AZ8" s="21"/>
      <c r="BA8" s="13">
        <f t="shared" si="11"/>
        <v>0</v>
      </c>
      <c r="BB8" s="21"/>
      <c r="BC8" s="21"/>
      <c r="BD8" s="13">
        <f t="shared" si="12"/>
        <v>0</v>
      </c>
      <c r="BE8" s="21"/>
      <c r="BF8" s="21"/>
      <c r="BG8" s="13">
        <f t="shared" si="13"/>
        <v>0</v>
      </c>
      <c r="BH8" s="21"/>
      <c r="BI8" s="21"/>
      <c r="BJ8" s="13">
        <f t="shared" si="14"/>
        <v>529</v>
      </c>
      <c r="BK8" s="21">
        <v>529</v>
      </c>
      <c r="BL8" s="21"/>
      <c r="BM8" s="13">
        <f t="shared" si="15"/>
        <v>0</v>
      </c>
      <c r="BN8" s="20"/>
      <c r="BO8" s="20"/>
      <c r="BP8" s="13">
        <f t="shared" si="16"/>
        <v>1568</v>
      </c>
      <c r="BQ8" s="13">
        <f t="shared" si="17"/>
        <v>329</v>
      </c>
      <c r="BR8" s="14">
        <v>329</v>
      </c>
      <c r="BS8" s="15">
        <v>0</v>
      </c>
      <c r="BT8" s="15">
        <v>0</v>
      </c>
      <c r="BU8" s="15">
        <v>0</v>
      </c>
      <c r="BV8" s="13">
        <f t="shared" si="18"/>
        <v>0</v>
      </c>
      <c r="BW8" s="15">
        <v>0</v>
      </c>
      <c r="BX8" s="15">
        <v>0</v>
      </c>
      <c r="BY8" s="13">
        <f t="shared" si="19"/>
        <v>0</v>
      </c>
      <c r="BZ8" s="15">
        <v>0</v>
      </c>
      <c r="CA8" s="15">
        <v>0</v>
      </c>
      <c r="CB8" s="13">
        <f t="shared" si="20"/>
        <v>1239</v>
      </c>
      <c r="CC8" s="15">
        <v>1239</v>
      </c>
      <c r="CD8" s="15">
        <v>0</v>
      </c>
      <c r="CE8" s="13">
        <f t="shared" si="21"/>
        <v>2248</v>
      </c>
      <c r="CF8" s="20">
        <v>2248</v>
      </c>
      <c r="CG8" s="20"/>
      <c r="CH8" s="13">
        <f t="shared" si="22"/>
        <v>1644</v>
      </c>
      <c r="CI8" s="20">
        <v>1114</v>
      </c>
      <c r="CJ8" s="20">
        <v>530</v>
      </c>
      <c r="CK8" s="13">
        <f t="shared" si="23"/>
        <v>0</v>
      </c>
      <c r="CL8" s="20"/>
      <c r="CM8" s="20"/>
      <c r="CN8" s="13">
        <f t="shared" si="24"/>
        <v>1975</v>
      </c>
      <c r="CO8" s="15">
        <v>1508</v>
      </c>
      <c r="CP8" s="15">
        <v>467</v>
      </c>
      <c r="CQ8" s="22"/>
      <c r="CR8" s="13">
        <f t="shared" si="25"/>
        <v>1077</v>
      </c>
      <c r="CS8" s="20">
        <v>719</v>
      </c>
      <c r="CT8" s="20">
        <v>358</v>
      </c>
      <c r="CU8" s="13">
        <f t="shared" si="26"/>
        <v>392</v>
      </c>
      <c r="CV8" s="13">
        <f t="shared" si="27"/>
        <v>392</v>
      </c>
      <c r="CW8" s="13">
        <f t="shared" si="27"/>
        <v>0</v>
      </c>
      <c r="CX8" s="13">
        <f t="shared" si="28"/>
        <v>0</v>
      </c>
      <c r="CY8" s="21"/>
      <c r="CZ8" s="21"/>
      <c r="DA8" s="13">
        <f t="shared" si="29"/>
        <v>392</v>
      </c>
      <c r="DB8" s="21">
        <v>392</v>
      </c>
      <c r="DC8" s="21"/>
      <c r="DD8" s="13">
        <f t="shared" si="30"/>
        <v>0</v>
      </c>
      <c r="DE8" s="21"/>
      <c r="DF8" s="21"/>
      <c r="DG8" s="17">
        <f t="shared" ref="DG8:DG71" si="33">DH8+DJ8</f>
        <v>33414</v>
      </c>
      <c r="DH8" s="17">
        <f t="shared" si="31"/>
        <v>26470</v>
      </c>
      <c r="DI8" s="17">
        <v>2321</v>
      </c>
      <c r="DJ8" s="17">
        <f t="shared" si="32"/>
        <v>6944</v>
      </c>
      <c r="DK8" s="18">
        <v>775</v>
      </c>
      <c r="DL8" s="18">
        <v>528</v>
      </c>
    </row>
    <row r="9" spans="1:116" ht="15.75" x14ac:dyDescent="0.2">
      <c r="A9" s="19" t="s">
        <v>76</v>
      </c>
      <c r="B9" s="13">
        <f t="shared" si="0"/>
        <v>5526</v>
      </c>
      <c r="C9" s="14">
        <v>2455</v>
      </c>
      <c r="D9" s="14">
        <v>2540</v>
      </c>
      <c r="E9" s="14">
        <v>0</v>
      </c>
      <c r="F9" s="14">
        <v>0</v>
      </c>
      <c r="G9" s="14">
        <v>0</v>
      </c>
      <c r="H9" s="14">
        <v>0</v>
      </c>
      <c r="I9" s="14">
        <v>66</v>
      </c>
      <c r="J9" s="14">
        <v>0</v>
      </c>
      <c r="K9" s="14">
        <v>0</v>
      </c>
      <c r="L9" s="14">
        <v>465</v>
      </c>
      <c r="M9" s="14">
        <v>0</v>
      </c>
      <c r="N9" s="14">
        <v>0</v>
      </c>
      <c r="O9" s="13">
        <f t="shared" si="1"/>
        <v>4773</v>
      </c>
      <c r="P9" s="14">
        <v>0</v>
      </c>
      <c r="Q9" s="14">
        <v>4609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164</v>
      </c>
      <c r="X9" s="13">
        <f t="shared" si="2"/>
        <v>164</v>
      </c>
      <c r="Y9" s="13">
        <f t="shared" si="3"/>
        <v>164</v>
      </c>
      <c r="Z9" s="14">
        <v>164</v>
      </c>
      <c r="AA9" s="14">
        <v>0</v>
      </c>
      <c r="AB9" s="13">
        <f t="shared" si="4"/>
        <v>0</v>
      </c>
      <c r="AC9" s="14">
        <v>0</v>
      </c>
      <c r="AD9" s="14">
        <v>0</v>
      </c>
      <c r="AE9" s="13">
        <f t="shared" si="5"/>
        <v>59</v>
      </c>
      <c r="AF9" s="14">
        <v>59</v>
      </c>
      <c r="AG9" s="14">
        <v>0</v>
      </c>
      <c r="AH9" s="14">
        <v>0</v>
      </c>
      <c r="AI9" s="13">
        <f t="shared" si="6"/>
        <v>0</v>
      </c>
      <c r="AJ9" s="14">
        <v>0</v>
      </c>
      <c r="AK9" s="14">
        <v>0</v>
      </c>
      <c r="AL9" s="13">
        <f t="shared" si="7"/>
        <v>621</v>
      </c>
      <c r="AM9" s="14">
        <v>621</v>
      </c>
      <c r="AN9" s="14">
        <v>0</v>
      </c>
      <c r="AO9" s="13">
        <f t="shared" si="8"/>
        <v>82</v>
      </c>
      <c r="AP9" s="14">
        <v>82</v>
      </c>
      <c r="AQ9" s="14">
        <v>0</v>
      </c>
      <c r="AR9" s="13">
        <f t="shared" si="9"/>
        <v>840</v>
      </c>
      <c r="AS9" s="14">
        <v>659</v>
      </c>
      <c r="AT9" s="14">
        <v>164</v>
      </c>
      <c r="AU9" s="14">
        <v>0</v>
      </c>
      <c r="AV9" s="14">
        <v>0</v>
      </c>
      <c r="AW9" s="14">
        <v>0</v>
      </c>
      <c r="AX9" s="13">
        <f t="shared" si="10"/>
        <v>0</v>
      </c>
      <c r="AY9" s="14">
        <v>0</v>
      </c>
      <c r="AZ9" s="14">
        <v>0</v>
      </c>
      <c r="BA9" s="13">
        <f t="shared" si="11"/>
        <v>0</v>
      </c>
      <c r="BB9" s="14">
        <v>0</v>
      </c>
      <c r="BC9" s="14">
        <v>0</v>
      </c>
      <c r="BD9" s="13">
        <f t="shared" si="12"/>
        <v>0</v>
      </c>
      <c r="BE9" s="14">
        <v>0</v>
      </c>
      <c r="BF9" s="14">
        <v>0</v>
      </c>
      <c r="BG9" s="13">
        <f t="shared" si="13"/>
        <v>0</v>
      </c>
      <c r="BH9" s="14">
        <v>0</v>
      </c>
      <c r="BI9" s="14">
        <v>0</v>
      </c>
      <c r="BJ9" s="13">
        <f t="shared" si="14"/>
        <v>17</v>
      </c>
      <c r="BK9" s="14">
        <v>17</v>
      </c>
      <c r="BL9" s="14">
        <v>0</v>
      </c>
      <c r="BM9" s="13">
        <f t="shared" si="15"/>
        <v>164</v>
      </c>
      <c r="BN9" s="14">
        <v>164</v>
      </c>
      <c r="BO9" s="14">
        <v>0</v>
      </c>
      <c r="BP9" s="13">
        <f t="shared" si="16"/>
        <v>1486</v>
      </c>
      <c r="BQ9" s="13">
        <f t="shared" si="17"/>
        <v>0</v>
      </c>
      <c r="BR9" s="14">
        <v>0</v>
      </c>
      <c r="BS9" s="15">
        <v>0</v>
      </c>
      <c r="BT9" s="15">
        <v>822</v>
      </c>
      <c r="BU9" s="15">
        <v>0</v>
      </c>
      <c r="BV9" s="13">
        <f t="shared" si="18"/>
        <v>262</v>
      </c>
      <c r="BW9" s="15">
        <v>262</v>
      </c>
      <c r="BX9" s="15">
        <v>0</v>
      </c>
      <c r="BY9" s="13">
        <f t="shared" si="19"/>
        <v>0</v>
      </c>
      <c r="BZ9" s="15">
        <v>0</v>
      </c>
      <c r="CA9" s="15">
        <v>0</v>
      </c>
      <c r="CB9" s="13">
        <f t="shared" si="20"/>
        <v>402</v>
      </c>
      <c r="CC9" s="15">
        <v>402</v>
      </c>
      <c r="CD9" s="15">
        <v>0</v>
      </c>
      <c r="CE9" s="13">
        <f t="shared" si="21"/>
        <v>2075</v>
      </c>
      <c r="CF9" s="14">
        <v>1976</v>
      </c>
      <c r="CG9" s="14">
        <v>99</v>
      </c>
      <c r="CH9" s="13">
        <f t="shared" si="22"/>
        <v>589</v>
      </c>
      <c r="CI9" s="14">
        <v>329</v>
      </c>
      <c r="CJ9" s="14">
        <v>260</v>
      </c>
      <c r="CK9" s="13">
        <f t="shared" si="23"/>
        <v>0</v>
      </c>
      <c r="CL9" s="14">
        <v>0</v>
      </c>
      <c r="CM9" s="14">
        <v>0</v>
      </c>
      <c r="CN9" s="13">
        <f t="shared" si="24"/>
        <v>173</v>
      </c>
      <c r="CO9" s="14">
        <v>82</v>
      </c>
      <c r="CP9" s="14">
        <v>91</v>
      </c>
      <c r="CQ9" s="16"/>
      <c r="CR9" s="13">
        <f t="shared" si="25"/>
        <v>561</v>
      </c>
      <c r="CS9" s="14">
        <v>348</v>
      </c>
      <c r="CT9" s="14">
        <v>213</v>
      </c>
      <c r="CU9" s="13">
        <f t="shared" si="26"/>
        <v>2270</v>
      </c>
      <c r="CV9" s="13">
        <f t="shared" si="27"/>
        <v>1909</v>
      </c>
      <c r="CW9" s="13">
        <f t="shared" si="27"/>
        <v>361</v>
      </c>
      <c r="CX9" s="13">
        <f t="shared" si="28"/>
        <v>321</v>
      </c>
      <c r="CY9" s="14">
        <v>289</v>
      </c>
      <c r="CZ9" s="14">
        <v>32</v>
      </c>
      <c r="DA9" s="13">
        <f t="shared" si="29"/>
        <v>1949</v>
      </c>
      <c r="DB9" s="14">
        <v>1620</v>
      </c>
      <c r="DC9" s="14">
        <v>329</v>
      </c>
      <c r="DD9" s="13">
        <f t="shared" si="30"/>
        <v>0</v>
      </c>
      <c r="DE9" s="14">
        <v>0</v>
      </c>
      <c r="DF9" s="14">
        <v>0</v>
      </c>
      <c r="DG9" s="17">
        <f t="shared" si="33"/>
        <v>19383</v>
      </c>
      <c r="DH9" s="17">
        <f t="shared" si="31"/>
        <v>12600</v>
      </c>
      <c r="DI9" s="17">
        <v>3498</v>
      </c>
      <c r="DJ9" s="17">
        <f t="shared" si="32"/>
        <v>6783</v>
      </c>
      <c r="DK9" s="18">
        <v>1233</v>
      </c>
      <c r="DL9" s="18">
        <v>840</v>
      </c>
    </row>
    <row r="10" spans="1:116" ht="15.75" x14ac:dyDescent="0.2">
      <c r="A10" s="19" t="s">
        <v>77</v>
      </c>
      <c r="B10" s="13">
        <f t="shared" si="0"/>
        <v>3264</v>
      </c>
      <c r="C10" s="14">
        <v>0</v>
      </c>
      <c r="D10" s="14">
        <v>2099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1165</v>
      </c>
      <c r="M10" s="14">
        <v>0</v>
      </c>
      <c r="N10" s="14">
        <v>0</v>
      </c>
      <c r="O10" s="13">
        <f t="shared" si="1"/>
        <v>1337</v>
      </c>
      <c r="P10" s="14">
        <v>0</v>
      </c>
      <c r="Q10" s="14">
        <f>700-40</f>
        <v>660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677</v>
      </c>
      <c r="X10" s="13">
        <f t="shared" si="2"/>
        <v>105</v>
      </c>
      <c r="Y10" s="13">
        <f t="shared" si="3"/>
        <v>105</v>
      </c>
      <c r="Z10" s="14">
        <v>105</v>
      </c>
      <c r="AA10" s="14">
        <v>0</v>
      </c>
      <c r="AB10" s="13">
        <f t="shared" si="4"/>
        <v>0</v>
      </c>
      <c r="AC10" s="14">
        <v>0</v>
      </c>
      <c r="AD10" s="14">
        <v>0</v>
      </c>
      <c r="AE10" s="13">
        <f t="shared" si="5"/>
        <v>58</v>
      </c>
      <c r="AF10" s="14">
        <v>58</v>
      </c>
      <c r="AG10" s="14">
        <v>0</v>
      </c>
      <c r="AH10" s="14">
        <v>0</v>
      </c>
      <c r="AI10" s="13">
        <f t="shared" si="6"/>
        <v>0</v>
      </c>
      <c r="AJ10" s="14">
        <v>0</v>
      </c>
      <c r="AK10" s="14">
        <v>0</v>
      </c>
      <c r="AL10" s="13">
        <f t="shared" si="7"/>
        <v>479</v>
      </c>
      <c r="AM10" s="14">
        <v>444</v>
      </c>
      <c r="AN10" s="14">
        <v>35</v>
      </c>
      <c r="AO10" s="13">
        <f t="shared" si="8"/>
        <v>172</v>
      </c>
      <c r="AP10" s="14">
        <v>172</v>
      </c>
      <c r="AQ10" s="14">
        <v>0</v>
      </c>
      <c r="AR10" s="13">
        <f t="shared" si="9"/>
        <v>640</v>
      </c>
      <c r="AS10" s="14">
        <v>560</v>
      </c>
      <c r="AT10" s="14">
        <v>0</v>
      </c>
      <c r="AU10" s="14">
        <v>0</v>
      </c>
      <c r="AV10" s="14">
        <v>0</v>
      </c>
      <c r="AW10" s="14">
        <v>0</v>
      </c>
      <c r="AX10" s="13">
        <f t="shared" si="10"/>
        <v>0</v>
      </c>
      <c r="AY10" s="14">
        <v>0</v>
      </c>
      <c r="AZ10" s="14">
        <v>0</v>
      </c>
      <c r="BA10" s="13">
        <f t="shared" si="11"/>
        <v>0</v>
      </c>
      <c r="BB10" s="14">
        <v>0</v>
      </c>
      <c r="BC10" s="14">
        <v>0</v>
      </c>
      <c r="BD10" s="13">
        <f t="shared" si="12"/>
        <v>0</v>
      </c>
      <c r="BE10" s="14">
        <v>0</v>
      </c>
      <c r="BF10" s="14">
        <v>0</v>
      </c>
      <c r="BG10" s="13">
        <f t="shared" si="13"/>
        <v>0</v>
      </c>
      <c r="BH10" s="14">
        <v>0</v>
      </c>
      <c r="BI10" s="14">
        <v>0</v>
      </c>
      <c r="BJ10" s="13">
        <f t="shared" si="14"/>
        <v>80</v>
      </c>
      <c r="BK10" s="14">
        <v>80</v>
      </c>
      <c r="BL10" s="14">
        <v>0</v>
      </c>
      <c r="BM10" s="13">
        <f t="shared" si="15"/>
        <v>0</v>
      </c>
      <c r="BN10" s="14">
        <v>0</v>
      </c>
      <c r="BO10" s="14">
        <v>0</v>
      </c>
      <c r="BP10" s="13">
        <f t="shared" si="16"/>
        <v>2456</v>
      </c>
      <c r="BQ10" s="13">
        <f t="shared" si="17"/>
        <v>0</v>
      </c>
      <c r="BR10" s="14">
        <v>0</v>
      </c>
      <c r="BS10" s="15">
        <v>0</v>
      </c>
      <c r="BT10" s="15">
        <v>327</v>
      </c>
      <c r="BU10" s="15">
        <v>2129</v>
      </c>
      <c r="BV10" s="13">
        <f t="shared" si="18"/>
        <v>0</v>
      </c>
      <c r="BW10" s="15">
        <v>0</v>
      </c>
      <c r="BX10" s="15">
        <v>0</v>
      </c>
      <c r="BY10" s="13">
        <f t="shared" si="19"/>
        <v>0</v>
      </c>
      <c r="BZ10" s="15">
        <v>0</v>
      </c>
      <c r="CA10" s="15">
        <v>0</v>
      </c>
      <c r="CB10" s="13">
        <f t="shared" si="20"/>
        <v>0</v>
      </c>
      <c r="CC10" s="15">
        <v>0</v>
      </c>
      <c r="CD10" s="15">
        <v>0</v>
      </c>
      <c r="CE10" s="13">
        <f t="shared" si="21"/>
        <v>1770</v>
      </c>
      <c r="CF10" s="14">
        <v>1600</v>
      </c>
      <c r="CG10" s="14">
        <f>170</f>
        <v>170</v>
      </c>
      <c r="CH10" s="13">
        <f t="shared" si="22"/>
        <v>163</v>
      </c>
      <c r="CI10" s="14">
        <v>93</v>
      </c>
      <c r="CJ10" s="14">
        <v>70</v>
      </c>
      <c r="CK10" s="13">
        <f t="shared" si="23"/>
        <v>0</v>
      </c>
      <c r="CL10" s="14">
        <v>0</v>
      </c>
      <c r="CM10" s="14">
        <v>0</v>
      </c>
      <c r="CN10" s="13">
        <f t="shared" si="24"/>
        <v>140</v>
      </c>
      <c r="CO10" s="14">
        <v>93</v>
      </c>
      <c r="CP10" s="14">
        <v>47</v>
      </c>
      <c r="CQ10" s="16"/>
      <c r="CR10" s="13">
        <f t="shared" si="25"/>
        <v>233</v>
      </c>
      <c r="CS10" s="14">
        <v>175</v>
      </c>
      <c r="CT10" s="14">
        <v>58</v>
      </c>
      <c r="CU10" s="13">
        <f t="shared" si="26"/>
        <v>1318</v>
      </c>
      <c r="CV10" s="13">
        <f t="shared" si="27"/>
        <v>1318</v>
      </c>
      <c r="CW10" s="13">
        <f t="shared" si="27"/>
        <v>0</v>
      </c>
      <c r="CX10" s="13">
        <f t="shared" si="28"/>
        <v>502</v>
      </c>
      <c r="CY10" s="14">
        <v>502</v>
      </c>
      <c r="CZ10" s="14">
        <v>0</v>
      </c>
      <c r="DA10" s="13">
        <f t="shared" si="29"/>
        <v>816</v>
      </c>
      <c r="DB10" s="14">
        <v>816</v>
      </c>
      <c r="DC10" s="14">
        <v>0</v>
      </c>
      <c r="DD10" s="13">
        <f t="shared" si="30"/>
        <v>0</v>
      </c>
      <c r="DE10" s="14">
        <v>0</v>
      </c>
      <c r="DF10" s="14">
        <v>0</v>
      </c>
      <c r="DG10" s="17">
        <f t="shared" si="33"/>
        <v>12135</v>
      </c>
      <c r="DH10" s="17">
        <f t="shared" si="31"/>
        <v>10091</v>
      </c>
      <c r="DI10" s="17">
        <v>2949</v>
      </c>
      <c r="DJ10" s="17">
        <f t="shared" si="32"/>
        <v>2044</v>
      </c>
      <c r="DK10" s="18">
        <v>998</v>
      </c>
      <c r="DL10" s="18">
        <v>680</v>
      </c>
    </row>
    <row r="11" spans="1:116" ht="15.75" x14ac:dyDescent="0.2">
      <c r="A11" s="19" t="s">
        <v>78</v>
      </c>
      <c r="B11" s="13">
        <f t="shared" si="0"/>
        <v>0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13">
        <f t="shared" si="1"/>
        <v>0</v>
      </c>
      <c r="P11" s="24"/>
      <c r="Q11" s="24"/>
      <c r="R11" s="24"/>
      <c r="S11" s="24"/>
      <c r="T11" s="24"/>
      <c r="U11" s="24"/>
      <c r="V11" s="24"/>
      <c r="W11" s="24"/>
      <c r="X11" s="13">
        <f t="shared" si="2"/>
        <v>0</v>
      </c>
      <c r="Y11" s="13">
        <f t="shared" si="3"/>
        <v>0</v>
      </c>
      <c r="Z11" s="24"/>
      <c r="AA11" s="24"/>
      <c r="AB11" s="13">
        <f t="shared" si="4"/>
        <v>0</v>
      </c>
      <c r="AC11" s="24"/>
      <c r="AD11" s="24"/>
      <c r="AE11" s="13">
        <f t="shared" si="5"/>
        <v>0</v>
      </c>
      <c r="AF11" s="24"/>
      <c r="AG11" s="24"/>
      <c r="AH11" s="24"/>
      <c r="AI11" s="13">
        <f t="shared" si="6"/>
        <v>0</v>
      </c>
      <c r="AJ11" s="24"/>
      <c r="AK11" s="24"/>
      <c r="AL11" s="13">
        <f t="shared" si="7"/>
        <v>0</v>
      </c>
      <c r="AM11" s="24"/>
      <c r="AN11" s="24"/>
      <c r="AO11" s="13">
        <f t="shared" si="8"/>
        <v>0</v>
      </c>
      <c r="AP11" s="24"/>
      <c r="AQ11" s="24"/>
      <c r="AR11" s="13">
        <f t="shared" si="9"/>
        <v>0</v>
      </c>
      <c r="AS11" s="25"/>
      <c r="AT11" s="25"/>
      <c r="AU11" s="25"/>
      <c r="AV11" s="25"/>
      <c r="AW11" s="25"/>
      <c r="AX11" s="13">
        <f t="shared" si="10"/>
        <v>0</v>
      </c>
      <c r="AY11" s="25"/>
      <c r="AZ11" s="25"/>
      <c r="BA11" s="13">
        <f t="shared" si="11"/>
        <v>0</v>
      </c>
      <c r="BB11" s="25"/>
      <c r="BC11" s="25"/>
      <c r="BD11" s="13">
        <f t="shared" si="12"/>
        <v>0</v>
      </c>
      <c r="BE11" s="25"/>
      <c r="BF11" s="25"/>
      <c r="BG11" s="13">
        <f t="shared" si="13"/>
        <v>0</v>
      </c>
      <c r="BH11" s="25"/>
      <c r="BI11" s="25"/>
      <c r="BJ11" s="13">
        <f t="shared" si="14"/>
        <v>0</v>
      </c>
      <c r="BK11" s="25"/>
      <c r="BL11" s="25"/>
      <c r="BM11" s="13">
        <f t="shared" si="15"/>
        <v>0</v>
      </c>
      <c r="BN11" s="24"/>
      <c r="BO11" s="24"/>
      <c r="BP11" s="13">
        <f t="shared" si="16"/>
        <v>0</v>
      </c>
      <c r="BQ11" s="13">
        <f t="shared" si="17"/>
        <v>0</v>
      </c>
      <c r="BR11" s="25"/>
      <c r="BS11" s="24"/>
      <c r="BT11" s="24"/>
      <c r="BU11" s="24"/>
      <c r="BV11" s="13">
        <f t="shared" si="18"/>
        <v>0</v>
      </c>
      <c r="BW11" s="24"/>
      <c r="BX11" s="24"/>
      <c r="BY11" s="13">
        <f t="shared" si="19"/>
        <v>0</v>
      </c>
      <c r="BZ11" s="24"/>
      <c r="CA11" s="24"/>
      <c r="CB11" s="13">
        <f t="shared" si="20"/>
        <v>0</v>
      </c>
      <c r="CC11" s="24"/>
      <c r="CD11" s="24"/>
      <c r="CE11" s="13">
        <f t="shared" si="21"/>
        <v>1986</v>
      </c>
      <c r="CF11" s="24">
        <v>1986</v>
      </c>
      <c r="CG11" s="24"/>
      <c r="CH11" s="13">
        <f t="shared" si="22"/>
        <v>0</v>
      </c>
      <c r="CI11" s="24"/>
      <c r="CJ11" s="24"/>
      <c r="CK11" s="13">
        <f t="shared" si="23"/>
        <v>0</v>
      </c>
      <c r="CL11" s="24"/>
      <c r="CM11" s="24"/>
      <c r="CN11" s="13">
        <f t="shared" si="24"/>
        <v>0</v>
      </c>
      <c r="CO11" s="24"/>
      <c r="CP11" s="24"/>
      <c r="CQ11" s="26"/>
      <c r="CR11" s="13">
        <f t="shared" si="25"/>
        <v>0</v>
      </c>
      <c r="CS11" s="24"/>
      <c r="CT11" s="24"/>
      <c r="CU11" s="13">
        <f t="shared" si="26"/>
        <v>0</v>
      </c>
      <c r="CV11" s="13">
        <f t="shared" si="27"/>
        <v>0</v>
      </c>
      <c r="CW11" s="13">
        <f t="shared" si="27"/>
        <v>0</v>
      </c>
      <c r="CX11" s="13">
        <f t="shared" si="28"/>
        <v>0</v>
      </c>
      <c r="CY11" s="25"/>
      <c r="CZ11" s="25"/>
      <c r="DA11" s="13">
        <f t="shared" si="29"/>
        <v>0</v>
      </c>
      <c r="DB11" s="25"/>
      <c r="DC11" s="25"/>
      <c r="DD11" s="13">
        <f t="shared" si="30"/>
        <v>0</v>
      </c>
      <c r="DE11" s="25"/>
      <c r="DF11" s="25"/>
      <c r="DG11" s="17">
        <f t="shared" si="33"/>
        <v>1986</v>
      </c>
      <c r="DH11" s="17">
        <f t="shared" si="31"/>
        <v>1986</v>
      </c>
      <c r="DI11" s="17">
        <v>0</v>
      </c>
      <c r="DJ11" s="17">
        <f t="shared" si="32"/>
        <v>0</v>
      </c>
      <c r="DK11" s="18"/>
      <c r="DL11" s="18"/>
    </row>
    <row r="12" spans="1:116" ht="31.5" x14ac:dyDescent="0.2">
      <c r="A12" s="19" t="s">
        <v>79</v>
      </c>
      <c r="B12" s="13">
        <f t="shared" si="0"/>
        <v>0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13">
        <f t="shared" si="1"/>
        <v>0</v>
      </c>
      <c r="P12" s="24"/>
      <c r="Q12" s="24"/>
      <c r="R12" s="24"/>
      <c r="S12" s="24"/>
      <c r="T12" s="24"/>
      <c r="U12" s="24"/>
      <c r="V12" s="24"/>
      <c r="W12" s="24"/>
      <c r="X12" s="13">
        <f t="shared" si="2"/>
        <v>0</v>
      </c>
      <c r="Y12" s="13">
        <f t="shared" si="3"/>
        <v>0</v>
      </c>
      <c r="Z12" s="24"/>
      <c r="AA12" s="24"/>
      <c r="AB12" s="13">
        <f t="shared" si="4"/>
        <v>0</v>
      </c>
      <c r="AC12" s="24"/>
      <c r="AD12" s="24"/>
      <c r="AE12" s="13">
        <f t="shared" si="5"/>
        <v>0</v>
      </c>
      <c r="AF12" s="24"/>
      <c r="AG12" s="24"/>
      <c r="AH12" s="24"/>
      <c r="AI12" s="13">
        <f t="shared" si="6"/>
        <v>0</v>
      </c>
      <c r="AJ12" s="24"/>
      <c r="AK12" s="24"/>
      <c r="AL12" s="13">
        <f t="shared" si="7"/>
        <v>0</v>
      </c>
      <c r="AM12" s="24"/>
      <c r="AN12" s="24"/>
      <c r="AO12" s="13">
        <f t="shared" si="8"/>
        <v>0</v>
      </c>
      <c r="AP12" s="24"/>
      <c r="AQ12" s="24"/>
      <c r="AR12" s="13">
        <f t="shared" si="9"/>
        <v>0</v>
      </c>
      <c r="AS12" s="25"/>
      <c r="AT12" s="25"/>
      <c r="AU12" s="25"/>
      <c r="AV12" s="25"/>
      <c r="AW12" s="25"/>
      <c r="AX12" s="13">
        <f t="shared" si="10"/>
        <v>0</v>
      </c>
      <c r="AY12" s="25"/>
      <c r="AZ12" s="25"/>
      <c r="BA12" s="13">
        <f t="shared" si="11"/>
        <v>0</v>
      </c>
      <c r="BB12" s="25"/>
      <c r="BC12" s="25"/>
      <c r="BD12" s="13">
        <f t="shared" si="12"/>
        <v>0</v>
      </c>
      <c r="BE12" s="25"/>
      <c r="BF12" s="25"/>
      <c r="BG12" s="13">
        <f t="shared" si="13"/>
        <v>0</v>
      </c>
      <c r="BH12" s="25"/>
      <c r="BI12" s="25"/>
      <c r="BJ12" s="13">
        <f t="shared" si="14"/>
        <v>0</v>
      </c>
      <c r="BK12" s="25"/>
      <c r="BL12" s="25"/>
      <c r="BM12" s="13">
        <f t="shared" si="15"/>
        <v>0</v>
      </c>
      <c r="BN12" s="24"/>
      <c r="BO12" s="24"/>
      <c r="BP12" s="13">
        <f t="shared" si="16"/>
        <v>12096</v>
      </c>
      <c r="BQ12" s="13">
        <f t="shared" si="17"/>
        <v>960</v>
      </c>
      <c r="BR12" s="14">
        <v>945</v>
      </c>
      <c r="BS12" s="15">
        <v>15</v>
      </c>
      <c r="BT12" s="15">
        <v>0</v>
      </c>
      <c r="BU12" s="15">
        <v>876</v>
      </c>
      <c r="BV12" s="13">
        <f t="shared" si="18"/>
        <v>70</v>
      </c>
      <c r="BW12" s="15">
        <v>70</v>
      </c>
      <c r="BX12" s="15">
        <v>0</v>
      </c>
      <c r="BY12" s="13">
        <f t="shared" si="19"/>
        <v>0</v>
      </c>
      <c r="BZ12" s="15">
        <v>0</v>
      </c>
      <c r="CA12" s="15">
        <v>0</v>
      </c>
      <c r="CB12" s="13">
        <f t="shared" si="20"/>
        <v>10190</v>
      </c>
      <c r="CC12" s="15">
        <v>5985</v>
      </c>
      <c r="CD12" s="15">
        <v>4205</v>
      </c>
      <c r="CE12" s="13">
        <f t="shared" si="21"/>
        <v>0</v>
      </c>
      <c r="CF12" s="24"/>
      <c r="CG12" s="24"/>
      <c r="CH12" s="13">
        <f t="shared" si="22"/>
        <v>0</v>
      </c>
      <c r="CI12" s="24"/>
      <c r="CJ12" s="24"/>
      <c r="CK12" s="13">
        <f t="shared" si="23"/>
        <v>0</v>
      </c>
      <c r="CL12" s="24"/>
      <c r="CM12" s="24"/>
      <c r="CN12" s="13">
        <f t="shared" si="24"/>
        <v>0</v>
      </c>
      <c r="CO12" s="24"/>
      <c r="CP12" s="24"/>
      <c r="CQ12" s="26"/>
      <c r="CR12" s="13">
        <f t="shared" si="25"/>
        <v>0</v>
      </c>
      <c r="CS12" s="24"/>
      <c r="CT12" s="24"/>
      <c r="CU12" s="13">
        <f t="shared" si="26"/>
        <v>0</v>
      </c>
      <c r="CV12" s="13">
        <f t="shared" si="27"/>
        <v>0</v>
      </c>
      <c r="CW12" s="13">
        <f t="shared" si="27"/>
        <v>0</v>
      </c>
      <c r="CX12" s="13">
        <f t="shared" si="28"/>
        <v>0</v>
      </c>
      <c r="CY12" s="25"/>
      <c r="CZ12" s="25"/>
      <c r="DA12" s="13">
        <f t="shared" si="29"/>
        <v>0</v>
      </c>
      <c r="DB12" s="25"/>
      <c r="DC12" s="25"/>
      <c r="DD12" s="13">
        <f t="shared" si="30"/>
        <v>0</v>
      </c>
      <c r="DE12" s="25"/>
      <c r="DF12" s="25"/>
      <c r="DG12" s="17">
        <f t="shared" si="33"/>
        <v>12096</v>
      </c>
      <c r="DH12" s="17">
        <f t="shared" si="31"/>
        <v>7876</v>
      </c>
      <c r="DI12" s="17">
        <v>0</v>
      </c>
      <c r="DJ12" s="17">
        <f t="shared" si="32"/>
        <v>4220</v>
      </c>
      <c r="DK12" s="18"/>
      <c r="DL12" s="18"/>
    </row>
    <row r="13" spans="1:116" s="4" customFormat="1" ht="15.75" x14ac:dyDescent="0.2">
      <c r="A13" s="19" t="s">
        <v>80</v>
      </c>
      <c r="B13" s="13">
        <f t="shared" si="0"/>
        <v>34670</v>
      </c>
      <c r="C13" s="14">
        <v>1007</v>
      </c>
      <c r="D13" s="14">
        <v>28690</v>
      </c>
      <c r="E13" s="14">
        <v>0</v>
      </c>
      <c r="F13" s="14">
        <v>0</v>
      </c>
      <c r="G13" s="14">
        <v>0</v>
      </c>
      <c r="H13" s="14">
        <v>1283</v>
      </c>
      <c r="I13" s="14">
        <v>1107</v>
      </c>
      <c r="J13" s="14">
        <v>681</v>
      </c>
      <c r="K13" s="14">
        <v>15</v>
      </c>
      <c r="L13" s="14">
        <v>1887</v>
      </c>
      <c r="M13" s="14">
        <v>0</v>
      </c>
      <c r="N13" s="14">
        <v>0</v>
      </c>
      <c r="O13" s="13">
        <f t="shared" si="1"/>
        <v>47331</v>
      </c>
      <c r="P13" s="14">
        <v>3020</v>
      </c>
      <c r="Q13" s="14">
        <v>43286</v>
      </c>
      <c r="R13" s="14">
        <v>0</v>
      </c>
      <c r="S13" s="14">
        <v>906</v>
      </c>
      <c r="T13" s="14">
        <v>0</v>
      </c>
      <c r="U13" s="14">
        <v>0</v>
      </c>
      <c r="V13" s="14">
        <v>0</v>
      </c>
      <c r="W13" s="14">
        <v>119</v>
      </c>
      <c r="X13" s="13">
        <f t="shared" si="2"/>
        <v>1238</v>
      </c>
      <c r="Y13" s="13">
        <f t="shared" si="3"/>
        <v>1107</v>
      </c>
      <c r="Z13" s="14">
        <v>302</v>
      </c>
      <c r="AA13" s="14">
        <v>805</v>
      </c>
      <c r="AB13" s="13">
        <f t="shared" si="4"/>
        <v>131</v>
      </c>
      <c r="AC13" s="14">
        <v>100</v>
      </c>
      <c r="AD13" s="14">
        <v>31</v>
      </c>
      <c r="AE13" s="13">
        <f t="shared" si="5"/>
        <v>352</v>
      </c>
      <c r="AF13" s="14">
        <v>302</v>
      </c>
      <c r="AG13" s="14">
        <v>50</v>
      </c>
      <c r="AH13" s="14">
        <v>0</v>
      </c>
      <c r="AI13" s="13">
        <f t="shared" si="6"/>
        <v>906</v>
      </c>
      <c r="AJ13" s="14">
        <v>0</v>
      </c>
      <c r="AK13" s="14">
        <v>906</v>
      </c>
      <c r="AL13" s="13">
        <f t="shared" si="7"/>
        <v>7047</v>
      </c>
      <c r="AM13" s="14">
        <v>3322</v>
      </c>
      <c r="AN13" s="14">
        <v>3725</v>
      </c>
      <c r="AO13" s="13">
        <f t="shared" si="8"/>
        <v>604</v>
      </c>
      <c r="AP13" s="14">
        <v>604</v>
      </c>
      <c r="AQ13" s="14">
        <v>0</v>
      </c>
      <c r="AR13" s="13">
        <f t="shared" si="9"/>
        <v>11881</v>
      </c>
      <c r="AS13" s="14">
        <v>4832</v>
      </c>
      <c r="AT13" s="14">
        <v>2014</v>
      </c>
      <c r="AU13" s="14">
        <v>0</v>
      </c>
      <c r="AV13" s="14">
        <v>0</v>
      </c>
      <c r="AW13" s="14">
        <v>0</v>
      </c>
      <c r="AX13" s="13">
        <f t="shared" si="10"/>
        <v>0</v>
      </c>
      <c r="AY13" s="14">
        <v>0</v>
      </c>
      <c r="AZ13" s="14">
        <v>0</v>
      </c>
      <c r="BA13" s="13">
        <f t="shared" si="11"/>
        <v>0</v>
      </c>
      <c r="BB13" s="14">
        <v>0</v>
      </c>
      <c r="BC13" s="14">
        <v>0</v>
      </c>
      <c r="BD13" s="13">
        <f t="shared" si="12"/>
        <v>3021</v>
      </c>
      <c r="BE13" s="14">
        <v>2014</v>
      </c>
      <c r="BF13" s="14">
        <v>1007</v>
      </c>
      <c r="BG13" s="13">
        <f t="shared" si="13"/>
        <v>0</v>
      </c>
      <c r="BH13" s="14">
        <v>0</v>
      </c>
      <c r="BI13" s="14">
        <v>0</v>
      </c>
      <c r="BJ13" s="13">
        <f t="shared" si="14"/>
        <v>2014</v>
      </c>
      <c r="BK13" s="14">
        <v>2014</v>
      </c>
      <c r="BL13" s="14">
        <v>0</v>
      </c>
      <c r="BM13" s="13">
        <f t="shared" si="15"/>
        <v>3040</v>
      </c>
      <c r="BN13" s="14">
        <v>3020</v>
      </c>
      <c r="BO13" s="14">
        <v>20</v>
      </c>
      <c r="BP13" s="13">
        <f t="shared" si="16"/>
        <v>21</v>
      </c>
      <c r="BQ13" s="13">
        <f t="shared" si="17"/>
        <v>0</v>
      </c>
      <c r="BR13" s="14">
        <v>0</v>
      </c>
      <c r="BS13" s="15">
        <v>0</v>
      </c>
      <c r="BT13" s="15">
        <v>0</v>
      </c>
      <c r="BU13" s="15">
        <v>0</v>
      </c>
      <c r="BV13" s="13">
        <f t="shared" si="18"/>
        <v>0</v>
      </c>
      <c r="BW13" s="15">
        <v>0</v>
      </c>
      <c r="BX13" s="15">
        <v>0</v>
      </c>
      <c r="BY13" s="13">
        <f t="shared" si="19"/>
        <v>0</v>
      </c>
      <c r="BZ13" s="15">
        <v>0</v>
      </c>
      <c r="CA13" s="15">
        <v>0</v>
      </c>
      <c r="CB13" s="13">
        <f t="shared" si="20"/>
        <v>21</v>
      </c>
      <c r="CC13" s="15">
        <v>21</v>
      </c>
      <c r="CD13" s="15">
        <v>0</v>
      </c>
      <c r="CE13" s="13">
        <f t="shared" si="21"/>
        <v>6505</v>
      </c>
      <c r="CF13" s="14">
        <v>4429</v>
      </c>
      <c r="CG13" s="14">
        <v>2076</v>
      </c>
      <c r="CH13" s="13">
        <f t="shared" si="22"/>
        <v>9564</v>
      </c>
      <c r="CI13" s="14">
        <v>6040</v>
      </c>
      <c r="CJ13" s="14">
        <v>3524</v>
      </c>
      <c r="CK13" s="13">
        <f t="shared" si="23"/>
        <v>0</v>
      </c>
      <c r="CL13" s="14">
        <v>0</v>
      </c>
      <c r="CM13" s="14">
        <v>0</v>
      </c>
      <c r="CN13" s="13">
        <f t="shared" si="24"/>
        <v>2718</v>
      </c>
      <c r="CO13" s="14">
        <v>805</v>
      </c>
      <c r="CP13" s="14">
        <v>1913</v>
      </c>
      <c r="CQ13" s="16"/>
      <c r="CR13" s="13">
        <f t="shared" si="25"/>
        <v>0</v>
      </c>
      <c r="CS13" s="14">
        <v>0</v>
      </c>
      <c r="CT13" s="14">
        <v>0</v>
      </c>
      <c r="CU13" s="13">
        <f t="shared" si="26"/>
        <v>47159</v>
      </c>
      <c r="CV13" s="13">
        <f t="shared" si="27"/>
        <v>26275</v>
      </c>
      <c r="CW13" s="13">
        <f t="shared" si="27"/>
        <v>20884</v>
      </c>
      <c r="CX13" s="13">
        <f t="shared" si="28"/>
        <v>102</v>
      </c>
      <c r="CY13" s="14">
        <v>102</v>
      </c>
      <c r="CZ13" s="14">
        <v>0</v>
      </c>
      <c r="DA13" s="13">
        <f t="shared" si="29"/>
        <v>14094</v>
      </c>
      <c r="DB13" s="14">
        <v>12080</v>
      </c>
      <c r="DC13" s="14">
        <v>2014</v>
      </c>
      <c r="DD13" s="13">
        <f t="shared" si="30"/>
        <v>32963</v>
      </c>
      <c r="DE13" s="14">
        <v>14093</v>
      </c>
      <c r="DF13" s="14">
        <v>18870</v>
      </c>
      <c r="DG13" s="17">
        <f t="shared" si="33"/>
        <v>173036</v>
      </c>
      <c r="DH13" s="17">
        <f t="shared" si="31"/>
        <v>88750</v>
      </c>
      <c r="DI13" s="17">
        <v>20527</v>
      </c>
      <c r="DJ13" s="17">
        <f t="shared" si="32"/>
        <v>84286</v>
      </c>
      <c r="DK13" s="18">
        <v>7250</v>
      </c>
      <c r="DL13" s="18">
        <v>3940</v>
      </c>
    </row>
    <row r="14" spans="1:116" ht="15.75" x14ac:dyDescent="0.2">
      <c r="A14" s="19" t="s">
        <v>81</v>
      </c>
      <c r="B14" s="13">
        <f t="shared" si="0"/>
        <v>33212</v>
      </c>
      <c r="C14" s="14">
        <v>0</v>
      </c>
      <c r="D14" s="14">
        <v>32105</v>
      </c>
      <c r="E14" s="14">
        <v>0</v>
      </c>
      <c r="F14" s="14">
        <v>0</v>
      </c>
      <c r="G14" s="14">
        <v>0</v>
      </c>
      <c r="H14" s="14">
        <v>0</v>
      </c>
      <c r="I14" s="14">
        <v>461</v>
      </c>
      <c r="J14" s="14">
        <v>0</v>
      </c>
      <c r="K14" s="14">
        <v>0</v>
      </c>
      <c r="L14" s="14">
        <v>646</v>
      </c>
      <c r="M14" s="14">
        <v>0</v>
      </c>
      <c r="N14" s="14">
        <v>0</v>
      </c>
      <c r="O14" s="13">
        <f t="shared" si="1"/>
        <v>9844</v>
      </c>
      <c r="P14" s="14">
        <v>0</v>
      </c>
      <c r="Q14" s="14">
        <v>9803</v>
      </c>
      <c r="R14" s="14">
        <v>0</v>
      </c>
      <c r="S14" s="14">
        <v>41</v>
      </c>
      <c r="T14" s="14">
        <v>0</v>
      </c>
      <c r="U14" s="14">
        <v>0</v>
      </c>
      <c r="V14" s="14">
        <v>0</v>
      </c>
      <c r="W14" s="14">
        <v>0</v>
      </c>
      <c r="X14" s="13">
        <f t="shared" si="2"/>
        <v>4</v>
      </c>
      <c r="Y14" s="13">
        <f t="shared" si="3"/>
        <v>4</v>
      </c>
      <c r="Z14" s="14">
        <v>0</v>
      </c>
      <c r="AA14" s="14">
        <v>4</v>
      </c>
      <c r="AB14" s="13">
        <f t="shared" si="4"/>
        <v>0</v>
      </c>
      <c r="AC14" s="14">
        <v>0</v>
      </c>
      <c r="AD14" s="14">
        <v>0</v>
      </c>
      <c r="AE14" s="13">
        <f t="shared" si="5"/>
        <v>754</v>
      </c>
      <c r="AF14" s="14">
        <v>737</v>
      </c>
      <c r="AG14" s="14">
        <v>17</v>
      </c>
      <c r="AH14" s="14">
        <v>0</v>
      </c>
      <c r="AI14" s="13">
        <f t="shared" si="6"/>
        <v>0</v>
      </c>
      <c r="AJ14" s="14">
        <v>0</v>
      </c>
      <c r="AK14" s="14">
        <v>0</v>
      </c>
      <c r="AL14" s="13">
        <f t="shared" si="7"/>
        <v>1334</v>
      </c>
      <c r="AM14" s="14">
        <v>1288</v>
      </c>
      <c r="AN14" s="14">
        <v>46</v>
      </c>
      <c r="AO14" s="13">
        <f t="shared" si="8"/>
        <v>737</v>
      </c>
      <c r="AP14" s="14">
        <v>691</v>
      </c>
      <c r="AQ14" s="14">
        <v>46</v>
      </c>
      <c r="AR14" s="13">
        <f t="shared" si="9"/>
        <v>5404</v>
      </c>
      <c r="AS14" s="14">
        <v>2158</v>
      </c>
      <c r="AT14" s="14">
        <v>88</v>
      </c>
      <c r="AU14" s="14">
        <v>0</v>
      </c>
      <c r="AV14" s="14">
        <v>0</v>
      </c>
      <c r="AW14" s="14">
        <v>0</v>
      </c>
      <c r="AX14" s="13">
        <f t="shared" si="10"/>
        <v>0</v>
      </c>
      <c r="AY14" s="14">
        <v>0</v>
      </c>
      <c r="AZ14" s="14">
        <v>0</v>
      </c>
      <c r="BA14" s="13">
        <f t="shared" si="11"/>
        <v>461</v>
      </c>
      <c r="BB14" s="14">
        <v>461</v>
      </c>
      <c r="BC14" s="14">
        <v>0</v>
      </c>
      <c r="BD14" s="13">
        <f t="shared" si="12"/>
        <v>1544</v>
      </c>
      <c r="BE14" s="14">
        <v>1383</v>
      </c>
      <c r="BF14" s="14">
        <v>161</v>
      </c>
      <c r="BG14" s="13">
        <f t="shared" si="13"/>
        <v>1153</v>
      </c>
      <c r="BH14" s="14">
        <v>1153</v>
      </c>
      <c r="BI14" s="14">
        <v>0</v>
      </c>
      <c r="BJ14" s="13">
        <f t="shared" si="14"/>
        <v>0</v>
      </c>
      <c r="BK14" s="14">
        <v>0</v>
      </c>
      <c r="BL14" s="14">
        <v>0</v>
      </c>
      <c r="BM14" s="13">
        <f t="shared" si="15"/>
        <v>941</v>
      </c>
      <c r="BN14" s="14">
        <v>922</v>
      </c>
      <c r="BO14" s="14">
        <v>19</v>
      </c>
      <c r="BP14" s="13">
        <f t="shared" si="16"/>
        <v>1381</v>
      </c>
      <c r="BQ14" s="13">
        <f t="shared" si="17"/>
        <v>0</v>
      </c>
      <c r="BR14" s="14">
        <v>0</v>
      </c>
      <c r="BS14" s="15">
        <v>0</v>
      </c>
      <c r="BT14" s="15">
        <v>0</v>
      </c>
      <c r="BU14" s="15">
        <v>0</v>
      </c>
      <c r="BV14" s="13">
        <f t="shared" si="18"/>
        <v>0</v>
      </c>
      <c r="BW14" s="15">
        <v>0</v>
      </c>
      <c r="BX14" s="15">
        <v>0</v>
      </c>
      <c r="BY14" s="13">
        <f t="shared" si="19"/>
        <v>0</v>
      </c>
      <c r="BZ14" s="15">
        <v>0</v>
      </c>
      <c r="CA14" s="15">
        <v>0</v>
      </c>
      <c r="CB14" s="13">
        <f t="shared" si="20"/>
        <v>1381</v>
      </c>
      <c r="CC14" s="15">
        <v>1381</v>
      </c>
      <c r="CD14" s="15">
        <v>0</v>
      </c>
      <c r="CE14" s="13">
        <f t="shared" si="21"/>
        <v>4931</v>
      </c>
      <c r="CF14" s="14">
        <v>4633</v>
      </c>
      <c r="CG14" s="14">
        <v>298</v>
      </c>
      <c r="CH14" s="13">
        <f t="shared" si="22"/>
        <v>2438</v>
      </c>
      <c r="CI14" s="14">
        <v>1660</v>
      </c>
      <c r="CJ14" s="14">
        <v>778</v>
      </c>
      <c r="CK14" s="13">
        <f t="shared" si="23"/>
        <v>0</v>
      </c>
      <c r="CL14" s="14">
        <v>0</v>
      </c>
      <c r="CM14" s="14">
        <v>0</v>
      </c>
      <c r="CN14" s="13">
        <f t="shared" si="24"/>
        <v>2989</v>
      </c>
      <c r="CO14" s="14">
        <v>2685</v>
      </c>
      <c r="CP14" s="14">
        <v>304</v>
      </c>
      <c r="CQ14" s="16"/>
      <c r="CR14" s="13">
        <f t="shared" si="25"/>
        <v>0</v>
      </c>
      <c r="CS14" s="14">
        <v>0</v>
      </c>
      <c r="CT14" s="14">
        <v>0</v>
      </c>
      <c r="CU14" s="13">
        <f t="shared" si="26"/>
        <v>7572</v>
      </c>
      <c r="CV14" s="13">
        <f t="shared" si="27"/>
        <v>4658</v>
      </c>
      <c r="CW14" s="13">
        <f t="shared" si="27"/>
        <v>2914</v>
      </c>
      <c r="CX14" s="13">
        <f t="shared" si="28"/>
        <v>183</v>
      </c>
      <c r="CY14" s="14">
        <v>183</v>
      </c>
      <c r="CZ14" s="14">
        <v>0</v>
      </c>
      <c r="DA14" s="13">
        <f t="shared" si="29"/>
        <v>2352</v>
      </c>
      <c r="DB14" s="14">
        <v>1890</v>
      </c>
      <c r="DC14" s="14">
        <v>462</v>
      </c>
      <c r="DD14" s="13">
        <f t="shared" si="30"/>
        <v>5037</v>
      </c>
      <c r="DE14" s="14">
        <v>2585</v>
      </c>
      <c r="DF14" s="14">
        <v>2452</v>
      </c>
      <c r="DG14" s="17">
        <f t="shared" si="33"/>
        <v>71541</v>
      </c>
      <c r="DH14" s="17">
        <f t="shared" si="31"/>
        <v>57022</v>
      </c>
      <c r="DI14" s="17">
        <v>10380</v>
      </c>
      <c r="DJ14" s="17">
        <f t="shared" si="32"/>
        <v>14519</v>
      </c>
      <c r="DK14" s="18">
        <v>3545</v>
      </c>
      <c r="DL14" s="18">
        <v>2415</v>
      </c>
    </row>
    <row r="15" spans="1:116" ht="15.75" x14ac:dyDescent="0.2">
      <c r="A15" s="19" t="s">
        <v>82</v>
      </c>
      <c r="B15" s="13">
        <f t="shared" si="0"/>
        <v>0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13">
        <f t="shared" si="1"/>
        <v>0</v>
      </c>
      <c r="P15" s="24"/>
      <c r="Q15" s="24"/>
      <c r="R15" s="24"/>
      <c r="S15" s="24"/>
      <c r="T15" s="24"/>
      <c r="U15" s="24"/>
      <c r="V15" s="24"/>
      <c r="W15" s="24"/>
      <c r="X15" s="13">
        <f t="shared" si="2"/>
        <v>0</v>
      </c>
      <c r="Y15" s="13">
        <f t="shared" si="3"/>
        <v>0</v>
      </c>
      <c r="Z15" s="24"/>
      <c r="AA15" s="24"/>
      <c r="AB15" s="13">
        <f t="shared" si="4"/>
        <v>0</v>
      </c>
      <c r="AC15" s="24"/>
      <c r="AD15" s="24"/>
      <c r="AE15" s="13">
        <f t="shared" si="5"/>
        <v>0</v>
      </c>
      <c r="AF15" s="24"/>
      <c r="AG15" s="24"/>
      <c r="AH15" s="24"/>
      <c r="AI15" s="13">
        <f t="shared" si="6"/>
        <v>0</v>
      </c>
      <c r="AJ15" s="24"/>
      <c r="AK15" s="24"/>
      <c r="AL15" s="13">
        <f t="shared" si="7"/>
        <v>0</v>
      </c>
      <c r="AM15" s="24"/>
      <c r="AN15" s="24"/>
      <c r="AO15" s="13">
        <f t="shared" si="8"/>
        <v>0</v>
      </c>
      <c r="AP15" s="24"/>
      <c r="AQ15" s="24"/>
      <c r="AR15" s="13">
        <f t="shared" si="9"/>
        <v>0</v>
      </c>
      <c r="AS15" s="25"/>
      <c r="AT15" s="25"/>
      <c r="AU15" s="25"/>
      <c r="AV15" s="25"/>
      <c r="AW15" s="25"/>
      <c r="AX15" s="13">
        <f t="shared" si="10"/>
        <v>0</v>
      </c>
      <c r="AY15" s="25"/>
      <c r="AZ15" s="25"/>
      <c r="BA15" s="13">
        <f t="shared" si="11"/>
        <v>0</v>
      </c>
      <c r="BB15" s="25"/>
      <c r="BC15" s="25"/>
      <c r="BD15" s="13">
        <f t="shared" si="12"/>
        <v>0</v>
      </c>
      <c r="BE15" s="25"/>
      <c r="BF15" s="25"/>
      <c r="BG15" s="13">
        <f t="shared" si="13"/>
        <v>0</v>
      </c>
      <c r="BH15" s="25"/>
      <c r="BI15" s="25"/>
      <c r="BJ15" s="13">
        <f t="shared" si="14"/>
        <v>0</v>
      </c>
      <c r="BK15" s="25"/>
      <c r="BL15" s="25"/>
      <c r="BM15" s="13">
        <f t="shared" si="15"/>
        <v>0</v>
      </c>
      <c r="BN15" s="24"/>
      <c r="BO15" s="24"/>
      <c r="BP15" s="13">
        <f t="shared" si="16"/>
        <v>4558</v>
      </c>
      <c r="BQ15" s="13">
        <f t="shared" si="17"/>
        <v>2340</v>
      </c>
      <c r="BR15" s="14">
        <v>2000</v>
      </c>
      <c r="BS15" s="15">
        <v>340</v>
      </c>
      <c r="BT15" s="15">
        <v>125</v>
      </c>
      <c r="BU15" s="15">
        <v>665</v>
      </c>
      <c r="BV15" s="13">
        <f t="shared" si="18"/>
        <v>38</v>
      </c>
      <c r="BW15" s="15">
        <v>38</v>
      </c>
      <c r="BX15" s="15">
        <v>0</v>
      </c>
      <c r="BY15" s="13">
        <f t="shared" si="19"/>
        <v>0</v>
      </c>
      <c r="BZ15" s="15">
        <v>0</v>
      </c>
      <c r="CA15" s="15">
        <v>0</v>
      </c>
      <c r="CB15" s="13">
        <f t="shared" si="20"/>
        <v>1390</v>
      </c>
      <c r="CC15" s="15">
        <v>664</v>
      </c>
      <c r="CD15" s="15">
        <v>726</v>
      </c>
      <c r="CE15" s="13">
        <f t="shared" si="21"/>
        <v>0</v>
      </c>
      <c r="CF15" s="24"/>
      <c r="CG15" s="24"/>
      <c r="CH15" s="13">
        <f t="shared" si="22"/>
        <v>0</v>
      </c>
      <c r="CI15" s="24"/>
      <c r="CJ15" s="24"/>
      <c r="CK15" s="13">
        <f t="shared" si="23"/>
        <v>0</v>
      </c>
      <c r="CL15" s="24"/>
      <c r="CM15" s="24"/>
      <c r="CN15" s="13">
        <f t="shared" si="24"/>
        <v>0</v>
      </c>
      <c r="CO15" s="24"/>
      <c r="CP15" s="24"/>
      <c r="CQ15" s="26"/>
      <c r="CR15" s="13">
        <f t="shared" si="25"/>
        <v>0</v>
      </c>
      <c r="CS15" s="24"/>
      <c r="CT15" s="24"/>
      <c r="CU15" s="13">
        <f t="shared" si="26"/>
        <v>0</v>
      </c>
      <c r="CV15" s="13">
        <f t="shared" si="27"/>
        <v>0</v>
      </c>
      <c r="CW15" s="13">
        <f t="shared" si="27"/>
        <v>0</v>
      </c>
      <c r="CX15" s="13">
        <f t="shared" si="28"/>
        <v>0</v>
      </c>
      <c r="CY15" s="25"/>
      <c r="CZ15" s="25"/>
      <c r="DA15" s="13">
        <f t="shared" si="29"/>
        <v>0</v>
      </c>
      <c r="DB15" s="25"/>
      <c r="DC15" s="25"/>
      <c r="DD15" s="13">
        <f t="shared" si="30"/>
        <v>0</v>
      </c>
      <c r="DE15" s="25"/>
      <c r="DF15" s="25"/>
      <c r="DG15" s="17">
        <f t="shared" si="33"/>
        <v>4558</v>
      </c>
      <c r="DH15" s="17">
        <f t="shared" si="31"/>
        <v>3367</v>
      </c>
      <c r="DI15" s="17">
        <v>0</v>
      </c>
      <c r="DJ15" s="17">
        <f t="shared" si="32"/>
        <v>1191</v>
      </c>
      <c r="DK15" s="18"/>
      <c r="DL15" s="18"/>
    </row>
    <row r="16" spans="1:116" ht="15.75" x14ac:dyDescent="0.2">
      <c r="A16" s="19" t="s">
        <v>83</v>
      </c>
      <c r="B16" s="13">
        <f t="shared" si="0"/>
        <v>8822</v>
      </c>
      <c r="C16" s="14">
        <v>0</v>
      </c>
      <c r="D16" s="14">
        <v>7108</v>
      </c>
      <c r="E16" s="14"/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1714</v>
      </c>
      <c r="M16" s="14">
        <v>0</v>
      </c>
      <c r="N16" s="14">
        <v>0</v>
      </c>
      <c r="O16" s="13">
        <f t="shared" si="1"/>
        <v>4392</v>
      </c>
      <c r="P16" s="14">
        <v>0</v>
      </c>
      <c r="Q16" s="14">
        <v>4144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248</v>
      </c>
      <c r="X16" s="13">
        <f t="shared" si="2"/>
        <v>0</v>
      </c>
      <c r="Y16" s="13">
        <f t="shared" si="3"/>
        <v>0</v>
      </c>
      <c r="Z16" s="14">
        <v>0</v>
      </c>
      <c r="AA16" s="14">
        <v>0</v>
      </c>
      <c r="AB16" s="13">
        <f t="shared" si="4"/>
        <v>0</v>
      </c>
      <c r="AC16" s="14">
        <v>0</v>
      </c>
      <c r="AD16" s="14">
        <v>0</v>
      </c>
      <c r="AE16" s="13">
        <f t="shared" si="5"/>
        <v>1381</v>
      </c>
      <c r="AF16" s="14">
        <v>1381</v>
      </c>
      <c r="AG16" s="14">
        <v>0</v>
      </c>
      <c r="AH16" s="14">
        <v>0</v>
      </c>
      <c r="AI16" s="13">
        <f t="shared" si="6"/>
        <v>0</v>
      </c>
      <c r="AJ16" s="14">
        <v>0</v>
      </c>
      <c r="AK16" s="14">
        <v>0</v>
      </c>
      <c r="AL16" s="13">
        <f t="shared" si="7"/>
        <v>2193</v>
      </c>
      <c r="AM16" s="14">
        <v>2152</v>
      </c>
      <c r="AN16" s="14">
        <v>41</v>
      </c>
      <c r="AO16" s="13">
        <f t="shared" si="8"/>
        <v>448</v>
      </c>
      <c r="AP16" s="14">
        <v>441</v>
      </c>
      <c r="AQ16" s="14">
        <v>7</v>
      </c>
      <c r="AR16" s="13">
        <f t="shared" si="9"/>
        <v>3072</v>
      </c>
      <c r="AS16" s="14">
        <v>2821</v>
      </c>
      <c r="AT16" s="14">
        <v>0</v>
      </c>
      <c r="AU16" s="14">
        <v>0</v>
      </c>
      <c r="AV16" s="14">
        <v>0</v>
      </c>
      <c r="AW16" s="14">
        <v>0</v>
      </c>
      <c r="AX16" s="13">
        <f t="shared" si="10"/>
        <v>0</v>
      </c>
      <c r="AY16" s="14">
        <v>0</v>
      </c>
      <c r="AZ16" s="14">
        <v>0</v>
      </c>
      <c r="BA16" s="13">
        <f t="shared" si="11"/>
        <v>0</v>
      </c>
      <c r="BB16" s="14">
        <v>0</v>
      </c>
      <c r="BC16" s="14">
        <v>0</v>
      </c>
      <c r="BD16" s="13">
        <f t="shared" si="12"/>
        <v>0</v>
      </c>
      <c r="BE16" s="14">
        <v>0</v>
      </c>
      <c r="BF16" s="14">
        <v>0</v>
      </c>
      <c r="BG16" s="13">
        <f t="shared" si="13"/>
        <v>0</v>
      </c>
      <c r="BH16" s="14">
        <v>0</v>
      </c>
      <c r="BI16" s="14">
        <v>0</v>
      </c>
      <c r="BJ16" s="13">
        <f t="shared" si="14"/>
        <v>251</v>
      </c>
      <c r="BK16" s="14">
        <v>251</v>
      </c>
      <c r="BL16" s="14">
        <v>0</v>
      </c>
      <c r="BM16" s="13">
        <f t="shared" si="15"/>
        <v>0</v>
      </c>
      <c r="BN16" s="14">
        <v>0</v>
      </c>
      <c r="BO16" s="14">
        <v>0</v>
      </c>
      <c r="BP16" s="13">
        <f t="shared" si="16"/>
        <v>1046</v>
      </c>
      <c r="BQ16" s="13">
        <f t="shared" si="17"/>
        <v>0</v>
      </c>
      <c r="BR16" s="14">
        <v>0</v>
      </c>
      <c r="BS16" s="15">
        <v>0</v>
      </c>
      <c r="BT16" s="15">
        <v>0</v>
      </c>
      <c r="BU16" s="15">
        <v>751</v>
      </c>
      <c r="BV16" s="13">
        <f t="shared" si="18"/>
        <v>0</v>
      </c>
      <c r="BW16" s="15">
        <v>0</v>
      </c>
      <c r="BX16" s="15">
        <v>0</v>
      </c>
      <c r="BY16" s="13">
        <f t="shared" si="19"/>
        <v>0</v>
      </c>
      <c r="BZ16" s="15">
        <v>0</v>
      </c>
      <c r="CA16" s="15">
        <v>0</v>
      </c>
      <c r="CB16" s="13">
        <f t="shared" si="20"/>
        <v>295</v>
      </c>
      <c r="CC16" s="15">
        <v>295</v>
      </c>
      <c r="CD16" s="15">
        <v>0</v>
      </c>
      <c r="CE16" s="13">
        <f t="shared" si="21"/>
        <v>1735</v>
      </c>
      <c r="CF16" s="14">
        <v>1731</v>
      </c>
      <c r="CG16" s="14">
        <v>4</v>
      </c>
      <c r="CH16" s="13">
        <f t="shared" si="22"/>
        <v>1751</v>
      </c>
      <c r="CI16" s="14">
        <v>1053</v>
      </c>
      <c r="CJ16" s="14">
        <v>698</v>
      </c>
      <c r="CK16" s="13">
        <f t="shared" si="23"/>
        <v>0</v>
      </c>
      <c r="CL16" s="14">
        <v>0</v>
      </c>
      <c r="CM16" s="14">
        <v>0</v>
      </c>
      <c r="CN16" s="13">
        <f t="shared" si="24"/>
        <v>1394</v>
      </c>
      <c r="CO16" s="14">
        <v>967</v>
      </c>
      <c r="CP16" s="14">
        <v>427</v>
      </c>
      <c r="CQ16" s="16"/>
      <c r="CR16" s="13">
        <f t="shared" si="25"/>
        <v>549</v>
      </c>
      <c r="CS16" s="14">
        <v>478</v>
      </c>
      <c r="CT16" s="14">
        <v>71</v>
      </c>
      <c r="CU16" s="13">
        <f t="shared" si="26"/>
        <v>3645</v>
      </c>
      <c r="CV16" s="13">
        <f t="shared" si="27"/>
        <v>3197</v>
      </c>
      <c r="CW16" s="13">
        <f t="shared" si="27"/>
        <v>448</v>
      </c>
      <c r="CX16" s="13">
        <f t="shared" si="28"/>
        <v>927</v>
      </c>
      <c r="CY16" s="14">
        <v>861</v>
      </c>
      <c r="CZ16" s="14">
        <v>66</v>
      </c>
      <c r="DA16" s="13">
        <f t="shared" si="29"/>
        <v>2718</v>
      </c>
      <c r="DB16" s="14">
        <v>2336</v>
      </c>
      <c r="DC16" s="14">
        <v>382</v>
      </c>
      <c r="DD16" s="13">
        <f t="shared" si="30"/>
        <v>0</v>
      </c>
      <c r="DE16" s="14">
        <v>0</v>
      </c>
      <c r="DF16" s="14">
        <v>0</v>
      </c>
      <c r="DG16" s="17">
        <f t="shared" si="33"/>
        <v>30428</v>
      </c>
      <c r="DH16" s="17">
        <f t="shared" si="31"/>
        <v>24340</v>
      </c>
      <c r="DI16" s="17">
        <v>1196</v>
      </c>
      <c r="DJ16" s="17">
        <f t="shared" si="32"/>
        <v>6088</v>
      </c>
      <c r="DK16" s="18">
        <v>396</v>
      </c>
      <c r="DL16" s="18">
        <v>270</v>
      </c>
    </row>
    <row r="17" spans="1:116" ht="15.75" x14ac:dyDescent="0.2">
      <c r="A17" s="19" t="s">
        <v>84</v>
      </c>
      <c r="B17" s="13">
        <f t="shared" si="0"/>
        <v>23702</v>
      </c>
      <c r="C17" s="14">
        <f>1051-400</f>
        <v>651</v>
      </c>
      <c r="D17" s="14">
        <f>22418-352</f>
        <v>22066</v>
      </c>
      <c r="E17" s="14">
        <v>0</v>
      </c>
      <c r="F17" s="14">
        <v>0</v>
      </c>
      <c r="G17" s="14">
        <v>0</v>
      </c>
      <c r="H17" s="14">
        <v>985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3">
        <f t="shared" si="1"/>
        <v>17935</v>
      </c>
      <c r="P17" s="14">
        <v>0</v>
      </c>
      <c r="Q17" s="14">
        <v>17935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3">
        <f t="shared" si="2"/>
        <v>4590</v>
      </c>
      <c r="Y17" s="13">
        <f t="shared" si="3"/>
        <v>2135</v>
      </c>
      <c r="Z17" s="14">
        <v>2135</v>
      </c>
      <c r="AA17" s="14">
        <v>0</v>
      </c>
      <c r="AB17" s="13">
        <f t="shared" si="4"/>
        <v>2455</v>
      </c>
      <c r="AC17" s="14">
        <v>2455</v>
      </c>
      <c r="AD17" s="14">
        <v>0</v>
      </c>
      <c r="AE17" s="13">
        <f t="shared" si="5"/>
        <v>1835</v>
      </c>
      <c r="AF17" s="14">
        <v>1708</v>
      </c>
      <c r="AG17" s="14">
        <v>127</v>
      </c>
      <c r="AH17" s="14">
        <v>0</v>
      </c>
      <c r="AI17" s="13">
        <f t="shared" si="6"/>
        <v>0</v>
      </c>
      <c r="AJ17" s="14">
        <v>0</v>
      </c>
      <c r="AK17" s="14">
        <v>0</v>
      </c>
      <c r="AL17" s="13">
        <f t="shared" si="7"/>
        <v>1812</v>
      </c>
      <c r="AM17" s="14">
        <f>1546-140</f>
        <v>1406</v>
      </c>
      <c r="AN17" s="14">
        <v>406</v>
      </c>
      <c r="AO17" s="13">
        <f t="shared" si="8"/>
        <v>1281</v>
      </c>
      <c r="AP17" s="14">
        <v>1281</v>
      </c>
      <c r="AQ17" s="14">
        <v>0</v>
      </c>
      <c r="AR17" s="13">
        <f t="shared" si="9"/>
        <v>8207</v>
      </c>
      <c r="AS17" s="14">
        <f>3737-140</f>
        <v>3597</v>
      </c>
      <c r="AT17" s="14">
        <v>127</v>
      </c>
      <c r="AU17" s="14">
        <v>0</v>
      </c>
      <c r="AV17" s="14">
        <v>0</v>
      </c>
      <c r="AW17" s="14">
        <v>0</v>
      </c>
      <c r="AX17" s="13">
        <f t="shared" si="10"/>
        <v>0</v>
      </c>
      <c r="AY17" s="14">
        <v>0</v>
      </c>
      <c r="AZ17" s="14">
        <v>0</v>
      </c>
      <c r="BA17" s="13">
        <f t="shared" si="11"/>
        <v>0</v>
      </c>
      <c r="BB17" s="14">
        <v>0</v>
      </c>
      <c r="BC17" s="14">
        <v>0</v>
      </c>
      <c r="BD17" s="13">
        <f t="shared" si="12"/>
        <v>2561</v>
      </c>
      <c r="BE17" s="14">
        <v>2028</v>
      </c>
      <c r="BF17" s="14">
        <v>533</v>
      </c>
      <c r="BG17" s="13">
        <f t="shared" si="13"/>
        <v>1922</v>
      </c>
      <c r="BH17" s="14">
        <v>1922</v>
      </c>
      <c r="BI17" s="14">
        <v>0</v>
      </c>
      <c r="BJ17" s="13">
        <f t="shared" si="14"/>
        <v>0</v>
      </c>
      <c r="BK17" s="14">
        <v>0</v>
      </c>
      <c r="BL17" s="14">
        <v>0</v>
      </c>
      <c r="BM17" s="13">
        <f t="shared" si="15"/>
        <v>1385</v>
      </c>
      <c r="BN17" s="14">
        <v>1271</v>
      </c>
      <c r="BO17" s="14">
        <v>114</v>
      </c>
      <c r="BP17" s="13">
        <f t="shared" si="16"/>
        <v>1542</v>
      </c>
      <c r="BQ17" s="13">
        <f t="shared" si="17"/>
        <v>0</v>
      </c>
      <c r="BR17" s="14">
        <v>0</v>
      </c>
      <c r="BS17" s="15">
        <v>0</v>
      </c>
      <c r="BT17" s="15">
        <v>0</v>
      </c>
      <c r="BU17" s="15">
        <v>0</v>
      </c>
      <c r="BV17" s="13">
        <f t="shared" si="18"/>
        <v>0</v>
      </c>
      <c r="BW17" s="15">
        <v>0</v>
      </c>
      <c r="BX17" s="15">
        <v>0</v>
      </c>
      <c r="BY17" s="13">
        <f t="shared" si="19"/>
        <v>0</v>
      </c>
      <c r="BZ17" s="15">
        <v>0</v>
      </c>
      <c r="CA17" s="15">
        <v>0</v>
      </c>
      <c r="CB17" s="13">
        <f t="shared" si="20"/>
        <v>1542</v>
      </c>
      <c r="CC17" s="15">
        <v>1278</v>
      </c>
      <c r="CD17" s="15">
        <v>264</v>
      </c>
      <c r="CE17" s="13">
        <f t="shared" si="21"/>
        <v>853</v>
      </c>
      <c r="CF17" s="14">
        <f>533</f>
        <v>533</v>
      </c>
      <c r="CG17" s="14">
        <v>320</v>
      </c>
      <c r="CH17" s="13">
        <f t="shared" si="22"/>
        <v>4071</v>
      </c>
      <c r="CI17" s="14">
        <f>1922-200</f>
        <v>1722</v>
      </c>
      <c r="CJ17" s="14">
        <v>2349</v>
      </c>
      <c r="CK17" s="13">
        <f t="shared" si="23"/>
        <v>0</v>
      </c>
      <c r="CL17" s="14">
        <v>0</v>
      </c>
      <c r="CM17" s="14">
        <v>0</v>
      </c>
      <c r="CN17" s="13">
        <f t="shared" si="24"/>
        <v>5288</v>
      </c>
      <c r="CO17" s="14">
        <f>5018-50</f>
        <v>4968</v>
      </c>
      <c r="CP17" s="14">
        <v>320</v>
      </c>
      <c r="CQ17" s="16"/>
      <c r="CR17" s="13">
        <f t="shared" si="25"/>
        <v>0</v>
      </c>
      <c r="CS17" s="14">
        <v>0</v>
      </c>
      <c r="CT17" s="14">
        <v>0</v>
      </c>
      <c r="CU17" s="13">
        <f t="shared" si="26"/>
        <v>8821</v>
      </c>
      <c r="CV17" s="13">
        <f t="shared" si="27"/>
        <v>7981</v>
      </c>
      <c r="CW17" s="13">
        <f t="shared" si="27"/>
        <v>840</v>
      </c>
      <c r="CX17" s="13">
        <f t="shared" si="28"/>
        <v>297</v>
      </c>
      <c r="CY17" s="14">
        <v>297</v>
      </c>
      <c r="CZ17" s="14">
        <v>0</v>
      </c>
      <c r="DA17" s="13">
        <f t="shared" si="29"/>
        <v>3414</v>
      </c>
      <c r="DB17" s="14">
        <v>3414</v>
      </c>
      <c r="DC17" s="14">
        <v>0</v>
      </c>
      <c r="DD17" s="13">
        <f t="shared" si="30"/>
        <v>5110</v>
      </c>
      <c r="DE17" s="14">
        <v>4270</v>
      </c>
      <c r="DF17" s="14">
        <v>840</v>
      </c>
      <c r="DG17" s="17">
        <f t="shared" si="33"/>
        <v>81322</v>
      </c>
      <c r="DH17" s="17">
        <f t="shared" si="31"/>
        <v>57987</v>
      </c>
      <c r="DI17" s="17">
        <v>7361</v>
      </c>
      <c r="DJ17" s="17">
        <f t="shared" si="32"/>
        <v>23335</v>
      </c>
      <c r="DK17" s="18">
        <v>2583</v>
      </c>
      <c r="DL17" s="18">
        <v>1760</v>
      </c>
    </row>
    <row r="18" spans="1:116" ht="15.75" x14ac:dyDescent="0.2">
      <c r="A18" s="19" t="s">
        <v>85</v>
      </c>
      <c r="B18" s="13">
        <f t="shared" si="0"/>
        <v>0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13">
        <f t="shared" si="1"/>
        <v>0</v>
      </c>
      <c r="P18" s="24"/>
      <c r="Q18" s="24"/>
      <c r="R18" s="24"/>
      <c r="S18" s="24"/>
      <c r="T18" s="24"/>
      <c r="U18" s="24"/>
      <c r="V18" s="24"/>
      <c r="W18" s="24"/>
      <c r="X18" s="13">
        <f t="shared" si="2"/>
        <v>0</v>
      </c>
      <c r="Y18" s="13">
        <f t="shared" si="3"/>
        <v>0</v>
      </c>
      <c r="Z18" s="24"/>
      <c r="AA18" s="24"/>
      <c r="AB18" s="13">
        <f t="shared" si="4"/>
        <v>0</v>
      </c>
      <c r="AC18" s="24"/>
      <c r="AD18" s="24"/>
      <c r="AE18" s="13">
        <f t="shared" si="5"/>
        <v>0</v>
      </c>
      <c r="AF18" s="24"/>
      <c r="AG18" s="24"/>
      <c r="AH18" s="24"/>
      <c r="AI18" s="13">
        <f t="shared" si="6"/>
        <v>0</v>
      </c>
      <c r="AJ18" s="24"/>
      <c r="AK18" s="24"/>
      <c r="AL18" s="13">
        <f t="shared" si="7"/>
        <v>0</v>
      </c>
      <c r="AM18" s="24"/>
      <c r="AN18" s="24"/>
      <c r="AO18" s="13">
        <f t="shared" si="8"/>
        <v>0</v>
      </c>
      <c r="AP18" s="24"/>
      <c r="AQ18" s="24"/>
      <c r="AR18" s="13">
        <f t="shared" si="9"/>
        <v>0</v>
      </c>
      <c r="AS18" s="25"/>
      <c r="AT18" s="25"/>
      <c r="AU18" s="25"/>
      <c r="AV18" s="25"/>
      <c r="AW18" s="25"/>
      <c r="AX18" s="13">
        <f t="shared" si="10"/>
        <v>0</v>
      </c>
      <c r="AY18" s="25"/>
      <c r="AZ18" s="25"/>
      <c r="BA18" s="13">
        <f t="shared" si="11"/>
        <v>0</v>
      </c>
      <c r="BB18" s="25"/>
      <c r="BC18" s="25"/>
      <c r="BD18" s="13">
        <f t="shared" si="12"/>
        <v>0</v>
      </c>
      <c r="BE18" s="25"/>
      <c r="BF18" s="25"/>
      <c r="BG18" s="13">
        <f t="shared" si="13"/>
        <v>0</v>
      </c>
      <c r="BH18" s="25"/>
      <c r="BI18" s="25"/>
      <c r="BJ18" s="13">
        <f t="shared" si="14"/>
        <v>0</v>
      </c>
      <c r="BK18" s="25"/>
      <c r="BL18" s="25"/>
      <c r="BM18" s="13">
        <f t="shared" si="15"/>
        <v>0</v>
      </c>
      <c r="BN18" s="24"/>
      <c r="BO18" s="24"/>
      <c r="BP18" s="13">
        <f t="shared" si="16"/>
        <v>7574</v>
      </c>
      <c r="BQ18" s="13">
        <f t="shared" si="17"/>
        <v>2009</v>
      </c>
      <c r="BR18" s="14">
        <v>1649</v>
      </c>
      <c r="BS18" s="15">
        <v>360</v>
      </c>
      <c r="BT18" s="15">
        <v>0</v>
      </c>
      <c r="BU18" s="15">
        <v>0</v>
      </c>
      <c r="BV18" s="13">
        <f t="shared" si="18"/>
        <v>0</v>
      </c>
      <c r="BW18" s="15">
        <v>0</v>
      </c>
      <c r="BX18" s="15">
        <v>0</v>
      </c>
      <c r="BY18" s="13">
        <f t="shared" si="19"/>
        <v>0</v>
      </c>
      <c r="BZ18" s="15">
        <v>0</v>
      </c>
      <c r="CA18" s="15">
        <v>0</v>
      </c>
      <c r="CB18" s="13">
        <f t="shared" si="20"/>
        <v>5565</v>
      </c>
      <c r="CC18" s="15">
        <v>4235</v>
      </c>
      <c r="CD18" s="15">
        <v>1330</v>
      </c>
      <c r="CE18" s="13">
        <f t="shared" si="21"/>
        <v>0</v>
      </c>
      <c r="CF18" s="24"/>
      <c r="CG18" s="24"/>
      <c r="CH18" s="13">
        <f t="shared" si="22"/>
        <v>0</v>
      </c>
      <c r="CI18" s="24"/>
      <c r="CJ18" s="24"/>
      <c r="CK18" s="13">
        <f t="shared" si="23"/>
        <v>0</v>
      </c>
      <c r="CL18" s="24"/>
      <c r="CM18" s="24"/>
      <c r="CN18" s="13">
        <f t="shared" si="24"/>
        <v>0</v>
      </c>
      <c r="CO18" s="24"/>
      <c r="CP18" s="24"/>
      <c r="CQ18" s="26"/>
      <c r="CR18" s="13">
        <f t="shared" si="25"/>
        <v>0</v>
      </c>
      <c r="CS18" s="24"/>
      <c r="CT18" s="24"/>
      <c r="CU18" s="13">
        <f t="shared" si="26"/>
        <v>0</v>
      </c>
      <c r="CV18" s="13">
        <f t="shared" si="27"/>
        <v>0</v>
      </c>
      <c r="CW18" s="13">
        <f t="shared" si="27"/>
        <v>0</v>
      </c>
      <c r="CX18" s="13">
        <f t="shared" si="28"/>
        <v>0</v>
      </c>
      <c r="CY18" s="25"/>
      <c r="CZ18" s="25"/>
      <c r="DA18" s="13">
        <f t="shared" si="29"/>
        <v>0</v>
      </c>
      <c r="DB18" s="25"/>
      <c r="DC18" s="25"/>
      <c r="DD18" s="13">
        <f t="shared" si="30"/>
        <v>0</v>
      </c>
      <c r="DE18" s="25"/>
      <c r="DF18" s="25"/>
      <c r="DG18" s="17">
        <f t="shared" si="33"/>
        <v>7574</v>
      </c>
      <c r="DH18" s="17">
        <f t="shared" si="31"/>
        <v>5884</v>
      </c>
      <c r="DI18" s="17">
        <v>0</v>
      </c>
      <c r="DJ18" s="17">
        <f t="shared" si="32"/>
        <v>1690</v>
      </c>
      <c r="DK18" s="18"/>
      <c r="DL18" s="18"/>
    </row>
    <row r="19" spans="1:116" ht="15.75" x14ac:dyDescent="0.2">
      <c r="A19" s="19" t="s">
        <v>86</v>
      </c>
      <c r="B19" s="13">
        <f t="shared" si="0"/>
        <v>2996</v>
      </c>
      <c r="C19" s="14">
        <v>317</v>
      </c>
      <c r="D19" s="14">
        <v>1467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1212</v>
      </c>
      <c r="M19" s="14">
        <v>0</v>
      </c>
      <c r="N19" s="14">
        <v>0</v>
      </c>
      <c r="O19" s="13">
        <f t="shared" si="1"/>
        <v>1592</v>
      </c>
      <c r="P19" s="14">
        <v>0</v>
      </c>
      <c r="Q19" s="14">
        <v>1592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3">
        <f t="shared" si="2"/>
        <v>0</v>
      </c>
      <c r="Y19" s="13">
        <f t="shared" si="3"/>
        <v>0</v>
      </c>
      <c r="Z19" s="14">
        <v>0</v>
      </c>
      <c r="AA19" s="14">
        <v>0</v>
      </c>
      <c r="AB19" s="13">
        <f t="shared" si="4"/>
        <v>0</v>
      </c>
      <c r="AC19" s="14">
        <v>0</v>
      </c>
      <c r="AD19" s="14">
        <v>0</v>
      </c>
      <c r="AE19" s="13">
        <f t="shared" si="5"/>
        <v>91</v>
      </c>
      <c r="AF19" s="14">
        <v>91</v>
      </c>
      <c r="AG19" s="14">
        <v>0</v>
      </c>
      <c r="AH19" s="14">
        <v>0</v>
      </c>
      <c r="AI19" s="13">
        <f t="shared" si="6"/>
        <v>0</v>
      </c>
      <c r="AJ19" s="14">
        <v>0</v>
      </c>
      <c r="AK19" s="14">
        <v>0</v>
      </c>
      <c r="AL19" s="13">
        <f t="shared" si="7"/>
        <v>219</v>
      </c>
      <c r="AM19" s="14">
        <v>212</v>
      </c>
      <c r="AN19" s="14">
        <v>7</v>
      </c>
      <c r="AO19" s="13">
        <f t="shared" si="8"/>
        <v>0</v>
      </c>
      <c r="AP19" s="14">
        <v>0</v>
      </c>
      <c r="AQ19" s="14">
        <v>0</v>
      </c>
      <c r="AR19" s="13">
        <f t="shared" si="9"/>
        <v>1136</v>
      </c>
      <c r="AS19" s="14">
        <v>833</v>
      </c>
      <c r="AT19" s="14">
        <v>0</v>
      </c>
      <c r="AU19" s="14">
        <v>0</v>
      </c>
      <c r="AV19" s="14">
        <v>0</v>
      </c>
      <c r="AW19" s="14">
        <v>0</v>
      </c>
      <c r="AX19" s="13">
        <f t="shared" si="10"/>
        <v>0</v>
      </c>
      <c r="AY19" s="14">
        <v>0</v>
      </c>
      <c r="AZ19" s="14">
        <v>0</v>
      </c>
      <c r="BA19" s="13">
        <f t="shared" si="11"/>
        <v>0</v>
      </c>
      <c r="BB19" s="14">
        <v>0</v>
      </c>
      <c r="BC19" s="14">
        <v>0</v>
      </c>
      <c r="BD19" s="13">
        <f t="shared" si="12"/>
        <v>0</v>
      </c>
      <c r="BE19" s="14">
        <v>0</v>
      </c>
      <c r="BF19" s="14">
        <v>0</v>
      </c>
      <c r="BG19" s="13">
        <f t="shared" si="13"/>
        <v>0</v>
      </c>
      <c r="BH19" s="14">
        <v>0</v>
      </c>
      <c r="BI19" s="14">
        <v>0</v>
      </c>
      <c r="BJ19" s="13">
        <f t="shared" si="14"/>
        <v>303</v>
      </c>
      <c r="BK19" s="14">
        <v>303</v>
      </c>
      <c r="BL19" s="14">
        <v>0</v>
      </c>
      <c r="BM19" s="13">
        <f t="shared" si="15"/>
        <v>568</v>
      </c>
      <c r="BN19" s="14">
        <v>568</v>
      </c>
      <c r="BO19" s="14">
        <v>0</v>
      </c>
      <c r="BP19" s="13">
        <f t="shared" si="16"/>
        <v>838</v>
      </c>
      <c r="BQ19" s="13">
        <f t="shared" si="17"/>
        <v>0</v>
      </c>
      <c r="BR19" s="14">
        <v>0</v>
      </c>
      <c r="BS19" s="15">
        <v>0</v>
      </c>
      <c r="BT19" s="15">
        <v>135</v>
      </c>
      <c r="BU19" s="15">
        <v>635</v>
      </c>
      <c r="BV19" s="13">
        <f t="shared" si="18"/>
        <v>68</v>
      </c>
      <c r="BW19" s="15">
        <v>68</v>
      </c>
      <c r="BX19" s="15">
        <v>0</v>
      </c>
      <c r="BY19" s="13">
        <f t="shared" si="19"/>
        <v>0</v>
      </c>
      <c r="BZ19" s="15">
        <v>0</v>
      </c>
      <c r="CA19" s="15">
        <v>0</v>
      </c>
      <c r="CB19" s="13">
        <f t="shared" si="20"/>
        <v>0</v>
      </c>
      <c r="CC19" s="15">
        <v>0</v>
      </c>
      <c r="CD19" s="15">
        <v>0</v>
      </c>
      <c r="CE19" s="13">
        <f t="shared" si="21"/>
        <v>931</v>
      </c>
      <c r="CF19" s="14">
        <v>909</v>
      </c>
      <c r="CG19" s="14">
        <v>22</v>
      </c>
      <c r="CH19" s="13">
        <f t="shared" si="22"/>
        <v>102</v>
      </c>
      <c r="CI19" s="14">
        <v>102</v>
      </c>
      <c r="CJ19" s="14">
        <v>0</v>
      </c>
      <c r="CK19" s="13">
        <f t="shared" si="23"/>
        <v>0</v>
      </c>
      <c r="CL19" s="14">
        <v>0</v>
      </c>
      <c r="CM19" s="14">
        <v>0</v>
      </c>
      <c r="CN19" s="13">
        <f t="shared" si="24"/>
        <v>182</v>
      </c>
      <c r="CO19" s="14">
        <v>91</v>
      </c>
      <c r="CP19" s="14">
        <v>91</v>
      </c>
      <c r="CQ19" s="16"/>
      <c r="CR19" s="13">
        <f t="shared" si="25"/>
        <v>68</v>
      </c>
      <c r="CS19" s="14">
        <v>68</v>
      </c>
      <c r="CT19" s="14">
        <v>0</v>
      </c>
      <c r="CU19" s="13">
        <f t="shared" si="26"/>
        <v>1406</v>
      </c>
      <c r="CV19" s="13">
        <f t="shared" si="27"/>
        <v>1288</v>
      </c>
      <c r="CW19" s="13">
        <f t="shared" si="27"/>
        <v>118</v>
      </c>
      <c r="CX19" s="13">
        <f t="shared" si="28"/>
        <v>368</v>
      </c>
      <c r="CY19" s="14">
        <v>341</v>
      </c>
      <c r="CZ19" s="14">
        <v>27</v>
      </c>
      <c r="DA19" s="13">
        <f t="shared" si="29"/>
        <v>1038</v>
      </c>
      <c r="DB19" s="14">
        <v>947</v>
      </c>
      <c r="DC19" s="14">
        <v>91</v>
      </c>
      <c r="DD19" s="13">
        <f t="shared" si="30"/>
        <v>0</v>
      </c>
      <c r="DE19" s="14">
        <v>0</v>
      </c>
      <c r="DF19" s="14">
        <v>0</v>
      </c>
      <c r="DG19" s="17">
        <f t="shared" si="33"/>
        <v>10129</v>
      </c>
      <c r="DH19" s="17">
        <f t="shared" si="31"/>
        <v>8164</v>
      </c>
      <c r="DI19" s="17">
        <v>1007</v>
      </c>
      <c r="DJ19" s="17">
        <f t="shared" si="32"/>
        <v>1965</v>
      </c>
      <c r="DK19" s="18">
        <v>339</v>
      </c>
      <c r="DL19" s="18">
        <v>231</v>
      </c>
    </row>
    <row r="20" spans="1:116" s="4" customFormat="1" ht="15.75" x14ac:dyDescent="0.2">
      <c r="A20" s="19" t="s">
        <v>87</v>
      </c>
      <c r="B20" s="13">
        <f t="shared" si="0"/>
        <v>5517</v>
      </c>
      <c r="C20" s="14">
        <v>0</v>
      </c>
      <c r="D20" s="14">
        <v>3488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2029</v>
      </c>
      <c r="M20" s="14">
        <v>0</v>
      </c>
      <c r="N20" s="14">
        <v>0</v>
      </c>
      <c r="O20" s="13">
        <f t="shared" si="1"/>
        <v>5229</v>
      </c>
      <c r="P20" s="14">
        <v>0</v>
      </c>
      <c r="Q20" s="14">
        <v>5229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3">
        <f t="shared" si="2"/>
        <v>0</v>
      </c>
      <c r="Y20" s="13">
        <f t="shared" si="3"/>
        <v>0</v>
      </c>
      <c r="Z20" s="14">
        <v>0</v>
      </c>
      <c r="AA20" s="14">
        <v>0</v>
      </c>
      <c r="AB20" s="13">
        <f t="shared" si="4"/>
        <v>0</v>
      </c>
      <c r="AC20" s="14">
        <v>0</v>
      </c>
      <c r="AD20" s="14">
        <v>0</v>
      </c>
      <c r="AE20" s="13">
        <f t="shared" si="5"/>
        <v>1307</v>
      </c>
      <c r="AF20" s="14">
        <v>1307</v>
      </c>
      <c r="AG20" s="14">
        <v>0</v>
      </c>
      <c r="AH20" s="14">
        <v>0</v>
      </c>
      <c r="AI20" s="13">
        <f t="shared" si="6"/>
        <v>0</v>
      </c>
      <c r="AJ20" s="14">
        <v>0</v>
      </c>
      <c r="AK20" s="14">
        <v>0</v>
      </c>
      <c r="AL20" s="13">
        <f t="shared" si="7"/>
        <v>803</v>
      </c>
      <c r="AM20" s="14">
        <v>773</v>
      </c>
      <c r="AN20" s="14">
        <v>30</v>
      </c>
      <c r="AO20" s="13">
        <f t="shared" si="8"/>
        <v>0</v>
      </c>
      <c r="AP20" s="14">
        <v>0</v>
      </c>
      <c r="AQ20" s="14">
        <v>0</v>
      </c>
      <c r="AR20" s="13">
        <f t="shared" si="9"/>
        <v>1642</v>
      </c>
      <c r="AS20" s="14">
        <v>1022</v>
      </c>
      <c r="AT20" s="14">
        <v>0</v>
      </c>
      <c r="AU20" s="14">
        <v>0</v>
      </c>
      <c r="AV20" s="14">
        <v>0</v>
      </c>
      <c r="AW20" s="14">
        <v>0</v>
      </c>
      <c r="AX20" s="13">
        <f t="shared" si="10"/>
        <v>0</v>
      </c>
      <c r="AY20" s="14">
        <v>0</v>
      </c>
      <c r="AZ20" s="14">
        <v>0</v>
      </c>
      <c r="BA20" s="13">
        <f t="shared" si="11"/>
        <v>0</v>
      </c>
      <c r="BB20" s="14">
        <v>0</v>
      </c>
      <c r="BC20" s="14">
        <v>0</v>
      </c>
      <c r="BD20" s="13">
        <f t="shared" si="12"/>
        <v>0</v>
      </c>
      <c r="BE20" s="14">
        <v>0</v>
      </c>
      <c r="BF20" s="14">
        <v>0</v>
      </c>
      <c r="BG20" s="13">
        <f t="shared" si="13"/>
        <v>0</v>
      </c>
      <c r="BH20" s="14">
        <v>0</v>
      </c>
      <c r="BI20" s="14">
        <v>0</v>
      </c>
      <c r="BJ20" s="13">
        <f t="shared" si="14"/>
        <v>620</v>
      </c>
      <c r="BK20" s="14">
        <v>620</v>
      </c>
      <c r="BL20" s="14">
        <v>0</v>
      </c>
      <c r="BM20" s="13">
        <f t="shared" si="15"/>
        <v>0</v>
      </c>
      <c r="BN20" s="14">
        <v>0</v>
      </c>
      <c r="BO20" s="14">
        <v>0</v>
      </c>
      <c r="BP20" s="13">
        <f t="shared" si="16"/>
        <v>2748</v>
      </c>
      <c r="BQ20" s="13">
        <f t="shared" si="17"/>
        <v>0</v>
      </c>
      <c r="BR20" s="14">
        <v>0</v>
      </c>
      <c r="BS20" s="15">
        <v>0</v>
      </c>
      <c r="BT20" s="15">
        <v>0</v>
      </c>
      <c r="BU20" s="15">
        <v>0</v>
      </c>
      <c r="BV20" s="13">
        <f t="shared" si="18"/>
        <v>430</v>
      </c>
      <c r="BW20" s="15">
        <v>430</v>
      </c>
      <c r="BX20" s="15">
        <v>0</v>
      </c>
      <c r="BY20" s="13">
        <f t="shared" si="19"/>
        <v>0</v>
      </c>
      <c r="BZ20" s="15">
        <v>0</v>
      </c>
      <c r="CA20" s="15">
        <v>0</v>
      </c>
      <c r="CB20" s="13">
        <f t="shared" si="20"/>
        <v>2318</v>
      </c>
      <c r="CC20" s="15">
        <v>2126</v>
      </c>
      <c r="CD20" s="15">
        <v>192</v>
      </c>
      <c r="CE20" s="13">
        <f t="shared" si="21"/>
        <v>1086</v>
      </c>
      <c r="CF20" s="14">
        <v>1053</v>
      </c>
      <c r="CG20" s="14">
        <v>33</v>
      </c>
      <c r="CH20" s="13">
        <f t="shared" si="22"/>
        <v>0</v>
      </c>
      <c r="CI20" s="14">
        <v>0</v>
      </c>
      <c r="CJ20" s="14">
        <v>0</v>
      </c>
      <c r="CK20" s="13">
        <f t="shared" si="23"/>
        <v>0</v>
      </c>
      <c r="CL20" s="14">
        <v>0</v>
      </c>
      <c r="CM20" s="14">
        <v>0</v>
      </c>
      <c r="CN20" s="13">
        <f t="shared" si="24"/>
        <v>0</v>
      </c>
      <c r="CO20" s="14">
        <v>0</v>
      </c>
      <c r="CP20" s="14">
        <v>0</v>
      </c>
      <c r="CQ20" s="16"/>
      <c r="CR20" s="13">
        <f t="shared" si="25"/>
        <v>621</v>
      </c>
      <c r="CS20" s="14">
        <v>534</v>
      </c>
      <c r="CT20" s="14">
        <v>87</v>
      </c>
      <c r="CU20" s="13">
        <f t="shared" si="26"/>
        <v>2853</v>
      </c>
      <c r="CV20" s="13">
        <f t="shared" si="27"/>
        <v>2175</v>
      </c>
      <c r="CW20" s="13">
        <f t="shared" si="27"/>
        <v>678</v>
      </c>
      <c r="CX20" s="13">
        <f t="shared" si="28"/>
        <v>817</v>
      </c>
      <c r="CY20" s="14">
        <v>683</v>
      </c>
      <c r="CZ20" s="14">
        <v>134</v>
      </c>
      <c r="DA20" s="13">
        <f t="shared" si="29"/>
        <v>1318</v>
      </c>
      <c r="DB20" s="14">
        <v>774</v>
      </c>
      <c r="DC20" s="14">
        <v>544</v>
      </c>
      <c r="DD20" s="13">
        <f t="shared" si="30"/>
        <v>718</v>
      </c>
      <c r="DE20" s="14">
        <v>718</v>
      </c>
      <c r="DF20" s="14">
        <v>0</v>
      </c>
      <c r="DG20" s="17">
        <f t="shared" si="33"/>
        <v>21806</v>
      </c>
      <c r="DH20" s="17">
        <f t="shared" si="31"/>
        <v>15557</v>
      </c>
      <c r="DI20" s="17">
        <v>1904</v>
      </c>
      <c r="DJ20" s="17">
        <f t="shared" si="32"/>
        <v>6249</v>
      </c>
      <c r="DK20" s="18">
        <v>643</v>
      </c>
      <c r="DL20" s="18">
        <v>438</v>
      </c>
    </row>
    <row r="21" spans="1:116" ht="15.75" x14ac:dyDescent="0.2">
      <c r="A21" s="19" t="s">
        <v>88</v>
      </c>
      <c r="B21" s="13">
        <f t="shared" si="0"/>
        <v>7612</v>
      </c>
      <c r="C21" s="14">
        <v>0</v>
      </c>
      <c r="D21" s="14">
        <v>4166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3446</v>
      </c>
      <c r="M21" s="14">
        <v>0</v>
      </c>
      <c r="N21" s="14">
        <v>0</v>
      </c>
      <c r="O21" s="13">
        <f t="shared" si="1"/>
        <v>2254</v>
      </c>
      <c r="P21" s="14">
        <v>0</v>
      </c>
      <c r="Q21" s="14">
        <v>2254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3">
        <f t="shared" si="2"/>
        <v>0</v>
      </c>
      <c r="Y21" s="13">
        <f t="shared" si="3"/>
        <v>0</v>
      </c>
      <c r="Z21" s="14">
        <v>0</v>
      </c>
      <c r="AA21" s="14">
        <v>0</v>
      </c>
      <c r="AB21" s="13">
        <f t="shared" si="4"/>
        <v>0</v>
      </c>
      <c r="AC21" s="14">
        <v>0</v>
      </c>
      <c r="AD21" s="14">
        <v>0</v>
      </c>
      <c r="AE21" s="13">
        <f t="shared" si="5"/>
        <v>0</v>
      </c>
      <c r="AF21" s="14">
        <v>0</v>
      </c>
      <c r="AG21" s="14">
        <v>0</v>
      </c>
      <c r="AH21" s="14">
        <v>0</v>
      </c>
      <c r="AI21" s="13">
        <f t="shared" si="6"/>
        <v>0</v>
      </c>
      <c r="AJ21" s="14">
        <v>0</v>
      </c>
      <c r="AK21" s="14">
        <v>0</v>
      </c>
      <c r="AL21" s="13">
        <f t="shared" si="7"/>
        <v>1316</v>
      </c>
      <c r="AM21" s="14">
        <v>1159</v>
      </c>
      <c r="AN21" s="14">
        <v>157</v>
      </c>
      <c r="AO21" s="13">
        <f t="shared" si="8"/>
        <v>0</v>
      </c>
      <c r="AP21" s="14">
        <v>0</v>
      </c>
      <c r="AQ21" s="14">
        <v>0</v>
      </c>
      <c r="AR21" s="13">
        <f t="shared" si="9"/>
        <v>305</v>
      </c>
      <c r="AS21" s="14">
        <v>305</v>
      </c>
      <c r="AT21" s="14">
        <v>0</v>
      </c>
      <c r="AU21" s="14">
        <v>0</v>
      </c>
      <c r="AV21" s="14">
        <v>0</v>
      </c>
      <c r="AW21" s="14">
        <v>0</v>
      </c>
      <c r="AX21" s="13">
        <f t="shared" si="10"/>
        <v>0</v>
      </c>
      <c r="AY21" s="14">
        <v>0</v>
      </c>
      <c r="AZ21" s="14">
        <v>0</v>
      </c>
      <c r="BA21" s="13">
        <f t="shared" si="11"/>
        <v>0</v>
      </c>
      <c r="BB21" s="14">
        <v>0</v>
      </c>
      <c r="BC21" s="14">
        <v>0</v>
      </c>
      <c r="BD21" s="13">
        <f t="shared" si="12"/>
        <v>0</v>
      </c>
      <c r="BE21" s="14">
        <v>0</v>
      </c>
      <c r="BF21" s="14">
        <v>0</v>
      </c>
      <c r="BG21" s="13">
        <f t="shared" si="13"/>
        <v>0</v>
      </c>
      <c r="BH21" s="14">
        <v>0</v>
      </c>
      <c r="BI21" s="14">
        <v>0</v>
      </c>
      <c r="BJ21" s="13">
        <f t="shared" si="14"/>
        <v>0</v>
      </c>
      <c r="BK21" s="14">
        <v>0</v>
      </c>
      <c r="BL21" s="14">
        <v>0</v>
      </c>
      <c r="BM21" s="13">
        <f t="shared" si="15"/>
        <v>0</v>
      </c>
      <c r="BN21" s="14">
        <v>0</v>
      </c>
      <c r="BO21" s="14">
        <v>0</v>
      </c>
      <c r="BP21" s="13">
        <f t="shared" si="16"/>
        <v>1257</v>
      </c>
      <c r="BQ21" s="13">
        <f t="shared" si="17"/>
        <v>0</v>
      </c>
      <c r="BR21" s="14">
        <v>0</v>
      </c>
      <c r="BS21" s="15">
        <v>0</v>
      </c>
      <c r="BT21" s="15">
        <v>0</v>
      </c>
      <c r="BU21" s="15">
        <v>0</v>
      </c>
      <c r="BV21" s="13">
        <f t="shared" si="18"/>
        <v>0</v>
      </c>
      <c r="BW21" s="15">
        <v>0</v>
      </c>
      <c r="BX21" s="15">
        <v>0</v>
      </c>
      <c r="BY21" s="13">
        <f t="shared" si="19"/>
        <v>0</v>
      </c>
      <c r="BZ21" s="15">
        <v>0</v>
      </c>
      <c r="CA21" s="15">
        <v>0</v>
      </c>
      <c r="CB21" s="13">
        <f t="shared" si="20"/>
        <v>1257</v>
      </c>
      <c r="CC21" s="15">
        <v>1097</v>
      </c>
      <c r="CD21" s="15">
        <v>160</v>
      </c>
      <c r="CE21" s="13">
        <f t="shared" si="21"/>
        <v>664</v>
      </c>
      <c r="CF21" s="14">
        <v>610</v>
      </c>
      <c r="CG21" s="14">
        <v>54</v>
      </c>
      <c r="CH21" s="13">
        <f t="shared" si="22"/>
        <v>905</v>
      </c>
      <c r="CI21" s="14">
        <v>614</v>
      </c>
      <c r="CJ21" s="14">
        <v>291</v>
      </c>
      <c r="CK21" s="13">
        <f t="shared" si="23"/>
        <v>0</v>
      </c>
      <c r="CL21" s="14">
        <v>0</v>
      </c>
      <c r="CM21" s="14">
        <v>0</v>
      </c>
      <c r="CN21" s="13">
        <f t="shared" si="24"/>
        <v>331</v>
      </c>
      <c r="CO21" s="14">
        <v>265</v>
      </c>
      <c r="CP21" s="14">
        <v>66</v>
      </c>
      <c r="CQ21" s="16"/>
      <c r="CR21" s="13">
        <f t="shared" si="25"/>
        <v>802</v>
      </c>
      <c r="CS21" s="14">
        <v>498</v>
      </c>
      <c r="CT21" s="14">
        <v>304</v>
      </c>
      <c r="CU21" s="13">
        <f t="shared" si="26"/>
        <v>340</v>
      </c>
      <c r="CV21" s="13">
        <f t="shared" si="27"/>
        <v>209</v>
      </c>
      <c r="CW21" s="13">
        <f t="shared" si="27"/>
        <v>131</v>
      </c>
      <c r="CX21" s="13">
        <f t="shared" si="28"/>
        <v>0</v>
      </c>
      <c r="CY21" s="14">
        <v>0</v>
      </c>
      <c r="CZ21" s="14">
        <v>0</v>
      </c>
      <c r="DA21" s="13">
        <f t="shared" si="29"/>
        <v>340</v>
      </c>
      <c r="DB21" s="14">
        <v>209</v>
      </c>
      <c r="DC21" s="14">
        <v>131</v>
      </c>
      <c r="DD21" s="13">
        <f t="shared" si="30"/>
        <v>0</v>
      </c>
      <c r="DE21" s="14">
        <v>0</v>
      </c>
      <c r="DF21" s="14">
        <v>0</v>
      </c>
      <c r="DG21" s="17">
        <f t="shared" si="33"/>
        <v>15786</v>
      </c>
      <c r="DH21" s="17">
        <f t="shared" si="31"/>
        <v>12369</v>
      </c>
      <c r="DI21" s="17">
        <v>1172</v>
      </c>
      <c r="DJ21" s="17">
        <f t="shared" si="32"/>
        <v>3417</v>
      </c>
      <c r="DK21" s="18">
        <v>391</v>
      </c>
      <c r="DL21" s="18">
        <v>266</v>
      </c>
    </row>
    <row r="22" spans="1:116" ht="15.75" x14ac:dyDescent="0.2">
      <c r="A22" s="19" t="s">
        <v>89</v>
      </c>
      <c r="B22" s="13">
        <f t="shared" si="0"/>
        <v>2852</v>
      </c>
      <c r="C22" s="14">
        <v>0</v>
      </c>
      <c r="D22" s="14">
        <v>1768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1084</v>
      </c>
      <c r="M22" s="14">
        <v>0</v>
      </c>
      <c r="N22" s="14">
        <v>0</v>
      </c>
      <c r="O22" s="13">
        <f t="shared" si="1"/>
        <v>2213</v>
      </c>
      <c r="P22" s="14">
        <v>0</v>
      </c>
      <c r="Q22" s="14">
        <v>2213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3">
        <f t="shared" si="2"/>
        <v>0</v>
      </c>
      <c r="Y22" s="13">
        <f t="shared" si="3"/>
        <v>0</v>
      </c>
      <c r="Z22" s="14">
        <v>0</v>
      </c>
      <c r="AA22" s="14">
        <v>0</v>
      </c>
      <c r="AB22" s="13">
        <f t="shared" si="4"/>
        <v>0</v>
      </c>
      <c r="AC22" s="14">
        <v>0</v>
      </c>
      <c r="AD22" s="14">
        <v>0</v>
      </c>
      <c r="AE22" s="13">
        <f t="shared" si="5"/>
        <v>0</v>
      </c>
      <c r="AF22" s="14">
        <v>0</v>
      </c>
      <c r="AG22" s="14">
        <v>0</v>
      </c>
      <c r="AH22" s="14">
        <v>0</v>
      </c>
      <c r="AI22" s="13">
        <f t="shared" si="6"/>
        <v>0</v>
      </c>
      <c r="AJ22" s="14">
        <v>0</v>
      </c>
      <c r="AK22" s="14">
        <v>0</v>
      </c>
      <c r="AL22" s="13">
        <f t="shared" si="7"/>
        <v>267</v>
      </c>
      <c r="AM22" s="14">
        <v>233</v>
      </c>
      <c r="AN22" s="14">
        <v>34</v>
      </c>
      <c r="AO22" s="13">
        <f t="shared" si="8"/>
        <v>229</v>
      </c>
      <c r="AP22" s="14">
        <v>222</v>
      </c>
      <c r="AQ22" s="14">
        <v>7</v>
      </c>
      <c r="AR22" s="13">
        <f t="shared" si="9"/>
        <v>1328</v>
      </c>
      <c r="AS22" s="14">
        <v>995</v>
      </c>
      <c r="AT22" s="14">
        <v>222</v>
      </c>
      <c r="AU22" s="14">
        <v>0</v>
      </c>
      <c r="AV22" s="14">
        <v>0</v>
      </c>
      <c r="AW22" s="14">
        <v>0</v>
      </c>
      <c r="AX22" s="13">
        <f t="shared" si="10"/>
        <v>0</v>
      </c>
      <c r="AY22" s="14">
        <v>0</v>
      </c>
      <c r="AZ22" s="14">
        <v>0</v>
      </c>
      <c r="BA22" s="13">
        <f t="shared" si="11"/>
        <v>0</v>
      </c>
      <c r="BB22" s="14">
        <v>0</v>
      </c>
      <c r="BC22" s="14">
        <v>0</v>
      </c>
      <c r="BD22" s="13">
        <f t="shared" si="12"/>
        <v>0</v>
      </c>
      <c r="BE22" s="14">
        <v>0</v>
      </c>
      <c r="BF22" s="14">
        <v>0</v>
      </c>
      <c r="BG22" s="13">
        <f t="shared" si="13"/>
        <v>0</v>
      </c>
      <c r="BH22" s="14">
        <v>0</v>
      </c>
      <c r="BI22" s="14">
        <v>0</v>
      </c>
      <c r="BJ22" s="13">
        <f t="shared" si="14"/>
        <v>111</v>
      </c>
      <c r="BK22" s="14">
        <v>111</v>
      </c>
      <c r="BL22" s="14">
        <v>0</v>
      </c>
      <c r="BM22" s="13">
        <f t="shared" si="15"/>
        <v>0</v>
      </c>
      <c r="BN22" s="14">
        <v>0</v>
      </c>
      <c r="BO22" s="14">
        <v>0</v>
      </c>
      <c r="BP22" s="13">
        <f t="shared" si="16"/>
        <v>2447</v>
      </c>
      <c r="BQ22" s="13">
        <f t="shared" si="17"/>
        <v>0</v>
      </c>
      <c r="BR22" s="14">
        <v>0</v>
      </c>
      <c r="BS22" s="15">
        <v>0</v>
      </c>
      <c r="BT22" s="15">
        <v>0</v>
      </c>
      <c r="BU22" s="15">
        <v>0</v>
      </c>
      <c r="BV22" s="13">
        <f t="shared" si="18"/>
        <v>4</v>
      </c>
      <c r="BW22" s="15">
        <v>4</v>
      </c>
      <c r="BX22" s="15">
        <v>0</v>
      </c>
      <c r="BY22" s="13">
        <f t="shared" si="19"/>
        <v>0</v>
      </c>
      <c r="BZ22" s="15">
        <v>0</v>
      </c>
      <c r="CA22" s="15">
        <v>0</v>
      </c>
      <c r="CB22" s="13">
        <f t="shared" si="20"/>
        <v>2443</v>
      </c>
      <c r="CC22" s="15">
        <v>2443</v>
      </c>
      <c r="CD22" s="15">
        <v>0</v>
      </c>
      <c r="CE22" s="13">
        <f t="shared" si="21"/>
        <v>1141</v>
      </c>
      <c r="CF22" s="14">
        <v>1106</v>
      </c>
      <c r="CG22" s="14">
        <v>35</v>
      </c>
      <c r="CH22" s="13">
        <f t="shared" si="22"/>
        <v>429</v>
      </c>
      <c r="CI22" s="14">
        <v>345</v>
      </c>
      <c r="CJ22" s="14">
        <v>84</v>
      </c>
      <c r="CK22" s="13">
        <f t="shared" si="23"/>
        <v>0</v>
      </c>
      <c r="CL22" s="14">
        <v>0</v>
      </c>
      <c r="CM22" s="14">
        <v>0</v>
      </c>
      <c r="CN22" s="13">
        <f t="shared" si="24"/>
        <v>166</v>
      </c>
      <c r="CO22" s="14">
        <v>111</v>
      </c>
      <c r="CP22" s="14">
        <v>55</v>
      </c>
      <c r="CQ22" s="16"/>
      <c r="CR22" s="13">
        <f t="shared" si="25"/>
        <v>155</v>
      </c>
      <c r="CS22" s="14">
        <v>110</v>
      </c>
      <c r="CT22" s="14">
        <v>45</v>
      </c>
      <c r="CU22" s="13">
        <f t="shared" si="26"/>
        <v>421</v>
      </c>
      <c r="CV22" s="13">
        <f t="shared" si="27"/>
        <v>421</v>
      </c>
      <c r="CW22" s="13">
        <f t="shared" si="27"/>
        <v>0</v>
      </c>
      <c r="CX22" s="13">
        <f t="shared" si="28"/>
        <v>0</v>
      </c>
      <c r="CY22" s="14">
        <v>0</v>
      </c>
      <c r="CZ22" s="14">
        <v>0</v>
      </c>
      <c r="DA22" s="13">
        <f t="shared" si="29"/>
        <v>421</v>
      </c>
      <c r="DB22" s="14">
        <v>421</v>
      </c>
      <c r="DC22" s="14">
        <v>0</v>
      </c>
      <c r="DD22" s="13">
        <f t="shared" si="30"/>
        <v>0</v>
      </c>
      <c r="DE22" s="14">
        <v>0</v>
      </c>
      <c r="DF22" s="14">
        <v>0</v>
      </c>
      <c r="DG22" s="17">
        <f t="shared" si="33"/>
        <v>11648</v>
      </c>
      <c r="DH22" s="17">
        <f t="shared" si="31"/>
        <v>8953</v>
      </c>
      <c r="DI22" s="17">
        <v>1661</v>
      </c>
      <c r="DJ22" s="17">
        <f t="shared" si="32"/>
        <v>2695</v>
      </c>
      <c r="DK22" s="18">
        <v>566</v>
      </c>
      <c r="DL22" s="18">
        <v>386</v>
      </c>
    </row>
    <row r="23" spans="1:116" ht="15.75" x14ac:dyDescent="0.2">
      <c r="A23" s="19" t="s">
        <v>90</v>
      </c>
      <c r="B23" s="13">
        <f t="shared" si="0"/>
        <v>7732</v>
      </c>
      <c r="C23" s="14">
        <v>0</v>
      </c>
      <c r="D23" s="14">
        <v>6569</v>
      </c>
      <c r="E23" s="14">
        <v>0</v>
      </c>
      <c r="F23" s="14">
        <v>0</v>
      </c>
      <c r="G23" s="14">
        <v>0</v>
      </c>
      <c r="H23" s="14">
        <v>313</v>
      </c>
      <c r="I23" s="14">
        <v>0</v>
      </c>
      <c r="J23" s="14">
        <v>0</v>
      </c>
      <c r="K23" s="14">
        <v>0</v>
      </c>
      <c r="L23" s="14">
        <v>850</v>
      </c>
      <c r="M23" s="14">
        <v>0</v>
      </c>
      <c r="N23" s="14">
        <v>0</v>
      </c>
      <c r="O23" s="13">
        <f t="shared" si="1"/>
        <v>5002</v>
      </c>
      <c r="P23" s="14">
        <v>0</v>
      </c>
      <c r="Q23" s="14">
        <v>5002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3">
        <f t="shared" si="2"/>
        <v>417</v>
      </c>
      <c r="Y23" s="13">
        <f t="shared" si="3"/>
        <v>417</v>
      </c>
      <c r="Z23" s="14">
        <v>417</v>
      </c>
      <c r="AA23" s="14">
        <v>0</v>
      </c>
      <c r="AB23" s="13">
        <f t="shared" si="4"/>
        <v>0</v>
      </c>
      <c r="AC23" s="14">
        <v>0</v>
      </c>
      <c r="AD23" s="14">
        <v>0</v>
      </c>
      <c r="AE23" s="13">
        <f t="shared" si="5"/>
        <v>111</v>
      </c>
      <c r="AF23" s="14">
        <v>111</v>
      </c>
      <c r="AG23" s="14">
        <v>0</v>
      </c>
      <c r="AH23" s="14">
        <v>0</v>
      </c>
      <c r="AI23" s="13">
        <f t="shared" si="6"/>
        <v>0</v>
      </c>
      <c r="AJ23" s="14">
        <v>0</v>
      </c>
      <c r="AK23" s="14">
        <v>0</v>
      </c>
      <c r="AL23" s="13">
        <f t="shared" si="7"/>
        <v>584</v>
      </c>
      <c r="AM23" s="14">
        <v>584</v>
      </c>
      <c r="AN23" s="14">
        <v>0</v>
      </c>
      <c r="AO23" s="13">
        <f t="shared" si="8"/>
        <v>55</v>
      </c>
      <c r="AP23" s="14">
        <v>55</v>
      </c>
      <c r="AQ23" s="14">
        <v>0</v>
      </c>
      <c r="AR23" s="13">
        <f t="shared" si="9"/>
        <v>972</v>
      </c>
      <c r="AS23" s="14">
        <v>933</v>
      </c>
      <c r="AT23" s="14">
        <v>0</v>
      </c>
      <c r="AU23" s="14">
        <v>0</v>
      </c>
      <c r="AV23" s="14">
        <v>0</v>
      </c>
      <c r="AW23" s="14">
        <v>0</v>
      </c>
      <c r="AX23" s="13">
        <f t="shared" si="10"/>
        <v>0</v>
      </c>
      <c r="AY23" s="14">
        <v>0</v>
      </c>
      <c r="AZ23" s="14">
        <v>0</v>
      </c>
      <c r="BA23" s="13">
        <f t="shared" si="11"/>
        <v>0</v>
      </c>
      <c r="BB23" s="14">
        <v>0</v>
      </c>
      <c r="BC23" s="14">
        <v>0</v>
      </c>
      <c r="BD23" s="13">
        <f t="shared" si="12"/>
        <v>0</v>
      </c>
      <c r="BE23" s="14">
        <v>0</v>
      </c>
      <c r="BF23" s="14">
        <v>0</v>
      </c>
      <c r="BG23" s="13">
        <f t="shared" si="13"/>
        <v>0</v>
      </c>
      <c r="BH23" s="14">
        <v>0</v>
      </c>
      <c r="BI23" s="14">
        <v>0</v>
      </c>
      <c r="BJ23" s="13">
        <f t="shared" si="14"/>
        <v>39</v>
      </c>
      <c r="BK23" s="14">
        <v>39</v>
      </c>
      <c r="BL23" s="14">
        <v>0</v>
      </c>
      <c r="BM23" s="13">
        <f t="shared" si="15"/>
        <v>547</v>
      </c>
      <c r="BN23" s="14">
        <v>547</v>
      </c>
      <c r="BO23" s="14">
        <v>0</v>
      </c>
      <c r="BP23" s="13">
        <f t="shared" si="16"/>
        <v>4300</v>
      </c>
      <c r="BQ23" s="13">
        <f t="shared" si="17"/>
        <v>900</v>
      </c>
      <c r="BR23" s="14">
        <v>900</v>
      </c>
      <c r="BS23" s="15">
        <v>0</v>
      </c>
      <c r="BT23" s="15">
        <v>400</v>
      </c>
      <c r="BU23" s="15">
        <v>0</v>
      </c>
      <c r="BV23" s="13">
        <f t="shared" si="18"/>
        <v>600</v>
      </c>
      <c r="BW23" s="15">
        <v>600</v>
      </c>
      <c r="BX23" s="15">
        <v>0</v>
      </c>
      <c r="BY23" s="13">
        <f t="shared" si="19"/>
        <v>0</v>
      </c>
      <c r="BZ23" s="15">
        <v>0</v>
      </c>
      <c r="CA23" s="15">
        <v>0</v>
      </c>
      <c r="CB23" s="13">
        <f t="shared" si="20"/>
        <v>2400</v>
      </c>
      <c r="CC23" s="15">
        <v>2400</v>
      </c>
      <c r="CD23" s="15">
        <v>0</v>
      </c>
      <c r="CE23" s="13">
        <f t="shared" si="21"/>
        <v>298</v>
      </c>
      <c r="CF23" s="14">
        <v>298</v>
      </c>
      <c r="CG23" s="14">
        <v>0</v>
      </c>
      <c r="CH23" s="13">
        <f t="shared" si="22"/>
        <v>310</v>
      </c>
      <c r="CI23" s="14">
        <v>198</v>
      </c>
      <c r="CJ23" s="14">
        <v>112</v>
      </c>
      <c r="CK23" s="13">
        <f t="shared" si="23"/>
        <v>0</v>
      </c>
      <c r="CL23" s="14">
        <v>0</v>
      </c>
      <c r="CM23" s="14">
        <v>0</v>
      </c>
      <c r="CN23" s="13">
        <f t="shared" si="24"/>
        <v>1294</v>
      </c>
      <c r="CO23" s="14">
        <f>1294-388</f>
        <v>906</v>
      </c>
      <c r="CP23" s="14">
        <v>388</v>
      </c>
      <c r="CQ23" s="16"/>
      <c r="CR23" s="13">
        <f t="shared" si="25"/>
        <v>909</v>
      </c>
      <c r="CS23" s="14">
        <v>909</v>
      </c>
      <c r="CT23" s="14">
        <v>0</v>
      </c>
      <c r="CU23" s="13">
        <f t="shared" si="26"/>
        <v>3602</v>
      </c>
      <c r="CV23" s="13">
        <f t="shared" si="27"/>
        <v>3602</v>
      </c>
      <c r="CW23" s="13">
        <f t="shared" si="27"/>
        <v>0</v>
      </c>
      <c r="CX23" s="13">
        <f t="shared" si="28"/>
        <v>470</v>
      </c>
      <c r="CY23" s="14">
        <v>470</v>
      </c>
      <c r="CZ23" s="14">
        <v>0</v>
      </c>
      <c r="DA23" s="13">
        <f t="shared" si="29"/>
        <v>1879</v>
      </c>
      <c r="DB23" s="14">
        <v>1879</v>
      </c>
      <c r="DC23" s="14">
        <v>0</v>
      </c>
      <c r="DD23" s="13">
        <f t="shared" si="30"/>
        <v>1253</v>
      </c>
      <c r="DE23" s="14">
        <v>1253</v>
      </c>
      <c r="DF23" s="14">
        <v>0</v>
      </c>
      <c r="DG23" s="17">
        <f t="shared" si="33"/>
        <v>26133</v>
      </c>
      <c r="DH23" s="17">
        <f t="shared" si="31"/>
        <v>20231</v>
      </c>
      <c r="DI23" s="17">
        <v>3385</v>
      </c>
      <c r="DJ23" s="17">
        <f t="shared" si="32"/>
        <v>5902</v>
      </c>
      <c r="DK23" s="18">
        <v>1221</v>
      </c>
      <c r="DL23" s="18">
        <v>832</v>
      </c>
    </row>
    <row r="24" spans="1:116" ht="15.75" x14ac:dyDescent="0.2">
      <c r="A24" s="19" t="s">
        <v>91</v>
      </c>
      <c r="B24" s="13">
        <f t="shared" si="0"/>
        <v>3041</v>
      </c>
      <c r="C24" s="14">
        <v>0</v>
      </c>
      <c r="D24" s="14">
        <v>1828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1213</v>
      </c>
      <c r="M24" s="14">
        <v>0</v>
      </c>
      <c r="N24" s="14">
        <v>0</v>
      </c>
      <c r="O24" s="13">
        <f t="shared" si="1"/>
        <v>4286</v>
      </c>
      <c r="P24" s="14">
        <v>0</v>
      </c>
      <c r="Q24" s="14">
        <v>4286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3">
        <f t="shared" si="2"/>
        <v>146</v>
      </c>
      <c r="Y24" s="13">
        <f t="shared" si="3"/>
        <v>146</v>
      </c>
      <c r="Z24" s="14">
        <v>146</v>
      </c>
      <c r="AA24" s="14">
        <v>0</v>
      </c>
      <c r="AB24" s="13">
        <f t="shared" si="4"/>
        <v>0</v>
      </c>
      <c r="AC24" s="14">
        <v>0</v>
      </c>
      <c r="AD24" s="14">
        <v>0</v>
      </c>
      <c r="AE24" s="13">
        <f t="shared" si="5"/>
        <v>404</v>
      </c>
      <c r="AF24" s="14">
        <v>404</v>
      </c>
      <c r="AG24" s="14">
        <v>0</v>
      </c>
      <c r="AH24" s="14">
        <v>0</v>
      </c>
      <c r="AI24" s="13">
        <f t="shared" si="6"/>
        <v>0</v>
      </c>
      <c r="AJ24" s="14">
        <v>0</v>
      </c>
      <c r="AK24" s="14">
        <v>0</v>
      </c>
      <c r="AL24" s="13">
        <f t="shared" si="7"/>
        <v>2301</v>
      </c>
      <c r="AM24" s="14">
        <v>2208</v>
      </c>
      <c r="AN24" s="14">
        <v>93</v>
      </c>
      <c r="AO24" s="13">
        <f t="shared" si="8"/>
        <v>16</v>
      </c>
      <c r="AP24" s="14">
        <v>16</v>
      </c>
      <c r="AQ24" s="14">
        <v>0</v>
      </c>
      <c r="AR24" s="13">
        <f t="shared" si="9"/>
        <v>2233</v>
      </c>
      <c r="AS24" s="14">
        <v>1586</v>
      </c>
      <c r="AT24" s="14">
        <v>349</v>
      </c>
      <c r="AU24" s="14">
        <v>0</v>
      </c>
      <c r="AV24" s="14">
        <v>0</v>
      </c>
      <c r="AW24" s="14">
        <v>0</v>
      </c>
      <c r="AX24" s="13">
        <f t="shared" si="10"/>
        <v>0</v>
      </c>
      <c r="AY24" s="14">
        <v>0</v>
      </c>
      <c r="AZ24" s="14">
        <v>0</v>
      </c>
      <c r="BA24" s="13">
        <f t="shared" si="11"/>
        <v>0</v>
      </c>
      <c r="BB24" s="14">
        <v>0</v>
      </c>
      <c r="BC24" s="14">
        <v>0</v>
      </c>
      <c r="BD24" s="13">
        <f t="shared" si="12"/>
        <v>0</v>
      </c>
      <c r="BE24" s="14">
        <v>0</v>
      </c>
      <c r="BF24" s="14">
        <v>0</v>
      </c>
      <c r="BG24" s="13">
        <f t="shared" si="13"/>
        <v>0</v>
      </c>
      <c r="BH24" s="14">
        <v>0</v>
      </c>
      <c r="BI24" s="14">
        <v>0</v>
      </c>
      <c r="BJ24" s="13">
        <f t="shared" si="14"/>
        <v>298</v>
      </c>
      <c r="BK24" s="14">
        <v>298</v>
      </c>
      <c r="BL24" s="14">
        <v>0</v>
      </c>
      <c r="BM24" s="13">
        <f t="shared" si="15"/>
        <v>0</v>
      </c>
      <c r="BN24" s="14">
        <v>0</v>
      </c>
      <c r="BO24" s="14">
        <v>0</v>
      </c>
      <c r="BP24" s="13">
        <f t="shared" si="16"/>
        <v>1237</v>
      </c>
      <c r="BQ24" s="13">
        <f t="shared" si="17"/>
        <v>0</v>
      </c>
      <c r="BR24" s="14">
        <v>0</v>
      </c>
      <c r="BS24" s="15">
        <v>0</v>
      </c>
      <c r="BT24" s="15">
        <v>86</v>
      </c>
      <c r="BU24" s="15">
        <v>250</v>
      </c>
      <c r="BV24" s="13">
        <f t="shared" si="18"/>
        <v>0</v>
      </c>
      <c r="BW24" s="15">
        <v>0</v>
      </c>
      <c r="BX24" s="15">
        <v>0</v>
      </c>
      <c r="BY24" s="13">
        <f t="shared" si="19"/>
        <v>0</v>
      </c>
      <c r="BZ24" s="15">
        <v>0</v>
      </c>
      <c r="CA24" s="15">
        <v>0</v>
      </c>
      <c r="CB24" s="13">
        <f t="shared" si="20"/>
        <v>901</v>
      </c>
      <c r="CC24" s="15">
        <v>712</v>
      </c>
      <c r="CD24" s="15">
        <v>189</v>
      </c>
      <c r="CE24" s="13">
        <f t="shared" si="21"/>
        <v>1825</v>
      </c>
      <c r="CF24" s="14">
        <v>1819</v>
      </c>
      <c r="CG24" s="14">
        <v>6</v>
      </c>
      <c r="CH24" s="13">
        <f t="shared" si="22"/>
        <v>280</v>
      </c>
      <c r="CI24" s="14">
        <v>280</v>
      </c>
      <c r="CJ24" s="14">
        <v>0</v>
      </c>
      <c r="CK24" s="13">
        <f t="shared" si="23"/>
        <v>0</v>
      </c>
      <c r="CL24" s="14">
        <v>0</v>
      </c>
      <c r="CM24" s="14">
        <v>0</v>
      </c>
      <c r="CN24" s="13">
        <f t="shared" si="24"/>
        <v>1019</v>
      </c>
      <c r="CO24" s="14">
        <v>698</v>
      </c>
      <c r="CP24" s="14">
        <v>321</v>
      </c>
      <c r="CQ24" s="16"/>
      <c r="CR24" s="13">
        <f t="shared" si="25"/>
        <v>14</v>
      </c>
      <c r="CS24" s="14">
        <v>7</v>
      </c>
      <c r="CT24" s="14">
        <v>7</v>
      </c>
      <c r="CU24" s="13">
        <f t="shared" si="26"/>
        <v>1430</v>
      </c>
      <c r="CV24" s="13">
        <f t="shared" si="27"/>
        <v>1430</v>
      </c>
      <c r="CW24" s="13">
        <f t="shared" si="27"/>
        <v>0</v>
      </c>
      <c r="CX24" s="13">
        <f t="shared" si="28"/>
        <v>350</v>
      </c>
      <c r="CY24" s="14">
        <v>350</v>
      </c>
      <c r="CZ24" s="14">
        <v>0</v>
      </c>
      <c r="DA24" s="13">
        <f t="shared" si="29"/>
        <v>350</v>
      </c>
      <c r="DB24" s="14">
        <v>350</v>
      </c>
      <c r="DC24" s="14">
        <v>0</v>
      </c>
      <c r="DD24" s="13">
        <f t="shared" si="30"/>
        <v>730</v>
      </c>
      <c r="DE24" s="14">
        <v>730</v>
      </c>
      <c r="DF24" s="14">
        <v>0</v>
      </c>
      <c r="DG24" s="17">
        <f t="shared" si="33"/>
        <v>18232</v>
      </c>
      <c r="DH24" s="17">
        <f t="shared" si="31"/>
        <v>12895</v>
      </c>
      <c r="DI24" s="17">
        <v>1565</v>
      </c>
      <c r="DJ24" s="17">
        <f t="shared" si="32"/>
        <v>5337</v>
      </c>
      <c r="DK24" s="18">
        <v>540</v>
      </c>
      <c r="DL24" s="18">
        <v>368</v>
      </c>
    </row>
    <row r="25" spans="1:116" ht="15.75" x14ac:dyDescent="0.2">
      <c r="A25" s="19" t="s">
        <v>92</v>
      </c>
      <c r="B25" s="13">
        <f t="shared" si="0"/>
        <v>7411</v>
      </c>
      <c r="C25" s="14">
        <v>0</v>
      </c>
      <c r="D25" s="14">
        <v>4431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2980</v>
      </c>
      <c r="M25" s="14">
        <v>0</v>
      </c>
      <c r="N25" s="14">
        <v>0</v>
      </c>
      <c r="O25" s="13">
        <f t="shared" si="1"/>
        <v>7529</v>
      </c>
      <c r="P25" s="14">
        <v>0</v>
      </c>
      <c r="Q25" s="14">
        <v>7529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3">
        <f t="shared" si="2"/>
        <v>0</v>
      </c>
      <c r="Y25" s="13">
        <f t="shared" si="3"/>
        <v>0</v>
      </c>
      <c r="Z25" s="14">
        <v>0</v>
      </c>
      <c r="AA25" s="14">
        <v>0</v>
      </c>
      <c r="AB25" s="13">
        <f t="shared" si="4"/>
        <v>0</v>
      </c>
      <c r="AC25" s="14">
        <v>0</v>
      </c>
      <c r="AD25" s="14">
        <v>0</v>
      </c>
      <c r="AE25" s="13">
        <f t="shared" si="5"/>
        <v>670</v>
      </c>
      <c r="AF25" s="14">
        <v>670</v>
      </c>
      <c r="AG25" s="14">
        <v>0</v>
      </c>
      <c r="AH25" s="14">
        <v>0</v>
      </c>
      <c r="AI25" s="13">
        <f t="shared" si="6"/>
        <v>0</v>
      </c>
      <c r="AJ25" s="14">
        <v>0</v>
      </c>
      <c r="AK25" s="14">
        <v>0</v>
      </c>
      <c r="AL25" s="13">
        <f t="shared" si="7"/>
        <v>3725</v>
      </c>
      <c r="AM25" s="14">
        <v>3725</v>
      </c>
      <c r="AN25" s="14">
        <v>0</v>
      </c>
      <c r="AO25" s="13">
        <f t="shared" si="8"/>
        <v>38</v>
      </c>
      <c r="AP25" s="14">
        <v>19</v>
      </c>
      <c r="AQ25" s="14">
        <v>19</v>
      </c>
      <c r="AR25" s="13">
        <f t="shared" si="9"/>
        <v>9422</v>
      </c>
      <c r="AS25" s="14">
        <v>4655</v>
      </c>
      <c r="AT25" s="14">
        <v>19</v>
      </c>
      <c r="AU25" s="14">
        <v>0</v>
      </c>
      <c r="AV25" s="14">
        <v>0</v>
      </c>
      <c r="AW25" s="14">
        <v>0</v>
      </c>
      <c r="AX25" s="13">
        <f t="shared" si="10"/>
        <v>0</v>
      </c>
      <c r="AY25" s="14">
        <v>0</v>
      </c>
      <c r="AZ25" s="14">
        <v>0</v>
      </c>
      <c r="BA25" s="13">
        <f t="shared" si="11"/>
        <v>0</v>
      </c>
      <c r="BB25" s="14">
        <v>0</v>
      </c>
      <c r="BC25" s="14">
        <v>0</v>
      </c>
      <c r="BD25" s="13">
        <f t="shared" si="12"/>
        <v>4655</v>
      </c>
      <c r="BE25" s="14">
        <v>4655</v>
      </c>
      <c r="BF25" s="14">
        <v>0</v>
      </c>
      <c r="BG25" s="13">
        <f t="shared" si="13"/>
        <v>0</v>
      </c>
      <c r="BH25" s="14">
        <v>0</v>
      </c>
      <c r="BI25" s="14">
        <v>0</v>
      </c>
      <c r="BJ25" s="13">
        <f t="shared" si="14"/>
        <v>93</v>
      </c>
      <c r="BK25" s="14">
        <v>93</v>
      </c>
      <c r="BL25" s="14">
        <v>0</v>
      </c>
      <c r="BM25" s="13">
        <f t="shared" si="15"/>
        <v>0</v>
      </c>
      <c r="BN25" s="14">
        <v>0</v>
      </c>
      <c r="BO25" s="14">
        <v>0</v>
      </c>
      <c r="BP25" s="13">
        <f t="shared" si="16"/>
        <v>2757</v>
      </c>
      <c r="BQ25" s="13">
        <f t="shared" si="17"/>
        <v>242</v>
      </c>
      <c r="BR25" s="14">
        <v>242</v>
      </c>
      <c r="BS25" s="15">
        <v>0</v>
      </c>
      <c r="BT25" s="15">
        <v>115</v>
      </c>
      <c r="BU25" s="15">
        <v>690</v>
      </c>
      <c r="BV25" s="13">
        <f t="shared" si="18"/>
        <v>0</v>
      </c>
      <c r="BW25" s="15">
        <v>0</v>
      </c>
      <c r="BX25" s="15">
        <v>0</v>
      </c>
      <c r="BY25" s="13">
        <f t="shared" si="19"/>
        <v>0</v>
      </c>
      <c r="BZ25" s="15">
        <v>0</v>
      </c>
      <c r="CA25" s="15">
        <v>0</v>
      </c>
      <c r="CB25" s="13">
        <f t="shared" si="20"/>
        <v>1710</v>
      </c>
      <c r="CC25" s="15">
        <v>1025</v>
      </c>
      <c r="CD25" s="15">
        <v>685</v>
      </c>
      <c r="CE25" s="13">
        <f t="shared" si="21"/>
        <v>6712</v>
      </c>
      <c r="CF25" s="14">
        <v>6703</v>
      </c>
      <c r="CG25" s="14">
        <v>9</v>
      </c>
      <c r="CH25" s="13">
        <f t="shared" si="22"/>
        <v>93</v>
      </c>
      <c r="CI25" s="14">
        <v>93</v>
      </c>
      <c r="CJ25" s="14">
        <v>0</v>
      </c>
      <c r="CK25" s="13">
        <f t="shared" si="23"/>
        <v>0</v>
      </c>
      <c r="CL25" s="14">
        <v>0</v>
      </c>
      <c r="CM25" s="14">
        <v>0</v>
      </c>
      <c r="CN25" s="13">
        <f t="shared" si="24"/>
        <v>94</v>
      </c>
      <c r="CO25" s="14">
        <v>47</v>
      </c>
      <c r="CP25" s="14">
        <v>47</v>
      </c>
      <c r="CQ25" s="16"/>
      <c r="CR25" s="13">
        <f t="shared" si="25"/>
        <v>2789</v>
      </c>
      <c r="CS25" s="14">
        <v>2484</v>
      </c>
      <c r="CT25" s="14">
        <v>305</v>
      </c>
      <c r="CU25" s="13">
        <f t="shared" si="26"/>
        <v>2922</v>
      </c>
      <c r="CV25" s="13">
        <f t="shared" si="27"/>
        <v>2922</v>
      </c>
      <c r="CW25" s="13">
        <f t="shared" si="27"/>
        <v>0</v>
      </c>
      <c r="CX25" s="13">
        <f t="shared" si="28"/>
        <v>58</v>
      </c>
      <c r="CY25" s="14">
        <v>58</v>
      </c>
      <c r="CZ25" s="14">
        <v>0</v>
      </c>
      <c r="DA25" s="13">
        <f t="shared" si="29"/>
        <v>2864</v>
      </c>
      <c r="DB25" s="14">
        <v>2864</v>
      </c>
      <c r="DC25" s="14">
        <v>0</v>
      </c>
      <c r="DD25" s="13">
        <f t="shared" si="30"/>
        <v>0</v>
      </c>
      <c r="DE25" s="14">
        <v>0</v>
      </c>
      <c r="DF25" s="14">
        <v>0</v>
      </c>
      <c r="DG25" s="17">
        <f t="shared" si="33"/>
        <v>44162</v>
      </c>
      <c r="DH25" s="17">
        <f t="shared" si="31"/>
        <v>35434</v>
      </c>
      <c r="DI25" s="17">
        <v>3126</v>
      </c>
      <c r="DJ25" s="17">
        <f t="shared" si="32"/>
        <v>8728</v>
      </c>
      <c r="DK25" s="18">
        <v>1077</v>
      </c>
      <c r="DL25" s="18">
        <v>734</v>
      </c>
    </row>
    <row r="26" spans="1:116" ht="15.75" x14ac:dyDescent="0.2">
      <c r="A26" s="19" t="s">
        <v>93</v>
      </c>
      <c r="B26" s="13">
        <f t="shared" si="0"/>
        <v>6860</v>
      </c>
      <c r="C26" s="14">
        <v>0</v>
      </c>
      <c r="D26" s="14">
        <v>2118</v>
      </c>
      <c r="E26" s="14">
        <v>1497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3245</v>
      </c>
      <c r="M26" s="14">
        <v>0</v>
      </c>
      <c r="N26" s="14">
        <v>0</v>
      </c>
      <c r="O26" s="13">
        <f t="shared" si="1"/>
        <v>12864</v>
      </c>
      <c r="P26" s="14">
        <v>0</v>
      </c>
      <c r="Q26" s="14">
        <v>12159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705</v>
      </c>
      <c r="X26" s="13">
        <f t="shared" si="2"/>
        <v>223</v>
      </c>
      <c r="Y26" s="13">
        <f t="shared" si="3"/>
        <v>223</v>
      </c>
      <c r="Z26" s="14">
        <v>223</v>
      </c>
      <c r="AA26" s="14">
        <v>0</v>
      </c>
      <c r="AB26" s="13">
        <f t="shared" si="4"/>
        <v>0</v>
      </c>
      <c r="AC26" s="14">
        <v>0</v>
      </c>
      <c r="AD26" s="14">
        <v>0</v>
      </c>
      <c r="AE26" s="13">
        <f t="shared" si="5"/>
        <v>381</v>
      </c>
      <c r="AF26" s="14">
        <v>353</v>
      </c>
      <c r="AG26" s="14">
        <v>28</v>
      </c>
      <c r="AH26" s="14">
        <v>0</v>
      </c>
      <c r="AI26" s="13">
        <f t="shared" si="6"/>
        <v>0</v>
      </c>
      <c r="AJ26" s="14">
        <v>0</v>
      </c>
      <c r="AK26" s="14">
        <v>0</v>
      </c>
      <c r="AL26" s="13">
        <f t="shared" si="7"/>
        <v>361</v>
      </c>
      <c r="AM26" s="14">
        <v>271</v>
      </c>
      <c r="AN26" s="14">
        <v>90</v>
      </c>
      <c r="AO26" s="13">
        <f t="shared" si="8"/>
        <v>1376</v>
      </c>
      <c r="AP26" s="14">
        <v>1212</v>
      </c>
      <c r="AQ26" s="14">
        <v>164</v>
      </c>
      <c r="AR26" s="13">
        <f t="shared" si="9"/>
        <v>3687</v>
      </c>
      <c r="AS26" s="14">
        <v>2502</v>
      </c>
      <c r="AT26" s="14">
        <v>705</v>
      </c>
      <c r="AU26" s="14">
        <v>0</v>
      </c>
      <c r="AV26" s="14">
        <v>0</v>
      </c>
      <c r="AW26" s="14">
        <v>0</v>
      </c>
      <c r="AX26" s="13">
        <f t="shared" si="10"/>
        <v>0</v>
      </c>
      <c r="AY26" s="14">
        <v>0</v>
      </c>
      <c r="AZ26" s="14">
        <v>0</v>
      </c>
      <c r="BA26" s="13">
        <f t="shared" si="11"/>
        <v>0</v>
      </c>
      <c r="BB26" s="14">
        <v>0</v>
      </c>
      <c r="BC26" s="14">
        <v>0</v>
      </c>
      <c r="BD26" s="13">
        <f t="shared" si="12"/>
        <v>395</v>
      </c>
      <c r="BE26" s="14">
        <v>395</v>
      </c>
      <c r="BF26" s="14">
        <v>0</v>
      </c>
      <c r="BG26" s="13">
        <f t="shared" si="13"/>
        <v>0</v>
      </c>
      <c r="BH26" s="14">
        <v>0</v>
      </c>
      <c r="BI26" s="14">
        <v>0</v>
      </c>
      <c r="BJ26" s="13">
        <f t="shared" si="14"/>
        <v>85</v>
      </c>
      <c r="BK26" s="14">
        <v>85</v>
      </c>
      <c r="BL26" s="14">
        <v>0</v>
      </c>
      <c r="BM26" s="13">
        <f t="shared" si="15"/>
        <v>57</v>
      </c>
      <c r="BN26" s="14">
        <v>57</v>
      </c>
      <c r="BO26" s="14">
        <v>0</v>
      </c>
      <c r="BP26" s="13">
        <f t="shared" si="16"/>
        <v>0</v>
      </c>
      <c r="BQ26" s="13">
        <f t="shared" si="17"/>
        <v>0</v>
      </c>
      <c r="BR26" s="14">
        <v>0</v>
      </c>
      <c r="BS26" s="14">
        <v>0</v>
      </c>
      <c r="BT26" s="14">
        <v>0</v>
      </c>
      <c r="BU26" s="14">
        <v>0</v>
      </c>
      <c r="BV26" s="13">
        <f t="shared" si="18"/>
        <v>0</v>
      </c>
      <c r="BW26" s="14">
        <v>0</v>
      </c>
      <c r="BX26" s="14">
        <v>0</v>
      </c>
      <c r="BY26" s="13">
        <f t="shared" si="19"/>
        <v>0</v>
      </c>
      <c r="BZ26" s="14">
        <v>0</v>
      </c>
      <c r="CA26" s="14">
        <v>0</v>
      </c>
      <c r="CB26" s="13">
        <f t="shared" si="20"/>
        <v>0</v>
      </c>
      <c r="CC26" s="14">
        <v>0</v>
      </c>
      <c r="CD26" s="14">
        <v>0</v>
      </c>
      <c r="CE26" s="13">
        <f t="shared" si="21"/>
        <v>918</v>
      </c>
      <c r="CF26" s="14">
        <v>870</v>
      </c>
      <c r="CG26" s="14">
        <v>48</v>
      </c>
      <c r="CH26" s="13">
        <f t="shared" si="22"/>
        <v>523</v>
      </c>
      <c r="CI26" s="14">
        <v>15</v>
      </c>
      <c r="CJ26" s="14">
        <v>508</v>
      </c>
      <c r="CK26" s="13">
        <f t="shared" si="23"/>
        <v>0</v>
      </c>
      <c r="CL26" s="14">
        <v>0</v>
      </c>
      <c r="CM26" s="14">
        <v>0</v>
      </c>
      <c r="CN26" s="13">
        <f t="shared" si="24"/>
        <v>56</v>
      </c>
      <c r="CO26" s="14">
        <v>28</v>
      </c>
      <c r="CP26" s="14">
        <v>28</v>
      </c>
      <c r="CQ26" s="16"/>
      <c r="CR26" s="13">
        <f t="shared" si="25"/>
        <v>1177</v>
      </c>
      <c r="CS26" s="14">
        <v>743</v>
      </c>
      <c r="CT26" s="14">
        <v>434</v>
      </c>
      <c r="CU26" s="13">
        <f t="shared" si="26"/>
        <v>891</v>
      </c>
      <c r="CV26" s="13">
        <f t="shared" si="27"/>
        <v>891</v>
      </c>
      <c r="CW26" s="13">
        <f t="shared" si="27"/>
        <v>0</v>
      </c>
      <c r="CX26" s="13">
        <f t="shared" si="28"/>
        <v>0</v>
      </c>
      <c r="CY26" s="14">
        <v>0</v>
      </c>
      <c r="CZ26" s="14">
        <v>0</v>
      </c>
      <c r="DA26" s="13">
        <f t="shared" si="29"/>
        <v>891</v>
      </c>
      <c r="DB26" s="14">
        <v>891</v>
      </c>
      <c r="DC26" s="14">
        <v>0</v>
      </c>
      <c r="DD26" s="13">
        <f t="shared" si="30"/>
        <v>0</v>
      </c>
      <c r="DE26" s="14">
        <v>0</v>
      </c>
      <c r="DF26" s="14">
        <v>0</v>
      </c>
      <c r="DG26" s="17">
        <f t="shared" si="33"/>
        <v>29374</v>
      </c>
      <c r="DH26" s="17">
        <f t="shared" si="31"/>
        <v>14505</v>
      </c>
      <c r="DI26" s="17">
        <v>3951</v>
      </c>
      <c r="DJ26" s="17">
        <f t="shared" si="32"/>
        <v>14869</v>
      </c>
      <c r="DK26" s="18">
        <v>1347</v>
      </c>
      <c r="DL26" s="18">
        <v>918</v>
      </c>
    </row>
    <row r="27" spans="1:116" ht="15.75" x14ac:dyDescent="0.2">
      <c r="A27" s="19" t="s">
        <v>94</v>
      </c>
      <c r="B27" s="13">
        <f t="shared" si="0"/>
        <v>5102</v>
      </c>
      <c r="C27" s="14">
        <v>0</v>
      </c>
      <c r="D27" s="14">
        <v>5102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3">
        <f t="shared" si="1"/>
        <v>4895</v>
      </c>
      <c r="P27" s="14">
        <v>0</v>
      </c>
      <c r="Q27" s="14">
        <v>4895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3">
        <f t="shared" si="2"/>
        <v>0</v>
      </c>
      <c r="Y27" s="13">
        <f t="shared" si="3"/>
        <v>0</v>
      </c>
      <c r="Z27" s="14">
        <v>0</v>
      </c>
      <c r="AA27" s="14">
        <v>0</v>
      </c>
      <c r="AB27" s="13">
        <f t="shared" si="4"/>
        <v>0</v>
      </c>
      <c r="AC27" s="14">
        <v>0</v>
      </c>
      <c r="AD27" s="14">
        <v>0</v>
      </c>
      <c r="AE27" s="13">
        <f t="shared" si="5"/>
        <v>783</v>
      </c>
      <c r="AF27" s="14">
        <v>783</v>
      </c>
      <c r="AG27" s="14">
        <v>0</v>
      </c>
      <c r="AH27" s="14">
        <v>0</v>
      </c>
      <c r="AI27" s="13">
        <f t="shared" si="6"/>
        <v>0</v>
      </c>
      <c r="AJ27" s="14">
        <v>0</v>
      </c>
      <c r="AK27" s="14">
        <v>0</v>
      </c>
      <c r="AL27" s="13">
        <f t="shared" si="7"/>
        <v>900</v>
      </c>
      <c r="AM27" s="14">
        <v>881</v>
      </c>
      <c r="AN27" s="14">
        <v>19</v>
      </c>
      <c r="AO27" s="13">
        <f t="shared" si="8"/>
        <v>0</v>
      </c>
      <c r="AP27" s="14">
        <v>0</v>
      </c>
      <c r="AQ27" s="14">
        <v>0</v>
      </c>
      <c r="AR27" s="13">
        <f t="shared" si="9"/>
        <v>2040</v>
      </c>
      <c r="AS27" s="14">
        <v>832</v>
      </c>
      <c r="AT27" s="14">
        <v>97</v>
      </c>
      <c r="AU27" s="14">
        <v>0</v>
      </c>
      <c r="AV27" s="14">
        <v>0</v>
      </c>
      <c r="AW27" s="14">
        <v>0</v>
      </c>
      <c r="AX27" s="13">
        <f t="shared" si="10"/>
        <v>0</v>
      </c>
      <c r="AY27" s="14">
        <v>0</v>
      </c>
      <c r="AZ27" s="14">
        <v>0</v>
      </c>
      <c r="BA27" s="13">
        <f t="shared" si="11"/>
        <v>0</v>
      </c>
      <c r="BB27" s="14">
        <v>0</v>
      </c>
      <c r="BC27" s="14">
        <v>0</v>
      </c>
      <c r="BD27" s="13">
        <f t="shared" si="12"/>
        <v>1042</v>
      </c>
      <c r="BE27" s="14">
        <v>907</v>
      </c>
      <c r="BF27" s="14">
        <v>135</v>
      </c>
      <c r="BG27" s="13">
        <f t="shared" si="13"/>
        <v>0</v>
      </c>
      <c r="BH27" s="14">
        <v>0</v>
      </c>
      <c r="BI27" s="14">
        <v>0</v>
      </c>
      <c r="BJ27" s="13">
        <f t="shared" si="14"/>
        <v>69</v>
      </c>
      <c r="BK27" s="14">
        <v>69</v>
      </c>
      <c r="BL27" s="14">
        <v>0</v>
      </c>
      <c r="BM27" s="13">
        <f t="shared" si="15"/>
        <v>1813</v>
      </c>
      <c r="BN27" s="14">
        <v>1813</v>
      </c>
      <c r="BO27" s="14">
        <v>0</v>
      </c>
      <c r="BP27" s="13">
        <f t="shared" si="16"/>
        <v>845</v>
      </c>
      <c r="BQ27" s="13">
        <f t="shared" si="17"/>
        <v>0</v>
      </c>
      <c r="BR27" s="14">
        <v>0</v>
      </c>
      <c r="BS27" s="15">
        <v>0</v>
      </c>
      <c r="BT27" s="15">
        <v>0</v>
      </c>
      <c r="BU27" s="15">
        <v>419</v>
      </c>
      <c r="BV27" s="13">
        <f t="shared" si="18"/>
        <v>0</v>
      </c>
      <c r="BW27" s="15">
        <v>0</v>
      </c>
      <c r="BX27" s="15">
        <v>0</v>
      </c>
      <c r="BY27" s="13">
        <f t="shared" si="19"/>
        <v>0</v>
      </c>
      <c r="BZ27" s="15">
        <v>0</v>
      </c>
      <c r="CA27" s="15">
        <v>0</v>
      </c>
      <c r="CB27" s="13">
        <f t="shared" si="20"/>
        <v>426</v>
      </c>
      <c r="CC27" s="15">
        <v>426</v>
      </c>
      <c r="CD27" s="15">
        <v>0</v>
      </c>
      <c r="CE27" s="13">
        <f t="shared" si="21"/>
        <v>1316</v>
      </c>
      <c r="CF27" s="14">
        <v>1243</v>
      </c>
      <c r="CG27" s="14">
        <v>73</v>
      </c>
      <c r="CH27" s="13">
        <f t="shared" si="22"/>
        <v>1499</v>
      </c>
      <c r="CI27" s="14">
        <v>1059</v>
      </c>
      <c r="CJ27" s="14">
        <v>440</v>
      </c>
      <c r="CK27" s="13">
        <f t="shared" si="23"/>
        <v>0</v>
      </c>
      <c r="CL27" s="14">
        <v>0</v>
      </c>
      <c r="CM27" s="14">
        <v>0</v>
      </c>
      <c r="CN27" s="13">
        <f t="shared" si="24"/>
        <v>1118</v>
      </c>
      <c r="CO27" s="14">
        <v>936</v>
      </c>
      <c r="CP27" s="14">
        <v>182</v>
      </c>
      <c r="CQ27" s="16"/>
      <c r="CR27" s="13">
        <f t="shared" si="25"/>
        <v>166</v>
      </c>
      <c r="CS27" s="14">
        <v>97</v>
      </c>
      <c r="CT27" s="14">
        <v>69</v>
      </c>
      <c r="CU27" s="13">
        <f t="shared" si="26"/>
        <v>287</v>
      </c>
      <c r="CV27" s="13">
        <f t="shared" si="27"/>
        <v>287</v>
      </c>
      <c r="CW27" s="13">
        <f t="shared" si="27"/>
        <v>0</v>
      </c>
      <c r="CX27" s="13">
        <f t="shared" si="28"/>
        <v>133</v>
      </c>
      <c r="CY27" s="14">
        <v>133</v>
      </c>
      <c r="CZ27" s="14">
        <v>0</v>
      </c>
      <c r="DA27" s="13">
        <f t="shared" si="29"/>
        <v>52</v>
      </c>
      <c r="DB27" s="14">
        <v>52</v>
      </c>
      <c r="DC27" s="14">
        <v>0</v>
      </c>
      <c r="DD27" s="13">
        <f t="shared" si="30"/>
        <v>102</v>
      </c>
      <c r="DE27" s="14">
        <v>102</v>
      </c>
      <c r="DF27" s="14">
        <v>0</v>
      </c>
      <c r="DG27" s="17">
        <f t="shared" si="33"/>
        <v>20764</v>
      </c>
      <c r="DH27" s="17">
        <f t="shared" si="31"/>
        <v>14854</v>
      </c>
      <c r="DI27" s="17">
        <v>3210</v>
      </c>
      <c r="DJ27" s="17">
        <f t="shared" si="32"/>
        <v>5910</v>
      </c>
      <c r="DK27" s="18">
        <v>1113</v>
      </c>
      <c r="DL27" s="18">
        <v>758</v>
      </c>
    </row>
    <row r="28" spans="1:116" ht="15.75" x14ac:dyDescent="0.2">
      <c r="A28" s="19" t="s">
        <v>95</v>
      </c>
      <c r="B28" s="13">
        <f t="shared" si="0"/>
        <v>3043</v>
      </c>
      <c r="C28" s="14">
        <v>0</v>
      </c>
      <c r="D28" s="14">
        <v>3043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3">
        <f t="shared" si="1"/>
        <v>3764</v>
      </c>
      <c r="P28" s="14">
        <v>0</v>
      </c>
      <c r="Q28" s="14">
        <v>3764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3">
        <f t="shared" si="2"/>
        <v>0</v>
      </c>
      <c r="Y28" s="13">
        <f t="shared" si="3"/>
        <v>0</v>
      </c>
      <c r="Z28" s="14">
        <v>0</v>
      </c>
      <c r="AA28" s="14">
        <v>0</v>
      </c>
      <c r="AB28" s="13">
        <f t="shared" si="4"/>
        <v>0</v>
      </c>
      <c r="AC28" s="14">
        <v>0</v>
      </c>
      <c r="AD28" s="14">
        <v>0</v>
      </c>
      <c r="AE28" s="13">
        <f t="shared" si="5"/>
        <v>187</v>
      </c>
      <c r="AF28" s="14">
        <v>187</v>
      </c>
      <c r="AG28" s="14">
        <v>0</v>
      </c>
      <c r="AH28" s="14">
        <v>0</v>
      </c>
      <c r="AI28" s="13">
        <f t="shared" si="6"/>
        <v>0</v>
      </c>
      <c r="AJ28" s="14">
        <v>0</v>
      </c>
      <c r="AK28" s="14">
        <v>0</v>
      </c>
      <c r="AL28" s="13">
        <f t="shared" si="7"/>
        <v>0</v>
      </c>
      <c r="AM28" s="14">
        <v>0</v>
      </c>
      <c r="AN28" s="14">
        <v>0</v>
      </c>
      <c r="AO28" s="13">
        <f t="shared" si="8"/>
        <v>0</v>
      </c>
      <c r="AP28" s="14">
        <v>0</v>
      </c>
      <c r="AQ28" s="14">
        <v>0</v>
      </c>
      <c r="AR28" s="13">
        <f t="shared" si="9"/>
        <v>1875</v>
      </c>
      <c r="AS28" s="14">
        <v>1432</v>
      </c>
      <c r="AT28" s="14">
        <v>0</v>
      </c>
      <c r="AU28" s="14">
        <v>0</v>
      </c>
      <c r="AV28" s="14">
        <v>0</v>
      </c>
      <c r="AW28" s="14">
        <v>0</v>
      </c>
      <c r="AX28" s="13">
        <f t="shared" si="10"/>
        <v>0</v>
      </c>
      <c r="AY28" s="14">
        <v>0</v>
      </c>
      <c r="AZ28" s="14">
        <v>0</v>
      </c>
      <c r="BA28" s="13">
        <f t="shared" si="11"/>
        <v>0</v>
      </c>
      <c r="BB28" s="14">
        <v>0</v>
      </c>
      <c r="BC28" s="14">
        <v>0</v>
      </c>
      <c r="BD28" s="13">
        <f t="shared" si="12"/>
        <v>0</v>
      </c>
      <c r="BE28" s="14">
        <v>0</v>
      </c>
      <c r="BF28" s="14">
        <v>0</v>
      </c>
      <c r="BG28" s="13">
        <f t="shared" si="13"/>
        <v>0</v>
      </c>
      <c r="BH28" s="14">
        <v>0</v>
      </c>
      <c r="BI28" s="14">
        <v>0</v>
      </c>
      <c r="BJ28" s="13">
        <f t="shared" si="14"/>
        <v>443</v>
      </c>
      <c r="BK28" s="14">
        <v>443</v>
      </c>
      <c r="BL28" s="14">
        <v>0</v>
      </c>
      <c r="BM28" s="13">
        <f t="shared" si="15"/>
        <v>0</v>
      </c>
      <c r="BN28" s="14">
        <v>0</v>
      </c>
      <c r="BO28" s="14">
        <v>0</v>
      </c>
      <c r="BP28" s="13">
        <f t="shared" si="16"/>
        <v>217</v>
      </c>
      <c r="BQ28" s="13">
        <f t="shared" si="17"/>
        <v>0</v>
      </c>
      <c r="BR28" s="14">
        <v>0</v>
      </c>
      <c r="BS28" s="15">
        <v>0</v>
      </c>
      <c r="BT28" s="15">
        <v>0</v>
      </c>
      <c r="BU28" s="15">
        <v>0</v>
      </c>
      <c r="BV28" s="13">
        <f t="shared" si="18"/>
        <v>0</v>
      </c>
      <c r="BW28" s="15">
        <v>0</v>
      </c>
      <c r="BX28" s="15">
        <v>0</v>
      </c>
      <c r="BY28" s="13">
        <f t="shared" si="19"/>
        <v>0</v>
      </c>
      <c r="BZ28" s="15">
        <v>0</v>
      </c>
      <c r="CA28" s="15">
        <v>0</v>
      </c>
      <c r="CB28" s="13">
        <f t="shared" si="20"/>
        <v>217</v>
      </c>
      <c r="CC28" s="15">
        <v>217</v>
      </c>
      <c r="CD28" s="15">
        <v>0</v>
      </c>
      <c r="CE28" s="13">
        <f t="shared" si="21"/>
        <v>312</v>
      </c>
      <c r="CF28" s="14">
        <v>312</v>
      </c>
      <c r="CG28" s="14">
        <v>0</v>
      </c>
      <c r="CH28" s="13">
        <f t="shared" si="22"/>
        <v>223</v>
      </c>
      <c r="CI28" s="14">
        <v>223</v>
      </c>
      <c r="CJ28" s="14">
        <v>0</v>
      </c>
      <c r="CK28" s="13">
        <f t="shared" si="23"/>
        <v>0</v>
      </c>
      <c r="CL28" s="14">
        <v>0</v>
      </c>
      <c r="CM28" s="14">
        <v>0</v>
      </c>
      <c r="CN28" s="13">
        <f t="shared" si="24"/>
        <v>328</v>
      </c>
      <c r="CO28" s="14">
        <v>328</v>
      </c>
      <c r="CP28" s="14">
        <v>0</v>
      </c>
      <c r="CQ28" s="16"/>
      <c r="CR28" s="13">
        <f t="shared" si="25"/>
        <v>0</v>
      </c>
      <c r="CS28" s="14">
        <v>0</v>
      </c>
      <c r="CT28" s="14">
        <v>0</v>
      </c>
      <c r="CU28" s="13">
        <f t="shared" si="26"/>
        <v>686</v>
      </c>
      <c r="CV28" s="13">
        <f t="shared" si="27"/>
        <v>468</v>
      </c>
      <c r="CW28" s="13">
        <f t="shared" si="27"/>
        <v>218</v>
      </c>
      <c r="CX28" s="13">
        <f t="shared" si="28"/>
        <v>373</v>
      </c>
      <c r="CY28" s="14">
        <v>155</v>
      </c>
      <c r="CZ28" s="14">
        <v>218</v>
      </c>
      <c r="DA28" s="13">
        <f t="shared" si="29"/>
        <v>313</v>
      </c>
      <c r="DB28" s="14">
        <v>313</v>
      </c>
      <c r="DC28" s="14">
        <v>0</v>
      </c>
      <c r="DD28" s="13">
        <f t="shared" si="30"/>
        <v>0</v>
      </c>
      <c r="DE28" s="14">
        <v>0</v>
      </c>
      <c r="DF28" s="14">
        <v>0</v>
      </c>
      <c r="DG28" s="17">
        <f t="shared" si="33"/>
        <v>10635</v>
      </c>
      <c r="DH28" s="17">
        <f t="shared" si="31"/>
        <v>6653</v>
      </c>
      <c r="DI28" s="17">
        <v>1255</v>
      </c>
      <c r="DJ28" s="17">
        <f t="shared" si="32"/>
        <v>3982</v>
      </c>
      <c r="DK28" s="18">
        <v>405</v>
      </c>
      <c r="DL28" s="18">
        <v>276</v>
      </c>
    </row>
    <row r="29" spans="1:116" ht="15.75" x14ac:dyDescent="0.2">
      <c r="A29" s="19" t="s">
        <v>96</v>
      </c>
      <c r="B29" s="13">
        <f t="shared" si="0"/>
        <v>7765</v>
      </c>
      <c r="C29" s="14">
        <v>0</v>
      </c>
      <c r="D29" s="14">
        <v>2980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4785</v>
      </c>
      <c r="M29" s="14">
        <v>0</v>
      </c>
      <c r="N29" s="14">
        <v>0</v>
      </c>
      <c r="O29" s="13">
        <f t="shared" si="1"/>
        <v>1714</v>
      </c>
      <c r="P29" s="14">
        <v>0</v>
      </c>
      <c r="Q29" s="14">
        <v>1714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3">
        <f t="shared" si="2"/>
        <v>0</v>
      </c>
      <c r="Y29" s="13">
        <f t="shared" si="3"/>
        <v>0</v>
      </c>
      <c r="Z29" s="14">
        <v>0</v>
      </c>
      <c r="AA29" s="14">
        <v>0</v>
      </c>
      <c r="AB29" s="13">
        <f t="shared" si="4"/>
        <v>0</v>
      </c>
      <c r="AC29" s="14">
        <v>0</v>
      </c>
      <c r="AD29" s="14">
        <v>0</v>
      </c>
      <c r="AE29" s="13">
        <f t="shared" si="5"/>
        <v>1341</v>
      </c>
      <c r="AF29" s="14">
        <v>1341</v>
      </c>
      <c r="AG29" s="14">
        <v>0</v>
      </c>
      <c r="AH29" s="14">
        <v>0</v>
      </c>
      <c r="AI29" s="13">
        <f t="shared" si="6"/>
        <v>0</v>
      </c>
      <c r="AJ29" s="14">
        <v>0</v>
      </c>
      <c r="AK29" s="14">
        <v>0</v>
      </c>
      <c r="AL29" s="13">
        <f t="shared" si="7"/>
        <v>476</v>
      </c>
      <c r="AM29" s="14">
        <v>447</v>
      </c>
      <c r="AN29" s="14">
        <v>29</v>
      </c>
      <c r="AO29" s="13">
        <f t="shared" si="8"/>
        <v>408</v>
      </c>
      <c r="AP29" s="14">
        <v>359</v>
      </c>
      <c r="AQ29" s="14">
        <v>49</v>
      </c>
      <c r="AR29" s="13">
        <f t="shared" si="9"/>
        <v>2088</v>
      </c>
      <c r="AS29" s="14">
        <v>2066</v>
      </c>
      <c r="AT29" s="14">
        <v>0</v>
      </c>
      <c r="AU29" s="14">
        <v>0</v>
      </c>
      <c r="AV29" s="14">
        <v>0</v>
      </c>
      <c r="AW29" s="14">
        <v>0</v>
      </c>
      <c r="AX29" s="13">
        <f t="shared" si="10"/>
        <v>0</v>
      </c>
      <c r="AY29" s="14">
        <v>0</v>
      </c>
      <c r="AZ29" s="14">
        <v>0</v>
      </c>
      <c r="BA29" s="13">
        <f t="shared" si="11"/>
        <v>0</v>
      </c>
      <c r="BB29" s="14">
        <v>0</v>
      </c>
      <c r="BC29" s="14">
        <v>0</v>
      </c>
      <c r="BD29" s="13">
        <f t="shared" si="12"/>
        <v>0</v>
      </c>
      <c r="BE29" s="14">
        <v>0</v>
      </c>
      <c r="BF29" s="14">
        <v>0</v>
      </c>
      <c r="BG29" s="13">
        <f t="shared" si="13"/>
        <v>0</v>
      </c>
      <c r="BH29" s="14">
        <v>0</v>
      </c>
      <c r="BI29" s="14">
        <v>0</v>
      </c>
      <c r="BJ29" s="13">
        <f t="shared" si="14"/>
        <v>22</v>
      </c>
      <c r="BK29" s="14">
        <v>22</v>
      </c>
      <c r="BL29" s="14">
        <v>0</v>
      </c>
      <c r="BM29" s="13">
        <f t="shared" si="15"/>
        <v>58</v>
      </c>
      <c r="BN29" s="14">
        <v>58</v>
      </c>
      <c r="BO29" s="14">
        <v>0</v>
      </c>
      <c r="BP29" s="13">
        <f t="shared" si="16"/>
        <v>1733</v>
      </c>
      <c r="BQ29" s="13">
        <f t="shared" si="17"/>
        <v>0</v>
      </c>
      <c r="BR29" s="14">
        <v>0</v>
      </c>
      <c r="BS29" s="15">
        <v>0</v>
      </c>
      <c r="BT29" s="15">
        <v>127</v>
      </c>
      <c r="BU29" s="15">
        <v>331</v>
      </c>
      <c r="BV29" s="13">
        <f t="shared" si="18"/>
        <v>0</v>
      </c>
      <c r="BW29" s="15">
        <v>0</v>
      </c>
      <c r="BX29" s="15">
        <v>0</v>
      </c>
      <c r="BY29" s="13">
        <f t="shared" si="19"/>
        <v>0</v>
      </c>
      <c r="BZ29" s="15">
        <v>0</v>
      </c>
      <c r="CA29" s="15">
        <v>0</v>
      </c>
      <c r="CB29" s="13">
        <f t="shared" si="20"/>
        <v>1275</v>
      </c>
      <c r="CC29" s="15">
        <v>1275</v>
      </c>
      <c r="CD29" s="15">
        <v>0</v>
      </c>
      <c r="CE29" s="13">
        <f t="shared" si="21"/>
        <v>1560</v>
      </c>
      <c r="CF29" s="14">
        <v>1544</v>
      </c>
      <c r="CG29" s="14">
        <v>16</v>
      </c>
      <c r="CH29" s="13">
        <f t="shared" si="22"/>
        <v>539</v>
      </c>
      <c r="CI29" s="14">
        <v>375</v>
      </c>
      <c r="CJ29" s="14">
        <v>164</v>
      </c>
      <c r="CK29" s="13">
        <f t="shared" si="23"/>
        <v>0</v>
      </c>
      <c r="CL29" s="14">
        <v>0</v>
      </c>
      <c r="CM29" s="14">
        <v>0</v>
      </c>
      <c r="CN29" s="13">
        <f t="shared" si="24"/>
        <v>723</v>
      </c>
      <c r="CO29" s="14">
        <v>634</v>
      </c>
      <c r="CP29" s="14">
        <v>89</v>
      </c>
      <c r="CQ29" s="16"/>
      <c r="CR29" s="13">
        <f t="shared" si="25"/>
        <v>560</v>
      </c>
      <c r="CS29" s="14">
        <v>375</v>
      </c>
      <c r="CT29" s="14">
        <v>185</v>
      </c>
      <c r="CU29" s="13">
        <f t="shared" si="26"/>
        <v>2508</v>
      </c>
      <c r="CV29" s="13">
        <f t="shared" si="27"/>
        <v>1941</v>
      </c>
      <c r="CW29" s="13">
        <f t="shared" si="27"/>
        <v>567</v>
      </c>
      <c r="CX29" s="13">
        <f t="shared" si="28"/>
        <v>0</v>
      </c>
      <c r="CY29" s="14">
        <v>0</v>
      </c>
      <c r="CZ29" s="14">
        <v>0</v>
      </c>
      <c r="DA29" s="13">
        <f t="shared" si="29"/>
        <v>2508</v>
      </c>
      <c r="DB29" s="14">
        <v>1941</v>
      </c>
      <c r="DC29" s="14">
        <v>567</v>
      </c>
      <c r="DD29" s="13">
        <f t="shared" si="30"/>
        <v>0</v>
      </c>
      <c r="DE29" s="14">
        <v>0</v>
      </c>
      <c r="DF29" s="14">
        <v>0</v>
      </c>
      <c r="DG29" s="17">
        <f t="shared" si="33"/>
        <v>21473</v>
      </c>
      <c r="DH29" s="17">
        <f t="shared" si="31"/>
        <v>18533</v>
      </c>
      <c r="DI29" s="17">
        <v>1873</v>
      </c>
      <c r="DJ29" s="17">
        <f t="shared" si="32"/>
        <v>2940</v>
      </c>
      <c r="DK29" s="18">
        <v>634</v>
      </c>
      <c r="DL29" s="18">
        <v>432</v>
      </c>
    </row>
    <row r="30" spans="1:116" ht="15.75" x14ac:dyDescent="0.2">
      <c r="A30" s="19" t="s">
        <v>97</v>
      </c>
      <c r="B30" s="13">
        <f t="shared" si="0"/>
        <v>11390</v>
      </c>
      <c r="C30" s="14">
        <v>0</v>
      </c>
      <c r="D30" s="14">
        <v>9551</v>
      </c>
      <c r="E30" s="14">
        <v>0</v>
      </c>
      <c r="F30" s="14">
        <v>0</v>
      </c>
      <c r="G30" s="14">
        <v>0</v>
      </c>
      <c r="H30" s="14">
        <v>0</v>
      </c>
      <c r="I30" s="14">
        <v>681</v>
      </c>
      <c r="J30" s="14">
        <v>0</v>
      </c>
      <c r="K30" s="14">
        <v>0</v>
      </c>
      <c r="L30" s="14">
        <v>1158</v>
      </c>
      <c r="M30" s="14">
        <v>0</v>
      </c>
      <c r="N30" s="14">
        <v>0</v>
      </c>
      <c r="O30" s="13">
        <f t="shared" si="1"/>
        <v>11088</v>
      </c>
      <c r="P30" s="14">
        <v>1760</v>
      </c>
      <c r="Q30" s="14">
        <v>9328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3">
        <f t="shared" si="2"/>
        <v>429</v>
      </c>
      <c r="Y30" s="13">
        <f t="shared" si="3"/>
        <v>429</v>
      </c>
      <c r="Z30" s="14">
        <v>429</v>
      </c>
      <c r="AA30" s="14">
        <v>0</v>
      </c>
      <c r="AB30" s="13">
        <f t="shared" si="4"/>
        <v>0</v>
      </c>
      <c r="AC30" s="14">
        <v>0</v>
      </c>
      <c r="AD30" s="14">
        <v>0</v>
      </c>
      <c r="AE30" s="13">
        <f t="shared" si="5"/>
        <v>1757</v>
      </c>
      <c r="AF30" s="14">
        <v>1757</v>
      </c>
      <c r="AG30" s="14">
        <v>0</v>
      </c>
      <c r="AH30" s="14">
        <v>0</v>
      </c>
      <c r="AI30" s="13">
        <f t="shared" si="6"/>
        <v>0</v>
      </c>
      <c r="AJ30" s="14">
        <v>0</v>
      </c>
      <c r="AK30" s="14">
        <v>0</v>
      </c>
      <c r="AL30" s="13">
        <f t="shared" si="7"/>
        <v>691</v>
      </c>
      <c r="AM30" s="14">
        <v>572</v>
      </c>
      <c r="AN30" s="14">
        <v>119</v>
      </c>
      <c r="AO30" s="13">
        <f t="shared" si="8"/>
        <v>0</v>
      </c>
      <c r="AP30" s="14">
        <v>0</v>
      </c>
      <c r="AQ30" s="14">
        <v>0</v>
      </c>
      <c r="AR30" s="13">
        <f t="shared" si="9"/>
        <v>3135</v>
      </c>
      <c r="AS30" s="14">
        <v>2607</v>
      </c>
      <c r="AT30" s="14">
        <v>0</v>
      </c>
      <c r="AU30" s="14">
        <v>0</v>
      </c>
      <c r="AV30" s="14">
        <v>0</v>
      </c>
      <c r="AW30" s="14">
        <v>0</v>
      </c>
      <c r="AX30" s="13">
        <f t="shared" si="10"/>
        <v>0</v>
      </c>
      <c r="AY30" s="14">
        <v>0</v>
      </c>
      <c r="AZ30" s="14">
        <v>0</v>
      </c>
      <c r="BA30" s="13">
        <f t="shared" si="11"/>
        <v>0</v>
      </c>
      <c r="BB30" s="14">
        <v>0</v>
      </c>
      <c r="BC30" s="14">
        <v>0</v>
      </c>
      <c r="BD30" s="13">
        <f t="shared" si="12"/>
        <v>528</v>
      </c>
      <c r="BE30" s="14">
        <v>0</v>
      </c>
      <c r="BF30" s="14">
        <v>528</v>
      </c>
      <c r="BG30" s="13">
        <f t="shared" si="13"/>
        <v>0</v>
      </c>
      <c r="BH30" s="14">
        <v>0</v>
      </c>
      <c r="BI30" s="14">
        <v>0</v>
      </c>
      <c r="BJ30" s="13">
        <f t="shared" si="14"/>
        <v>0</v>
      </c>
      <c r="BK30" s="14">
        <v>0</v>
      </c>
      <c r="BL30" s="14">
        <v>0</v>
      </c>
      <c r="BM30" s="13">
        <f t="shared" si="15"/>
        <v>0</v>
      </c>
      <c r="BN30" s="14">
        <v>0</v>
      </c>
      <c r="BO30" s="14">
        <v>0</v>
      </c>
      <c r="BP30" s="13">
        <f t="shared" si="16"/>
        <v>9233</v>
      </c>
      <c r="BQ30" s="13">
        <f t="shared" si="17"/>
        <v>2010</v>
      </c>
      <c r="BR30" s="14">
        <v>2010</v>
      </c>
      <c r="BS30" s="15">
        <v>0</v>
      </c>
      <c r="BT30" s="15">
        <v>1004</v>
      </c>
      <c r="BU30" s="15">
        <v>1006</v>
      </c>
      <c r="BV30" s="13">
        <f t="shared" si="18"/>
        <v>1006</v>
      </c>
      <c r="BW30" s="15">
        <v>1006</v>
      </c>
      <c r="BX30" s="15">
        <v>0</v>
      </c>
      <c r="BY30" s="13">
        <f t="shared" si="19"/>
        <v>0</v>
      </c>
      <c r="BZ30" s="15">
        <v>0</v>
      </c>
      <c r="CA30" s="15">
        <v>0</v>
      </c>
      <c r="CB30" s="13">
        <f t="shared" si="20"/>
        <v>4207</v>
      </c>
      <c r="CC30" s="15">
        <v>4207</v>
      </c>
      <c r="CD30" s="15">
        <v>0</v>
      </c>
      <c r="CE30" s="13">
        <f t="shared" si="21"/>
        <v>3066</v>
      </c>
      <c r="CF30" s="14">
        <v>2744</v>
      </c>
      <c r="CG30" s="14">
        <v>322</v>
      </c>
      <c r="CH30" s="13">
        <f t="shared" si="22"/>
        <v>2741</v>
      </c>
      <c r="CI30" s="14">
        <v>1218</v>
      </c>
      <c r="CJ30" s="14">
        <v>1523</v>
      </c>
      <c r="CK30" s="13">
        <f t="shared" si="23"/>
        <v>0</v>
      </c>
      <c r="CL30" s="14">
        <v>0</v>
      </c>
      <c r="CM30" s="14">
        <v>0</v>
      </c>
      <c r="CN30" s="13">
        <f t="shared" si="24"/>
        <v>1983</v>
      </c>
      <c r="CO30" s="14">
        <v>741</v>
      </c>
      <c r="CP30" s="14">
        <v>1242</v>
      </c>
      <c r="CQ30" s="16"/>
      <c r="CR30" s="13">
        <f t="shared" si="25"/>
        <v>2444</v>
      </c>
      <c r="CS30" s="14">
        <v>1915</v>
      </c>
      <c r="CT30" s="14">
        <v>529</v>
      </c>
      <c r="CU30" s="13">
        <f t="shared" si="26"/>
        <v>2688</v>
      </c>
      <c r="CV30" s="13">
        <f t="shared" si="27"/>
        <v>1563</v>
      </c>
      <c r="CW30" s="13">
        <f t="shared" si="27"/>
        <v>1125</v>
      </c>
      <c r="CX30" s="13">
        <f t="shared" si="28"/>
        <v>437</v>
      </c>
      <c r="CY30" s="14">
        <v>437</v>
      </c>
      <c r="CZ30" s="14">
        <v>0</v>
      </c>
      <c r="DA30" s="13">
        <f t="shared" si="29"/>
        <v>2251</v>
      </c>
      <c r="DB30" s="14">
        <v>1126</v>
      </c>
      <c r="DC30" s="14">
        <v>1125</v>
      </c>
      <c r="DD30" s="13">
        <f t="shared" si="30"/>
        <v>0</v>
      </c>
      <c r="DE30" s="14">
        <v>0</v>
      </c>
      <c r="DF30" s="14">
        <v>0</v>
      </c>
      <c r="DG30" s="17">
        <f t="shared" si="33"/>
        <v>50645</v>
      </c>
      <c r="DH30" s="17">
        <f t="shared" si="31"/>
        <v>33165</v>
      </c>
      <c r="DI30" s="17">
        <v>6436</v>
      </c>
      <c r="DJ30" s="17">
        <f t="shared" si="32"/>
        <v>17480</v>
      </c>
      <c r="DK30" s="18">
        <v>2255</v>
      </c>
      <c r="DL30" s="18">
        <v>1536</v>
      </c>
    </row>
    <row r="31" spans="1:116" ht="15.75" x14ac:dyDescent="0.2">
      <c r="A31" s="19" t="s">
        <v>98</v>
      </c>
      <c r="B31" s="13">
        <f t="shared" si="0"/>
        <v>5358</v>
      </c>
      <c r="C31" s="14">
        <v>0</v>
      </c>
      <c r="D31" s="14">
        <v>3638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1720</v>
      </c>
      <c r="M31" s="14">
        <v>0</v>
      </c>
      <c r="N31" s="14">
        <v>0</v>
      </c>
      <c r="O31" s="13">
        <f t="shared" si="1"/>
        <v>4300</v>
      </c>
      <c r="P31" s="14">
        <v>0</v>
      </c>
      <c r="Q31" s="14">
        <v>4013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287</v>
      </c>
      <c r="X31" s="13">
        <f t="shared" si="2"/>
        <v>23</v>
      </c>
      <c r="Y31" s="13">
        <f t="shared" si="3"/>
        <v>23</v>
      </c>
      <c r="Z31" s="14">
        <v>23</v>
      </c>
      <c r="AA31" s="14">
        <v>0</v>
      </c>
      <c r="AB31" s="13">
        <f t="shared" si="4"/>
        <v>0</v>
      </c>
      <c r="AC31" s="14">
        <v>0</v>
      </c>
      <c r="AD31" s="14">
        <v>0</v>
      </c>
      <c r="AE31" s="13">
        <f t="shared" si="5"/>
        <v>115</v>
      </c>
      <c r="AF31" s="14">
        <v>115</v>
      </c>
      <c r="AG31" s="14">
        <v>0</v>
      </c>
      <c r="AH31" s="14">
        <v>0</v>
      </c>
      <c r="AI31" s="13">
        <f t="shared" si="6"/>
        <v>0</v>
      </c>
      <c r="AJ31" s="14">
        <v>0</v>
      </c>
      <c r="AK31" s="14">
        <v>0</v>
      </c>
      <c r="AL31" s="13">
        <f t="shared" si="7"/>
        <v>1147</v>
      </c>
      <c r="AM31" s="14">
        <v>1032</v>
      </c>
      <c r="AN31" s="14">
        <v>115</v>
      </c>
      <c r="AO31" s="13">
        <f t="shared" si="8"/>
        <v>0</v>
      </c>
      <c r="AP31" s="14">
        <v>0</v>
      </c>
      <c r="AQ31" s="14">
        <v>0</v>
      </c>
      <c r="AR31" s="13">
        <f t="shared" si="9"/>
        <v>355</v>
      </c>
      <c r="AS31" s="14">
        <v>344</v>
      </c>
      <c r="AT31" s="14">
        <v>0</v>
      </c>
      <c r="AU31" s="14">
        <v>0</v>
      </c>
      <c r="AV31" s="14">
        <v>0</v>
      </c>
      <c r="AW31" s="14">
        <v>0</v>
      </c>
      <c r="AX31" s="13">
        <f t="shared" si="10"/>
        <v>0</v>
      </c>
      <c r="AY31" s="14">
        <v>0</v>
      </c>
      <c r="AZ31" s="14">
        <v>0</v>
      </c>
      <c r="BA31" s="13">
        <f t="shared" si="11"/>
        <v>0</v>
      </c>
      <c r="BB31" s="14">
        <v>0</v>
      </c>
      <c r="BC31" s="14">
        <v>0</v>
      </c>
      <c r="BD31" s="13">
        <f t="shared" si="12"/>
        <v>0</v>
      </c>
      <c r="BE31" s="14">
        <v>0</v>
      </c>
      <c r="BF31" s="14">
        <v>0</v>
      </c>
      <c r="BG31" s="13">
        <f t="shared" si="13"/>
        <v>0</v>
      </c>
      <c r="BH31" s="14">
        <v>0</v>
      </c>
      <c r="BI31" s="14">
        <v>0</v>
      </c>
      <c r="BJ31" s="13">
        <f t="shared" si="14"/>
        <v>11</v>
      </c>
      <c r="BK31" s="14">
        <v>11</v>
      </c>
      <c r="BL31" s="14">
        <v>0</v>
      </c>
      <c r="BM31" s="13">
        <f t="shared" si="15"/>
        <v>0</v>
      </c>
      <c r="BN31" s="14">
        <v>0</v>
      </c>
      <c r="BO31" s="14">
        <v>0</v>
      </c>
      <c r="BP31" s="13">
        <f t="shared" si="16"/>
        <v>800</v>
      </c>
      <c r="BQ31" s="13">
        <f t="shared" si="17"/>
        <v>0</v>
      </c>
      <c r="BR31" s="14">
        <v>0</v>
      </c>
      <c r="BS31" s="15">
        <v>0</v>
      </c>
      <c r="BT31" s="15">
        <v>0</v>
      </c>
      <c r="BU31" s="15">
        <v>300</v>
      </c>
      <c r="BV31" s="13">
        <f t="shared" si="18"/>
        <v>0</v>
      </c>
      <c r="BW31" s="15">
        <v>0</v>
      </c>
      <c r="BX31" s="15">
        <v>0</v>
      </c>
      <c r="BY31" s="13">
        <f t="shared" si="19"/>
        <v>0</v>
      </c>
      <c r="BZ31" s="15">
        <v>0</v>
      </c>
      <c r="CA31" s="15">
        <v>0</v>
      </c>
      <c r="CB31" s="13">
        <f t="shared" si="20"/>
        <v>500</v>
      </c>
      <c r="CC31" s="15">
        <v>500</v>
      </c>
      <c r="CD31" s="15">
        <v>0</v>
      </c>
      <c r="CE31" s="13">
        <f t="shared" si="21"/>
        <v>860</v>
      </c>
      <c r="CF31" s="14">
        <v>860</v>
      </c>
      <c r="CG31" s="14">
        <v>0</v>
      </c>
      <c r="CH31" s="13">
        <f t="shared" si="22"/>
        <v>688</v>
      </c>
      <c r="CI31" s="14">
        <v>516</v>
      </c>
      <c r="CJ31" s="14">
        <v>172</v>
      </c>
      <c r="CK31" s="13">
        <f t="shared" si="23"/>
        <v>0</v>
      </c>
      <c r="CL31" s="14">
        <v>0</v>
      </c>
      <c r="CM31" s="14">
        <v>0</v>
      </c>
      <c r="CN31" s="13">
        <f t="shared" si="24"/>
        <v>917</v>
      </c>
      <c r="CO31" s="14">
        <v>344</v>
      </c>
      <c r="CP31" s="14">
        <v>573</v>
      </c>
      <c r="CQ31" s="16"/>
      <c r="CR31" s="13">
        <f t="shared" si="25"/>
        <v>1089</v>
      </c>
      <c r="CS31" s="14">
        <v>860</v>
      </c>
      <c r="CT31" s="14">
        <v>229</v>
      </c>
      <c r="CU31" s="13">
        <f t="shared" si="26"/>
        <v>2580</v>
      </c>
      <c r="CV31" s="13">
        <f t="shared" si="27"/>
        <v>2580</v>
      </c>
      <c r="CW31" s="13">
        <f t="shared" si="27"/>
        <v>0</v>
      </c>
      <c r="CX31" s="13">
        <f t="shared" si="28"/>
        <v>516</v>
      </c>
      <c r="CY31" s="14">
        <v>516</v>
      </c>
      <c r="CZ31" s="14">
        <v>0</v>
      </c>
      <c r="DA31" s="13">
        <f t="shared" si="29"/>
        <v>2064</v>
      </c>
      <c r="DB31" s="14">
        <v>2064</v>
      </c>
      <c r="DC31" s="14">
        <v>0</v>
      </c>
      <c r="DD31" s="13">
        <f t="shared" si="30"/>
        <v>0</v>
      </c>
      <c r="DE31" s="14">
        <v>0</v>
      </c>
      <c r="DF31" s="14">
        <v>0</v>
      </c>
      <c r="DG31" s="17">
        <f t="shared" si="33"/>
        <v>18232</v>
      </c>
      <c r="DH31" s="17">
        <f t="shared" si="31"/>
        <v>12843</v>
      </c>
      <c r="DI31" s="17">
        <v>1518</v>
      </c>
      <c r="DJ31" s="17">
        <f t="shared" si="32"/>
        <v>5389</v>
      </c>
      <c r="DK31" s="18">
        <v>516</v>
      </c>
      <c r="DL31" s="18">
        <v>351</v>
      </c>
    </row>
    <row r="32" spans="1:116" ht="15.75" x14ac:dyDescent="0.2">
      <c r="A32" s="19" t="s">
        <v>99</v>
      </c>
      <c r="B32" s="13">
        <f t="shared" si="0"/>
        <v>27515</v>
      </c>
      <c r="C32" s="14">
        <v>0</v>
      </c>
      <c r="D32" s="14">
        <v>19264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7452</v>
      </c>
      <c r="M32" s="14">
        <v>799</v>
      </c>
      <c r="N32" s="14">
        <v>0</v>
      </c>
      <c r="O32" s="13">
        <f t="shared" si="1"/>
        <v>9323</v>
      </c>
      <c r="P32" s="14">
        <v>0</v>
      </c>
      <c r="Q32" s="14">
        <v>7801</v>
      </c>
      <c r="R32" s="14">
        <v>0</v>
      </c>
      <c r="S32" s="14">
        <v>711</v>
      </c>
      <c r="T32" s="14">
        <v>0</v>
      </c>
      <c r="U32" s="14">
        <v>0</v>
      </c>
      <c r="V32" s="14">
        <v>0</v>
      </c>
      <c r="W32" s="14">
        <v>811</v>
      </c>
      <c r="X32" s="13">
        <f t="shared" si="2"/>
        <v>0</v>
      </c>
      <c r="Y32" s="13">
        <f t="shared" si="3"/>
        <v>0</v>
      </c>
      <c r="Z32" s="14">
        <v>0</v>
      </c>
      <c r="AA32" s="14">
        <v>0</v>
      </c>
      <c r="AB32" s="13">
        <f t="shared" si="4"/>
        <v>0</v>
      </c>
      <c r="AC32" s="14">
        <v>0</v>
      </c>
      <c r="AD32" s="14">
        <v>0</v>
      </c>
      <c r="AE32" s="13">
        <f t="shared" si="5"/>
        <v>1800</v>
      </c>
      <c r="AF32" s="14">
        <v>1528</v>
      </c>
      <c r="AG32" s="14">
        <v>272</v>
      </c>
      <c r="AH32" s="14">
        <v>0</v>
      </c>
      <c r="AI32" s="13">
        <f t="shared" si="6"/>
        <v>0</v>
      </c>
      <c r="AJ32" s="14">
        <v>0</v>
      </c>
      <c r="AK32" s="14">
        <v>0</v>
      </c>
      <c r="AL32" s="13">
        <f t="shared" si="7"/>
        <v>3366</v>
      </c>
      <c r="AM32" s="14">
        <v>2812</v>
      </c>
      <c r="AN32" s="14">
        <v>554</v>
      </c>
      <c r="AO32" s="13">
        <f t="shared" si="8"/>
        <v>80</v>
      </c>
      <c r="AP32" s="14">
        <v>80</v>
      </c>
      <c r="AQ32" s="14">
        <v>0</v>
      </c>
      <c r="AR32" s="13">
        <f t="shared" si="9"/>
        <v>7936</v>
      </c>
      <c r="AS32" s="14">
        <v>7071</v>
      </c>
      <c r="AT32" s="14">
        <v>226</v>
      </c>
      <c r="AU32" s="14">
        <v>0</v>
      </c>
      <c r="AV32" s="14">
        <v>0</v>
      </c>
      <c r="AW32" s="14">
        <v>0</v>
      </c>
      <c r="AX32" s="13">
        <f t="shared" si="10"/>
        <v>0</v>
      </c>
      <c r="AY32" s="14">
        <v>0</v>
      </c>
      <c r="AZ32" s="14">
        <v>0</v>
      </c>
      <c r="BA32" s="13">
        <f t="shared" si="11"/>
        <v>0</v>
      </c>
      <c r="BB32" s="14">
        <v>0</v>
      </c>
      <c r="BC32" s="14">
        <v>0</v>
      </c>
      <c r="BD32" s="13">
        <f t="shared" si="12"/>
        <v>0</v>
      </c>
      <c r="BE32" s="14">
        <v>0</v>
      </c>
      <c r="BF32" s="14">
        <v>0</v>
      </c>
      <c r="BG32" s="13">
        <f t="shared" si="13"/>
        <v>0</v>
      </c>
      <c r="BH32" s="14">
        <v>0</v>
      </c>
      <c r="BI32" s="14">
        <v>0</v>
      </c>
      <c r="BJ32" s="13">
        <f t="shared" si="14"/>
        <v>639</v>
      </c>
      <c r="BK32" s="14">
        <v>639</v>
      </c>
      <c r="BL32" s="14">
        <v>0</v>
      </c>
      <c r="BM32" s="13">
        <f t="shared" si="15"/>
        <v>81</v>
      </c>
      <c r="BN32" s="14">
        <v>81</v>
      </c>
      <c r="BO32" s="14">
        <v>0</v>
      </c>
      <c r="BP32" s="13">
        <f t="shared" si="16"/>
        <v>3135</v>
      </c>
      <c r="BQ32" s="13">
        <f t="shared" si="17"/>
        <v>119</v>
      </c>
      <c r="BR32" s="14">
        <v>102</v>
      </c>
      <c r="BS32" s="15">
        <v>17</v>
      </c>
      <c r="BT32" s="15">
        <v>256</v>
      </c>
      <c r="BU32" s="15">
        <v>767</v>
      </c>
      <c r="BV32" s="13">
        <f t="shared" si="18"/>
        <v>0</v>
      </c>
      <c r="BW32" s="15">
        <v>0</v>
      </c>
      <c r="BX32" s="15">
        <v>0</v>
      </c>
      <c r="BY32" s="13">
        <f t="shared" si="19"/>
        <v>0</v>
      </c>
      <c r="BZ32" s="15">
        <v>0</v>
      </c>
      <c r="CA32" s="15">
        <v>0</v>
      </c>
      <c r="CB32" s="13">
        <f t="shared" si="20"/>
        <v>1993</v>
      </c>
      <c r="CC32" s="15">
        <v>1610</v>
      </c>
      <c r="CD32" s="15">
        <v>383</v>
      </c>
      <c r="CE32" s="13">
        <f t="shared" si="21"/>
        <v>1322</v>
      </c>
      <c r="CF32" s="14">
        <v>1141</v>
      </c>
      <c r="CG32" s="14">
        <v>181</v>
      </c>
      <c r="CH32" s="13">
        <f t="shared" si="22"/>
        <v>1625</v>
      </c>
      <c r="CI32" s="14">
        <v>1084</v>
      </c>
      <c r="CJ32" s="14">
        <v>541</v>
      </c>
      <c r="CK32" s="13">
        <f t="shared" si="23"/>
        <v>0</v>
      </c>
      <c r="CL32" s="14">
        <v>0</v>
      </c>
      <c r="CM32" s="14">
        <v>0</v>
      </c>
      <c r="CN32" s="13">
        <f t="shared" si="24"/>
        <v>2483</v>
      </c>
      <c r="CO32" s="14">
        <v>1897</v>
      </c>
      <c r="CP32" s="14">
        <v>586</v>
      </c>
      <c r="CQ32" s="16"/>
      <c r="CR32" s="13">
        <f t="shared" si="25"/>
        <v>2263</v>
      </c>
      <c r="CS32" s="14">
        <v>1888</v>
      </c>
      <c r="CT32" s="14">
        <v>375</v>
      </c>
      <c r="CU32" s="13">
        <f t="shared" si="26"/>
        <v>1873</v>
      </c>
      <c r="CV32" s="13">
        <f t="shared" si="27"/>
        <v>1776</v>
      </c>
      <c r="CW32" s="13">
        <f t="shared" si="27"/>
        <v>97</v>
      </c>
      <c r="CX32" s="13">
        <f t="shared" si="28"/>
        <v>135</v>
      </c>
      <c r="CY32" s="14">
        <v>114</v>
      </c>
      <c r="CZ32" s="14">
        <v>21</v>
      </c>
      <c r="DA32" s="13">
        <f t="shared" si="29"/>
        <v>1738</v>
      </c>
      <c r="DB32" s="14">
        <v>1662</v>
      </c>
      <c r="DC32" s="14">
        <v>76</v>
      </c>
      <c r="DD32" s="13">
        <f t="shared" si="30"/>
        <v>0</v>
      </c>
      <c r="DE32" s="14">
        <v>0</v>
      </c>
      <c r="DF32" s="14">
        <v>0</v>
      </c>
      <c r="DG32" s="17">
        <f t="shared" si="33"/>
        <v>62802</v>
      </c>
      <c r="DH32" s="17">
        <f t="shared" si="31"/>
        <v>49991</v>
      </c>
      <c r="DI32" s="17">
        <v>2901</v>
      </c>
      <c r="DJ32" s="17">
        <f t="shared" si="32"/>
        <v>12811</v>
      </c>
      <c r="DK32" s="18">
        <v>1001</v>
      </c>
      <c r="DL32" s="18">
        <v>682</v>
      </c>
    </row>
    <row r="33" spans="1:116" ht="15.75" x14ac:dyDescent="0.2">
      <c r="A33" s="19" t="s">
        <v>100</v>
      </c>
      <c r="B33" s="13">
        <f t="shared" si="0"/>
        <v>2513</v>
      </c>
      <c r="C33" s="14">
        <v>0</v>
      </c>
      <c r="D33" s="14">
        <v>2513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3">
        <f t="shared" si="1"/>
        <v>2896</v>
      </c>
      <c r="P33" s="14">
        <v>0</v>
      </c>
      <c r="Q33" s="14">
        <v>2896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3">
        <f t="shared" si="2"/>
        <v>0</v>
      </c>
      <c r="Y33" s="13">
        <f t="shared" si="3"/>
        <v>0</v>
      </c>
      <c r="Z33" s="14">
        <v>0</v>
      </c>
      <c r="AA33" s="14">
        <v>0</v>
      </c>
      <c r="AB33" s="13">
        <f t="shared" si="4"/>
        <v>0</v>
      </c>
      <c r="AC33" s="14">
        <v>0</v>
      </c>
      <c r="AD33" s="14">
        <v>0</v>
      </c>
      <c r="AE33" s="13">
        <f t="shared" si="5"/>
        <v>217</v>
      </c>
      <c r="AF33" s="14">
        <v>217</v>
      </c>
      <c r="AG33" s="14">
        <v>0</v>
      </c>
      <c r="AH33" s="14">
        <v>0</v>
      </c>
      <c r="AI33" s="13">
        <f t="shared" si="6"/>
        <v>0</v>
      </c>
      <c r="AJ33" s="14">
        <v>0</v>
      </c>
      <c r="AK33" s="14">
        <v>0</v>
      </c>
      <c r="AL33" s="13">
        <f t="shared" si="7"/>
        <v>522</v>
      </c>
      <c r="AM33" s="14">
        <v>507</v>
      </c>
      <c r="AN33" s="14">
        <v>15</v>
      </c>
      <c r="AO33" s="13">
        <f t="shared" si="8"/>
        <v>0</v>
      </c>
      <c r="AP33" s="14">
        <v>0</v>
      </c>
      <c r="AQ33" s="14">
        <v>0</v>
      </c>
      <c r="AR33" s="13">
        <f t="shared" si="9"/>
        <v>558</v>
      </c>
      <c r="AS33" s="14">
        <v>543</v>
      </c>
      <c r="AT33" s="14">
        <v>0</v>
      </c>
      <c r="AU33" s="14">
        <v>0</v>
      </c>
      <c r="AV33" s="14">
        <v>0</v>
      </c>
      <c r="AW33" s="14">
        <v>0</v>
      </c>
      <c r="AX33" s="13">
        <f t="shared" si="10"/>
        <v>0</v>
      </c>
      <c r="AY33" s="14">
        <v>0</v>
      </c>
      <c r="AZ33" s="14">
        <v>0</v>
      </c>
      <c r="BA33" s="13">
        <f t="shared" si="11"/>
        <v>0</v>
      </c>
      <c r="BB33" s="14">
        <v>0</v>
      </c>
      <c r="BC33" s="14">
        <v>0</v>
      </c>
      <c r="BD33" s="13">
        <f t="shared" si="12"/>
        <v>0</v>
      </c>
      <c r="BE33" s="14">
        <v>0</v>
      </c>
      <c r="BF33" s="14">
        <v>0</v>
      </c>
      <c r="BG33" s="13">
        <f t="shared" si="13"/>
        <v>0</v>
      </c>
      <c r="BH33" s="14">
        <v>0</v>
      </c>
      <c r="BI33" s="14">
        <v>0</v>
      </c>
      <c r="BJ33" s="13">
        <f t="shared" si="14"/>
        <v>15</v>
      </c>
      <c r="BK33" s="14">
        <v>15</v>
      </c>
      <c r="BL33" s="14">
        <v>0</v>
      </c>
      <c r="BM33" s="13">
        <f t="shared" si="15"/>
        <v>0</v>
      </c>
      <c r="BN33" s="14">
        <v>0</v>
      </c>
      <c r="BO33" s="14">
        <v>0</v>
      </c>
      <c r="BP33" s="13">
        <f t="shared" si="16"/>
        <v>1236</v>
      </c>
      <c r="BQ33" s="13">
        <f t="shared" si="17"/>
        <v>382</v>
      </c>
      <c r="BR33" s="14">
        <v>382</v>
      </c>
      <c r="BS33" s="15">
        <v>0</v>
      </c>
      <c r="BT33" s="15">
        <v>0</v>
      </c>
      <c r="BU33" s="15">
        <v>0</v>
      </c>
      <c r="BV33" s="13">
        <f t="shared" si="18"/>
        <v>0</v>
      </c>
      <c r="BW33" s="15">
        <v>0</v>
      </c>
      <c r="BX33" s="15">
        <v>0</v>
      </c>
      <c r="BY33" s="13">
        <f t="shared" si="19"/>
        <v>0</v>
      </c>
      <c r="BZ33" s="15">
        <v>0</v>
      </c>
      <c r="CA33" s="15">
        <v>0</v>
      </c>
      <c r="CB33" s="13">
        <f t="shared" si="20"/>
        <v>854</v>
      </c>
      <c r="CC33" s="15">
        <v>446</v>
      </c>
      <c r="CD33" s="15">
        <v>408</v>
      </c>
      <c r="CE33" s="13">
        <f t="shared" si="21"/>
        <v>2264</v>
      </c>
      <c r="CF33" s="14">
        <f>2317-60</f>
        <v>2257</v>
      </c>
      <c r="CG33" s="14">
        <v>7</v>
      </c>
      <c r="CH33" s="13">
        <f t="shared" si="22"/>
        <v>121</v>
      </c>
      <c r="CI33" s="14">
        <v>114</v>
      </c>
      <c r="CJ33" s="14">
        <v>7</v>
      </c>
      <c r="CK33" s="13">
        <f t="shared" si="23"/>
        <v>0</v>
      </c>
      <c r="CL33" s="14">
        <v>0</v>
      </c>
      <c r="CM33" s="14">
        <v>0</v>
      </c>
      <c r="CN33" s="13">
        <f t="shared" si="24"/>
        <v>0</v>
      </c>
      <c r="CO33" s="14">
        <v>0</v>
      </c>
      <c r="CP33" s="14">
        <v>0</v>
      </c>
      <c r="CQ33" s="16"/>
      <c r="CR33" s="13">
        <f t="shared" si="25"/>
        <v>249</v>
      </c>
      <c r="CS33" s="14">
        <v>249</v>
      </c>
      <c r="CT33" s="14">
        <v>0</v>
      </c>
      <c r="CU33" s="13">
        <f t="shared" si="26"/>
        <v>0</v>
      </c>
      <c r="CV33" s="13">
        <f t="shared" si="27"/>
        <v>0</v>
      </c>
      <c r="CW33" s="13">
        <f t="shared" si="27"/>
        <v>0</v>
      </c>
      <c r="CX33" s="13">
        <f t="shared" si="28"/>
        <v>0</v>
      </c>
      <c r="CY33" s="14">
        <v>0</v>
      </c>
      <c r="CZ33" s="14">
        <v>0</v>
      </c>
      <c r="DA33" s="13">
        <f t="shared" si="29"/>
        <v>0</v>
      </c>
      <c r="DB33" s="14">
        <v>0</v>
      </c>
      <c r="DC33" s="14">
        <v>0</v>
      </c>
      <c r="DD33" s="13">
        <f t="shared" si="30"/>
        <v>0</v>
      </c>
      <c r="DE33" s="14">
        <v>0</v>
      </c>
      <c r="DF33" s="14">
        <v>0</v>
      </c>
      <c r="DG33" s="17">
        <f t="shared" si="33"/>
        <v>10576</v>
      </c>
      <c r="DH33" s="17">
        <f t="shared" si="31"/>
        <v>7243</v>
      </c>
      <c r="DI33" s="17">
        <v>2051</v>
      </c>
      <c r="DJ33" s="17">
        <f t="shared" si="32"/>
        <v>3333</v>
      </c>
      <c r="DK33" s="18">
        <v>730</v>
      </c>
      <c r="DL33" s="18">
        <v>497</v>
      </c>
    </row>
    <row r="34" spans="1:116" ht="15.75" x14ac:dyDescent="0.2">
      <c r="A34" s="19" t="s">
        <v>101</v>
      </c>
      <c r="B34" s="13">
        <f t="shared" si="0"/>
        <v>7743</v>
      </c>
      <c r="C34" s="14">
        <v>2659</v>
      </c>
      <c r="D34" s="14">
        <v>5084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3">
        <f t="shared" si="1"/>
        <v>7266</v>
      </c>
      <c r="P34" s="14">
        <v>0</v>
      </c>
      <c r="Q34" s="14">
        <v>7266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3">
        <f t="shared" si="2"/>
        <v>234</v>
      </c>
      <c r="Y34" s="13">
        <f t="shared" si="3"/>
        <v>234</v>
      </c>
      <c r="Z34" s="14">
        <v>234</v>
      </c>
      <c r="AA34" s="14">
        <v>0</v>
      </c>
      <c r="AB34" s="13">
        <f t="shared" si="4"/>
        <v>0</v>
      </c>
      <c r="AC34" s="14">
        <v>0</v>
      </c>
      <c r="AD34" s="14">
        <v>0</v>
      </c>
      <c r="AE34" s="13">
        <f t="shared" si="5"/>
        <v>234</v>
      </c>
      <c r="AF34" s="14">
        <v>234</v>
      </c>
      <c r="AG34" s="14">
        <v>0</v>
      </c>
      <c r="AH34" s="14">
        <v>0</v>
      </c>
      <c r="AI34" s="13">
        <f t="shared" si="6"/>
        <v>0</v>
      </c>
      <c r="AJ34" s="14">
        <v>0</v>
      </c>
      <c r="AK34" s="14">
        <v>0</v>
      </c>
      <c r="AL34" s="13">
        <f t="shared" si="7"/>
        <v>1241</v>
      </c>
      <c r="AM34" s="14">
        <v>1241</v>
      </c>
      <c r="AN34" s="14">
        <v>0</v>
      </c>
      <c r="AO34" s="13">
        <f t="shared" si="8"/>
        <v>1268</v>
      </c>
      <c r="AP34" s="14">
        <v>1268</v>
      </c>
      <c r="AQ34" s="14">
        <v>0</v>
      </c>
      <c r="AR34" s="13">
        <f t="shared" si="9"/>
        <v>1605</v>
      </c>
      <c r="AS34" s="14">
        <v>1153</v>
      </c>
      <c r="AT34" s="14">
        <v>0</v>
      </c>
      <c r="AU34" s="14">
        <v>0</v>
      </c>
      <c r="AV34" s="14">
        <v>0</v>
      </c>
      <c r="AW34" s="14">
        <v>0</v>
      </c>
      <c r="AX34" s="13">
        <f t="shared" si="10"/>
        <v>0</v>
      </c>
      <c r="AY34" s="14">
        <v>0</v>
      </c>
      <c r="AZ34" s="14">
        <v>0</v>
      </c>
      <c r="BA34" s="13">
        <f t="shared" si="11"/>
        <v>405</v>
      </c>
      <c r="BB34" s="14">
        <v>405</v>
      </c>
      <c r="BC34" s="14">
        <v>0</v>
      </c>
      <c r="BD34" s="13">
        <f t="shared" si="12"/>
        <v>0</v>
      </c>
      <c r="BE34" s="14">
        <v>0</v>
      </c>
      <c r="BF34" s="14">
        <v>0</v>
      </c>
      <c r="BG34" s="13">
        <f t="shared" si="13"/>
        <v>0</v>
      </c>
      <c r="BH34" s="14">
        <v>0</v>
      </c>
      <c r="BI34" s="14">
        <v>0</v>
      </c>
      <c r="BJ34" s="13">
        <f t="shared" si="14"/>
        <v>47</v>
      </c>
      <c r="BK34" s="14">
        <v>47</v>
      </c>
      <c r="BL34" s="14">
        <v>0</v>
      </c>
      <c r="BM34" s="13">
        <f t="shared" si="15"/>
        <v>0</v>
      </c>
      <c r="BN34" s="14">
        <v>0</v>
      </c>
      <c r="BO34" s="14">
        <v>0</v>
      </c>
      <c r="BP34" s="13">
        <f t="shared" si="16"/>
        <v>1026</v>
      </c>
      <c r="BQ34" s="13">
        <f t="shared" si="17"/>
        <v>1026</v>
      </c>
      <c r="BR34" s="14">
        <v>1026</v>
      </c>
      <c r="BS34" s="15">
        <v>0</v>
      </c>
      <c r="BT34" s="15">
        <v>0</v>
      </c>
      <c r="BU34" s="15">
        <v>0</v>
      </c>
      <c r="BV34" s="13">
        <f t="shared" si="18"/>
        <v>0</v>
      </c>
      <c r="BW34" s="15">
        <v>0</v>
      </c>
      <c r="BX34" s="15">
        <v>0</v>
      </c>
      <c r="BY34" s="13">
        <f t="shared" si="19"/>
        <v>0</v>
      </c>
      <c r="BZ34" s="15">
        <v>0</v>
      </c>
      <c r="CA34" s="15">
        <v>0</v>
      </c>
      <c r="CB34" s="13">
        <f t="shared" si="20"/>
        <v>0</v>
      </c>
      <c r="CC34" s="15">
        <v>0</v>
      </c>
      <c r="CD34" s="15">
        <v>0</v>
      </c>
      <c r="CE34" s="13">
        <f t="shared" si="21"/>
        <v>3466</v>
      </c>
      <c r="CF34" s="14">
        <v>3466</v>
      </c>
      <c r="CG34" s="14">
        <v>0</v>
      </c>
      <c r="CH34" s="13">
        <f t="shared" si="22"/>
        <v>2535</v>
      </c>
      <c r="CI34" s="14">
        <v>2420</v>
      </c>
      <c r="CJ34" s="14">
        <v>115</v>
      </c>
      <c r="CK34" s="13">
        <f t="shared" si="23"/>
        <v>0</v>
      </c>
      <c r="CL34" s="14">
        <v>0</v>
      </c>
      <c r="CM34" s="14">
        <v>0</v>
      </c>
      <c r="CN34" s="13">
        <f t="shared" si="24"/>
        <v>0</v>
      </c>
      <c r="CO34" s="14">
        <v>0</v>
      </c>
      <c r="CP34" s="14">
        <v>0</v>
      </c>
      <c r="CQ34" s="16"/>
      <c r="CR34" s="13">
        <f t="shared" si="25"/>
        <v>0</v>
      </c>
      <c r="CS34" s="14">
        <v>0</v>
      </c>
      <c r="CT34" s="14">
        <v>0</v>
      </c>
      <c r="CU34" s="13">
        <f t="shared" si="26"/>
        <v>733</v>
      </c>
      <c r="CV34" s="13">
        <f t="shared" si="27"/>
        <v>353</v>
      </c>
      <c r="CW34" s="13">
        <f t="shared" si="27"/>
        <v>380</v>
      </c>
      <c r="CX34" s="13">
        <f t="shared" si="28"/>
        <v>104</v>
      </c>
      <c r="CY34" s="14">
        <v>23</v>
      </c>
      <c r="CZ34" s="14">
        <v>81</v>
      </c>
      <c r="DA34" s="13">
        <f t="shared" si="29"/>
        <v>629</v>
      </c>
      <c r="DB34" s="14">
        <v>330</v>
      </c>
      <c r="DC34" s="14">
        <v>299</v>
      </c>
      <c r="DD34" s="13">
        <f t="shared" si="30"/>
        <v>0</v>
      </c>
      <c r="DE34" s="14">
        <v>0</v>
      </c>
      <c r="DF34" s="14">
        <v>0</v>
      </c>
      <c r="DG34" s="17">
        <f t="shared" si="33"/>
        <v>27351</v>
      </c>
      <c r="DH34" s="17">
        <f t="shared" si="31"/>
        <v>19590</v>
      </c>
      <c r="DI34" s="17">
        <v>1302</v>
      </c>
      <c r="DJ34" s="17">
        <f t="shared" si="32"/>
        <v>7761</v>
      </c>
      <c r="DK34" s="18">
        <v>476</v>
      </c>
      <c r="DL34" s="18">
        <v>325</v>
      </c>
    </row>
    <row r="35" spans="1:116" ht="15.75" x14ac:dyDescent="0.2">
      <c r="A35" s="19" t="s">
        <v>102</v>
      </c>
      <c r="B35" s="13">
        <f t="shared" si="0"/>
        <v>26019</v>
      </c>
      <c r="C35" s="14">
        <v>0</v>
      </c>
      <c r="D35" s="14">
        <v>25710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309</v>
      </c>
      <c r="M35" s="14">
        <v>0</v>
      </c>
      <c r="N35" s="14">
        <v>0</v>
      </c>
      <c r="O35" s="13">
        <f t="shared" si="1"/>
        <v>12776</v>
      </c>
      <c r="P35" s="14">
        <v>0</v>
      </c>
      <c r="Q35" s="14">
        <v>12658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118</v>
      </c>
      <c r="X35" s="13">
        <f t="shared" si="2"/>
        <v>20</v>
      </c>
      <c r="Y35" s="13">
        <f t="shared" si="3"/>
        <v>20</v>
      </c>
      <c r="Z35" s="14">
        <v>20</v>
      </c>
      <c r="AA35" s="14">
        <v>0</v>
      </c>
      <c r="AB35" s="13">
        <f t="shared" si="4"/>
        <v>0</v>
      </c>
      <c r="AC35" s="14">
        <v>0</v>
      </c>
      <c r="AD35" s="14">
        <v>0</v>
      </c>
      <c r="AE35" s="13">
        <f t="shared" si="5"/>
        <v>4561</v>
      </c>
      <c r="AF35" s="14">
        <v>4549</v>
      </c>
      <c r="AG35" s="14">
        <v>12</v>
      </c>
      <c r="AH35" s="14">
        <v>0</v>
      </c>
      <c r="AI35" s="13">
        <f t="shared" si="6"/>
        <v>0</v>
      </c>
      <c r="AJ35" s="14">
        <v>0</v>
      </c>
      <c r="AK35" s="14">
        <v>0</v>
      </c>
      <c r="AL35" s="13">
        <f t="shared" si="7"/>
        <v>3589</v>
      </c>
      <c r="AM35" s="14">
        <v>3550</v>
      </c>
      <c r="AN35" s="14">
        <v>39</v>
      </c>
      <c r="AO35" s="13">
        <f t="shared" si="8"/>
        <v>21</v>
      </c>
      <c r="AP35" s="14">
        <v>9</v>
      </c>
      <c r="AQ35" s="14">
        <v>12</v>
      </c>
      <c r="AR35" s="13">
        <f t="shared" si="9"/>
        <v>3077</v>
      </c>
      <c r="AS35" s="14">
        <v>1384</v>
      </c>
      <c r="AT35" s="14">
        <v>9</v>
      </c>
      <c r="AU35" s="14">
        <v>0</v>
      </c>
      <c r="AV35" s="14">
        <v>0</v>
      </c>
      <c r="AW35" s="14">
        <v>0</v>
      </c>
      <c r="AX35" s="13">
        <f t="shared" si="10"/>
        <v>0</v>
      </c>
      <c r="AY35" s="14">
        <v>0</v>
      </c>
      <c r="AZ35" s="14">
        <v>0</v>
      </c>
      <c r="BA35" s="13">
        <f t="shared" si="11"/>
        <v>0</v>
      </c>
      <c r="BB35" s="14">
        <v>0</v>
      </c>
      <c r="BC35" s="14">
        <v>0</v>
      </c>
      <c r="BD35" s="13">
        <f t="shared" si="12"/>
        <v>1591</v>
      </c>
      <c r="BE35" s="14">
        <v>1582</v>
      </c>
      <c r="BF35" s="14">
        <v>9</v>
      </c>
      <c r="BG35" s="13">
        <f t="shared" si="13"/>
        <v>0</v>
      </c>
      <c r="BH35" s="14">
        <v>0</v>
      </c>
      <c r="BI35" s="14">
        <v>0</v>
      </c>
      <c r="BJ35" s="13">
        <f t="shared" si="14"/>
        <v>93</v>
      </c>
      <c r="BK35" s="14">
        <v>93</v>
      </c>
      <c r="BL35" s="14">
        <v>0</v>
      </c>
      <c r="BM35" s="13">
        <f t="shared" si="15"/>
        <v>12</v>
      </c>
      <c r="BN35" s="14">
        <v>12</v>
      </c>
      <c r="BO35" s="14">
        <v>0</v>
      </c>
      <c r="BP35" s="13">
        <f t="shared" si="16"/>
        <v>1070</v>
      </c>
      <c r="BQ35" s="13">
        <f t="shared" si="17"/>
        <v>497</v>
      </c>
      <c r="BR35" s="14">
        <v>382</v>
      </c>
      <c r="BS35" s="15">
        <v>115</v>
      </c>
      <c r="BT35" s="15">
        <v>0</v>
      </c>
      <c r="BU35" s="15">
        <v>255</v>
      </c>
      <c r="BV35" s="13">
        <f t="shared" si="18"/>
        <v>0</v>
      </c>
      <c r="BW35" s="15">
        <v>0</v>
      </c>
      <c r="BX35" s="15">
        <v>0</v>
      </c>
      <c r="BY35" s="13">
        <f t="shared" si="19"/>
        <v>0</v>
      </c>
      <c r="BZ35" s="15">
        <v>0</v>
      </c>
      <c r="CA35" s="15">
        <v>0</v>
      </c>
      <c r="CB35" s="13">
        <f t="shared" si="20"/>
        <v>318</v>
      </c>
      <c r="CC35" s="15">
        <v>191</v>
      </c>
      <c r="CD35" s="15">
        <v>127</v>
      </c>
      <c r="CE35" s="13">
        <f t="shared" si="21"/>
        <v>4953</v>
      </c>
      <c r="CF35" s="14">
        <v>4944</v>
      </c>
      <c r="CG35" s="14">
        <v>9</v>
      </c>
      <c r="CH35" s="13">
        <f t="shared" si="22"/>
        <v>495</v>
      </c>
      <c r="CI35" s="14">
        <v>396</v>
      </c>
      <c r="CJ35" s="14">
        <v>99</v>
      </c>
      <c r="CK35" s="13">
        <f t="shared" si="23"/>
        <v>0</v>
      </c>
      <c r="CL35" s="14">
        <v>0</v>
      </c>
      <c r="CM35" s="14">
        <v>0</v>
      </c>
      <c r="CN35" s="13">
        <f t="shared" si="24"/>
        <v>4846</v>
      </c>
      <c r="CO35" s="14">
        <v>2077</v>
      </c>
      <c r="CP35" s="14">
        <v>2769</v>
      </c>
      <c r="CQ35" s="16"/>
      <c r="CR35" s="13">
        <f t="shared" si="25"/>
        <v>593</v>
      </c>
      <c r="CS35" s="14">
        <v>396</v>
      </c>
      <c r="CT35" s="14">
        <v>197</v>
      </c>
      <c r="CU35" s="13">
        <f t="shared" si="26"/>
        <v>1281</v>
      </c>
      <c r="CV35" s="13">
        <f t="shared" si="27"/>
        <v>1281</v>
      </c>
      <c r="CW35" s="13">
        <f t="shared" si="27"/>
        <v>0</v>
      </c>
      <c r="CX35" s="13">
        <f t="shared" si="28"/>
        <v>0</v>
      </c>
      <c r="CY35" s="14">
        <v>0</v>
      </c>
      <c r="CZ35" s="14">
        <v>0</v>
      </c>
      <c r="DA35" s="13">
        <f t="shared" si="29"/>
        <v>1281</v>
      </c>
      <c r="DB35" s="14">
        <v>1281</v>
      </c>
      <c r="DC35" s="14">
        <v>0</v>
      </c>
      <c r="DD35" s="13">
        <f t="shared" si="30"/>
        <v>0</v>
      </c>
      <c r="DE35" s="14">
        <v>0</v>
      </c>
      <c r="DF35" s="14">
        <v>0</v>
      </c>
      <c r="DG35" s="17">
        <f t="shared" si="33"/>
        <v>63313</v>
      </c>
      <c r="DH35" s="17">
        <f t="shared" si="31"/>
        <v>47140</v>
      </c>
      <c r="DI35" s="17">
        <v>3890</v>
      </c>
      <c r="DJ35" s="17">
        <f t="shared" si="32"/>
        <v>16173</v>
      </c>
      <c r="DK35" s="18">
        <v>1327</v>
      </c>
      <c r="DL35" s="18">
        <v>904</v>
      </c>
    </row>
    <row r="36" spans="1:116" ht="15.75" x14ac:dyDescent="0.2">
      <c r="A36" s="19" t="s">
        <v>103</v>
      </c>
      <c r="B36" s="13">
        <f t="shared" si="0"/>
        <v>11036</v>
      </c>
      <c r="C36" s="14">
        <v>0</v>
      </c>
      <c r="D36" s="14">
        <v>5439</v>
      </c>
      <c r="E36" s="14">
        <v>3485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2112</v>
      </c>
      <c r="M36" s="14">
        <v>0</v>
      </c>
      <c r="N36" s="14">
        <v>0</v>
      </c>
      <c r="O36" s="13">
        <f t="shared" si="1"/>
        <v>1928</v>
      </c>
      <c r="P36" s="14">
        <v>938</v>
      </c>
      <c r="Q36" s="14">
        <v>990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3">
        <f t="shared" si="2"/>
        <v>41</v>
      </c>
      <c r="Y36" s="13">
        <f t="shared" si="3"/>
        <v>41</v>
      </c>
      <c r="Z36" s="14">
        <v>41</v>
      </c>
      <c r="AA36" s="14">
        <v>0</v>
      </c>
      <c r="AB36" s="13">
        <f t="shared" si="4"/>
        <v>0</v>
      </c>
      <c r="AC36" s="14">
        <v>0</v>
      </c>
      <c r="AD36" s="14">
        <v>0</v>
      </c>
      <c r="AE36" s="13">
        <f t="shared" si="5"/>
        <v>421</v>
      </c>
      <c r="AF36" s="14">
        <v>421</v>
      </c>
      <c r="AG36" s="14">
        <v>0</v>
      </c>
      <c r="AH36" s="14">
        <v>0</v>
      </c>
      <c r="AI36" s="13">
        <f t="shared" si="6"/>
        <v>0</v>
      </c>
      <c r="AJ36" s="14">
        <v>0</v>
      </c>
      <c r="AK36" s="14">
        <v>0</v>
      </c>
      <c r="AL36" s="13">
        <f t="shared" si="7"/>
        <v>466</v>
      </c>
      <c r="AM36" s="14">
        <v>433</v>
      </c>
      <c r="AN36" s="14">
        <v>33</v>
      </c>
      <c r="AO36" s="13">
        <f t="shared" si="8"/>
        <v>595</v>
      </c>
      <c r="AP36" s="14">
        <v>421</v>
      </c>
      <c r="AQ36" s="14">
        <v>174</v>
      </c>
      <c r="AR36" s="13">
        <f t="shared" si="9"/>
        <v>514</v>
      </c>
      <c r="AS36" s="14">
        <v>435</v>
      </c>
      <c r="AT36" s="14">
        <v>0</v>
      </c>
      <c r="AU36" s="14">
        <v>0</v>
      </c>
      <c r="AV36" s="14">
        <v>0</v>
      </c>
      <c r="AW36" s="14">
        <v>0</v>
      </c>
      <c r="AX36" s="13">
        <f t="shared" si="10"/>
        <v>0</v>
      </c>
      <c r="AY36" s="14">
        <v>0</v>
      </c>
      <c r="AZ36" s="14">
        <v>0</v>
      </c>
      <c r="BA36" s="13">
        <f t="shared" si="11"/>
        <v>0</v>
      </c>
      <c r="BB36" s="14">
        <v>0</v>
      </c>
      <c r="BC36" s="14">
        <v>0</v>
      </c>
      <c r="BD36" s="13">
        <f t="shared" si="12"/>
        <v>0</v>
      </c>
      <c r="BE36" s="14">
        <v>0</v>
      </c>
      <c r="BF36" s="14">
        <v>0</v>
      </c>
      <c r="BG36" s="13">
        <f t="shared" si="13"/>
        <v>0</v>
      </c>
      <c r="BH36" s="14">
        <v>0</v>
      </c>
      <c r="BI36" s="14">
        <v>0</v>
      </c>
      <c r="BJ36" s="13">
        <f t="shared" si="14"/>
        <v>79</v>
      </c>
      <c r="BK36" s="14">
        <v>79</v>
      </c>
      <c r="BL36" s="14">
        <v>0</v>
      </c>
      <c r="BM36" s="13">
        <f t="shared" si="15"/>
        <v>0</v>
      </c>
      <c r="BN36" s="14">
        <v>0</v>
      </c>
      <c r="BO36" s="14">
        <v>0</v>
      </c>
      <c r="BP36" s="13">
        <f t="shared" si="16"/>
        <v>1445</v>
      </c>
      <c r="BQ36" s="13">
        <f t="shared" si="17"/>
        <v>0</v>
      </c>
      <c r="BR36" s="14">
        <v>0</v>
      </c>
      <c r="BS36" s="15">
        <v>0</v>
      </c>
      <c r="BT36" s="15">
        <v>64</v>
      </c>
      <c r="BU36" s="15">
        <v>319</v>
      </c>
      <c r="BV36" s="13">
        <f t="shared" si="18"/>
        <v>319</v>
      </c>
      <c r="BW36" s="15">
        <v>319</v>
      </c>
      <c r="BX36" s="15">
        <v>0</v>
      </c>
      <c r="BY36" s="13">
        <f t="shared" si="19"/>
        <v>0</v>
      </c>
      <c r="BZ36" s="15">
        <v>0</v>
      </c>
      <c r="CA36" s="15">
        <v>0</v>
      </c>
      <c r="CB36" s="13">
        <f t="shared" si="20"/>
        <v>743</v>
      </c>
      <c r="CC36" s="15">
        <v>426</v>
      </c>
      <c r="CD36" s="15">
        <v>317</v>
      </c>
      <c r="CE36" s="13">
        <f t="shared" si="21"/>
        <v>2040</v>
      </c>
      <c r="CF36" s="14">
        <v>2018</v>
      </c>
      <c r="CG36" s="14">
        <v>22</v>
      </c>
      <c r="CH36" s="13">
        <f t="shared" si="22"/>
        <v>727</v>
      </c>
      <c r="CI36" s="14">
        <v>686</v>
      </c>
      <c r="CJ36" s="14">
        <v>41</v>
      </c>
      <c r="CK36" s="13">
        <f t="shared" si="23"/>
        <v>0</v>
      </c>
      <c r="CL36" s="14">
        <v>0</v>
      </c>
      <c r="CM36" s="14">
        <v>0</v>
      </c>
      <c r="CN36" s="13">
        <f t="shared" si="24"/>
        <v>257</v>
      </c>
      <c r="CO36" s="14">
        <v>243</v>
      </c>
      <c r="CP36" s="14">
        <v>14</v>
      </c>
      <c r="CQ36" s="16"/>
      <c r="CR36" s="13">
        <f t="shared" si="25"/>
        <v>1197</v>
      </c>
      <c r="CS36" s="14">
        <v>716</v>
      </c>
      <c r="CT36" s="14">
        <v>481</v>
      </c>
      <c r="CU36" s="13">
        <f t="shared" si="26"/>
        <v>1196</v>
      </c>
      <c r="CV36" s="13">
        <f t="shared" si="27"/>
        <v>1196</v>
      </c>
      <c r="CW36" s="13">
        <f t="shared" si="27"/>
        <v>0</v>
      </c>
      <c r="CX36" s="13">
        <f t="shared" si="28"/>
        <v>383</v>
      </c>
      <c r="CY36" s="14">
        <v>383</v>
      </c>
      <c r="CZ36" s="14">
        <v>0</v>
      </c>
      <c r="DA36" s="13">
        <f t="shared" si="29"/>
        <v>813</v>
      </c>
      <c r="DB36" s="14">
        <v>813</v>
      </c>
      <c r="DC36" s="14">
        <v>0</v>
      </c>
      <c r="DD36" s="13">
        <f t="shared" si="30"/>
        <v>0</v>
      </c>
      <c r="DE36" s="14">
        <v>0</v>
      </c>
      <c r="DF36" s="14">
        <v>0</v>
      </c>
      <c r="DG36" s="17">
        <f t="shared" si="33"/>
        <v>21863</v>
      </c>
      <c r="DH36" s="17">
        <f t="shared" si="31"/>
        <v>18789</v>
      </c>
      <c r="DI36" s="17">
        <v>1494</v>
      </c>
      <c r="DJ36" s="17">
        <f t="shared" si="32"/>
        <v>3074</v>
      </c>
      <c r="DK36" s="18">
        <v>498</v>
      </c>
      <c r="DL36" s="18">
        <v>339</v>
      </c>
    </row>
    <row r="37" spans="1:116" ht="15.75" x14ac:dyDescent="0.2">
      <c r="A37" s="19" t="s">
        <v>104</v>
      </c>
      <c r="B37" s="13">
        <f t="shared" si="0"/>
        <v>16942</v>
      </c>
      <c r="C37" s="14">
        <v>0</v>
      </c>
      <c r="D37" s="14">
        <f>13958-1096</f>
        <v>12862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4080</v>
      </c>
      <c r="M37" s="14">
        <v>0</v>
      </c>
      <c r="N37" s="14">
        <v>0</v>
      </c>
      <c r="O37" s="13">
        <f t="shared" si="1"/>
        <v>16126</v>
      </c>
      <c r="P37" s="14">
        <v>0</v>
      </c>
      <c r="Q37" s="14">
        <v>15848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278</v>
      </c>
      <c r="X37" s="13">
        <f t="shared" si="2"/>
        <v>599</v>
      </c>
      <c r="Y37" s="13">
        <f t="shared" si="3"/>
        <v>599</v>
      </c>
      <c r="Z37" s="14">
        <v>82</v>
      </c>
      <c r="AA37" s="14">
        <v>517</v>
      </c>
      <c r="AB37" s="13">
        <f t="shared" si="4"/>
        <v>0</v>
      </c>
      <c r="AC37" s="14">
        <v>0</v>
      </c>
      <c r="AD37" s="14">
        <v>0</v>
      </c>
      <c r="AE37" s="13">
        <f t="shared" si="5"/>
        <v>756</v>
      </c>
      <c r="AF37" s="14">
        <v>756</v>
      </c>
      <c r="AG37" s="14">
        <v>0</v>
      </c>
      <c r="AH37" s="14">
        <v>0</v>
      </c>
      <c r="AI37" s="13">
        <f t="shared" si="6"/>
        <v>0</v>
      </c>
      <c r="AJ37" s="14">
        <v>0</v>
      </c>
      <c r="AK37" s="14">
        <v>0</v>
      </c>
      <c r="AL37" s="13">
        <f t="shared" si="7"/>
        <v>821</v>
      </c>
      <c r="AM37" s="14">
        <v>821</v>
      </c>
      <c r="AN37" s="14">
        <v>0</v>
      </c>
      <c r="AO37" s="13">
        <f t="shared" si="8"/>
        <v>205</v>
      </c>
      <c r="AP37" s="14">
        <v>205</v>
      </c>
      <c r="AQ37" s="14">
        <v>0</v>
      </c>
      <c r="AR37" s="13">
        <f t="shared" si="9"/>
        <v>3989</v>
      </c>
      <c r="AS37" s="14">
        <v>1225</v>
      </c>
      <c r="AT37" s="14">
        <v>269</v>
      </c>
      <c r="AU37" s="14">
        <v>0</v>
      </c>
      <c r="AV37" s="14">
        <v>0</v>
      </c>
      <c r="AW37" s="14">
        <v>0</v>
      </c>
      <c r="AX37" s="13">
        <f t="shared" si="10"/>
        <v>0</v>
      </c>
      <c r="AY37" s="14">
        <v>0</v>
      </c>
      <c r="AZ37" s="14">
        <v>0</v>
      </c>
      <c r="BA37" s="13">
        <f t="shared" si="11"/>
        <v>0</v>
      </c>
      <c r="BB37" s="14">
        <v>0</v>
      </c>
      <c r="BC37" s="14">
        <v>0</v>
      </c>
      <c r="BD37" s="13">
        <f t="shared" si="12"/>
        <v>1293</v>
      </c>
      <c r="BE37" s="14">
        <v>1212</v>
      </c>
      <c r="BF37" s="14">
        <v>81</v>
      </c>
      <c r="BG37" s="13">
        <f t="shared" si="13"/>
        <v>0</v>
      </c>
      <c r="BH37" s="14">
        <v>0</v>
      </c>
      <c r="BI37" s="14">
        <v>0</v>
      </c>
      <c r="BJ37" s="13">
        <f t="shared" si="14"/>
        <v>1202</v>
      </c>
      <c r="BK37" s="14">
        <f>106+1096</f>
        <v>1202</v>
      </c>
      <c r="BL37" s="14">
        <v>0</v>
      </c>
      <c r="BM37" s="13">
        <f t="shared" si="15"/>
        <v>808</v>
      </c>
      <c r="BN37" s="14">
        <v>808</v>
      </c>
      <c r="BO37" s="14">
        <v>0</v>
      </c>
      <c r="BP37" s="13">
        <f t="shared" si="16"/>
        <v>6290</v>
      </c>
      <c r="BQ37" s="13">
        <f t="shared" si="17"/>
        <v>0</v>
      </c>
      <c r="BR37" s="14">
        <v>0</v>
      </c>
      <c r="BS37" s="15">
        <v>0</v>
      </c>
      <c r="BT37" s="15">
        <v>0</v>
      </c>
      <c r="BU37" s="15">
        <v>383</v>
      </c>
      <c r="BV37" s="13">
        <f t="shared" si="18"/>
        <v>383</v>
      </c>
      <c r="BW37" s="15">
        <v>383</v>
      </c>
      <c r="BX37" s="15">
        <v>0</v>
      </c>
      <c r="BY37" s="13">
        <f t="shared" si="19"/>
        <v>0</v>
      </c>
      <c r="BZ37" s="15">
        <v>0</v>
      </c>
      <c r="CA37" s="15">
        <v>0</v>
      </c>
      <c r="CB37" s="13">
        <f t="shared" si="20"/>
        <v>5524</v>
      </c>
      <c r="CC37" s="15">
        <v>4472</v>
      </c>
      <c r="CD37" s="15">
        <v>1052</v>
      </c>
      <c r="CE37" s="13">
        <f t="shared" si="21"/>
        <v>3383</v>
      </c>
      <c r="CF37" s="14">
        <v>3376</v>
      </c>
      <c r="CG37" s="14">
        <v>7</v>
      </c>
      <c r="CH37" s="13">
        <f t="shared" si="22"/>
        <v>1601</v>
      </c>
      <c r="CI37" s="14">
        <v>972</v>
      </c>
      <c r="CJ37" s="14">
        <v>629</v>
      </c>
      <c r="CK37" s="13">
        <f t="shared" si="23"/>
        <v>0</v>
      </c>
      <c r="CL37" s="14">
        <v>0</v>
      </c>
      <c r="CM37" s="14">
        <v>0</v>
      </c>
      <c r="CN37" s="13">
        <f t="shared" si="24"/>
        <v>1366</v>
      </c>
      <c r="CO37" s="14">
        <v>1112</v>
      </c>
      <c r="CP37" s="14">
        <v>254</v>
      </c>
      <c r="CQ37" s="16"/>
      <c r="CR37" s="13">
        <f t="shared" si="25"/>
        <v>519</v>
      </c>
      <c r="CS37" s="14">
        <v>342</v>
      </c>
      <c r="CT37" s="14">
        <v>177</v>
      </c>
      <c r="CU37" s="13">
        <f t="shared" si="26"/>
        <v>6362</v>
      </c>
      <c r="CV37" s="13">
        <f t="shared" si="27"/>
        <v>5113</v>
      </c>
      <c r="CW37" s="13">
        <f t="shared" si="27"/>
        <v>1249</v>
      </c>
      <c r="CX37" s="13">
        <f t="shared" si="28"/>
        <v>1914</v>
      </c>
      <c r="CY37" s="14">
        <v>1914</v>
      </c>
      <c r="CZ37" s="14">
        <v>0</v>
      </c>
      <c r="DA37" s="13">
        <f t="shared" si="29"/>
        <v>1530</v>
      </c>
      <c r="DB37" s="14">
        <v>605</v>
      </c>
      <c r="DC37" s="14">
        <v>925</v>
      </c>
      <c r="DD37" s="13">
        <f t="shared" si="30"/>
        <v>2918</v>
      </c>
      <c r="DE37" s="14">
        <v>2594</v>
      </c>
      <c r="DF37" s="14">
        <v>324</v>
      </c>
      <c r="DG37" s="17">
        <f t="shared" si="33"/>
        <v>59767</v>
      </c>
      <c r="DH37" s="17">
        <f t="shared" si="31"/>
        <v>39406</v>
      </c>
      <c r="DI37" s="17">
        <v>5788</v>
      </c>
      <c r="DJ37" s="17">
        <f t="shared" si="32"/>
        <v>20361</v>
      </c>
      <c r="DK37" s="18">
        <v>2015</v>
      </c>
      <c r="DL37" s="18">
        <v>1373</v>
      </c>
    </row>
    <row r="38" spans="1:116" ht="15.75" x14ac:dyDescent="0.2">
      <c r="A38" s="19" t="s">
        <v>105</v>
      </c>
      <c r="B38" s="13">
        <f t="shared" si="0"/>
        <v>6153</v>
      </c>
      <c r="C38" s="14">
        <v>0</v>
      </c>
      <c r="D38" s="14">
        <v>5373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780</v>
      </c>
      <c r="M38" s="14">
        <v>0</v>
      </c>
      <c r="N38" s="14">
        <v>0</v>
      </c>
      <c r="O38" s="13">
        <f t="shared" si="1"/>
        <v>3540</v>
      </c>
      <c r="P38" s="14">
        <v>0</v>
      </c>
      <c r="Q38" s="14">
        <v>3540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3">
        <f t="shared" si="2"/>
        <v>275</v>
      </c>
      <c r="Y38" s="13">
        <f t="shared" si="3"/>
        <v>275</v>
      </c>
      <c r="Z38" s="14">
        <v>275</v>
      </c>
      <c r="AA38" s="14">
        <v>0</v>
      </c>
      <c r="AB38" s="13">
        <f t="shared" si="4"/>
        <v>0</v>
      </c>
      <c r="AC38" s="14">
        <v>0</v>
      </c>
      <c r="AD38" s="14">
        <v>0</v>
      </c>
      <c r="AE38" s="13">
        <f t="shared" si="5"/>
        <v>575</v>
      </c>
      <c r="AF38" s="14">
        <v>530</v>
      </c>
      <c r="AG38" s="14">
        <v>45</v>
      </c>
      <c r="AH38" s="14">
        <v>0</v>
      </c>
      <c r="AI38" s="13">
        <f t="shared" si="6"/>
        <v>0</v>
      </c>
      <c r="AJ38" s="14">
        <v>0</v>
      </c>
      <c r="AK38" s="14">
        <v>0</v>
      </c>
      <c r="AL38" s="13">
        <f t="shared" si="7"/>
        <v>916</v>
      </c>
      <c r="AM38" s="14">
        <v>831</v>
      </c>
      <c r="AN38" s="14">
        <v>85</v>
      </c>
      <c r="AO38" s="13">
        <f t="shared" si="8"/>
        <v>20</v>
      </c>
      <c r="AP38" s="14">
        <v>20</v>
      </c>
      <c r="AQ38" s="14">
        <v>0</v>
      </c>
      <c r="AR38" s="13">
        <f t="shared" si="9"/>
        <v>1346</v>
      </c>
      <c r="AS38" s="14">
        <v>809</v>
      </c>
      <c r="AT38" s="14">
        <v>125</v>
      </c>
      <c r="AU38" s="14">
        <v>0</v>
      </c>
      <c r="AV38" s="14">
        <v>0</v>
      </c>
      <c r="AW38" s="14">
        <v>0</v>
      </c>
      <c r="AX38" s="13">
        <f t="shared" si="10"/>
        <v>0</v>
      </c>
      <c r="AY38" s="14">
        <v>0</v>
      </c>
      <c r="AZ38" s="14">
        <v>0</v>
      </c>
      <c r="BA38" s="13">
        <f t="shared" si="11"/>
        <v>0</v>
      </c>
      <c r="BB38" s="14">
        <v>0</v>
      </c>
      <c r="BC38" s="14">
        <v>0</v>
      </c>
      <c r="BD38" s="13">
        <f t="shared" si="12"/>
        <v>0</v>
      </c>
      <c r="BE38" s="14">
        <v>0</v>
      </c>
      <c r="BF38" s="14">
        <v>0</v>
      </c>
      <c r="BG38" s="13">
        <f t="shared" si="13"/>
        <v>0</v>
      </c>
      <c r="BH38" s="14">
        <v>0</v>
      </c>
      <c r="BI38" s="14">
        <v>0</v>
      </c>
      <c r="BJ38" s="13">
        <f t="shared" si="14"/>
        <v>412</v>
      </c>
      <c r="BK38" s="14">
        <v>412</v>
      </c>
      <c r="BL38" s="14">
        <v>0</v>
      </c>
      <c r="BM38" s="13">
        <f t="shared" si="15"/>
        <v>742</v>
      </c>
      <c r="BN38" s="14">
        <v>742</v>
      </c>
      <c r="BO38" s="14">
        <v>0</v>
      </c>
      <c r="BP38" s="13">
        <f t="shared" si="16"/>
        <v>905</v>
      </c>
      <c r="BQ38" s="13">
        <f t="shared" si="17"/>
        <v>0</v>
      </c>
      <c r="BR38" s="14">
        <v>0</v>
      </c>
      <c r="BS38" s="15">
        <v>0</v>
      </c>
      <c r="BT38" s="15">
        <v>160</v>
      </c>
      <c r="BU38" s="15">
        <v>495</v>
      </c>
      <c r="BV38" s="13">
        <f t="shared" si="18"/>
        <v>0</v>
      </c>
      <c r="BW38" s="15">
        <v>0</v>
      </c>
      <c r="BX38" s="15">
        <v>0</v>
      </c>
      <c r="BY38" s="13">
        <f t="shared" si="19"/>
        <v>0</v>
      </c>
      <c r="BZ38" s="15">
        <v>0</v>
      </c>
      <c r="CA38" s="15">
        <v>0</v>
      </c>
      <c r="CB38" s="13">
        <f t="shared" si="20"/>
        <v>250</v>
      </c>
      <c r="CC38" s="15">
        <v>250</v>
      </c>
      <c r="CD38" s="15">
        <v>0</v>
      </c>
      <c r="CE38" s="13">
        <f t="shared" si="21"/>
        <v>2000</v>
      </c>
      <c r="CF38" s="14">
        <v>1880</v>
      </c>
      <c r="CG38" s="14">
        <v>120</v>
      </c>
      <c r="CH38" s="13">
        <f t="shared" si="22"/>
        <v>355</v>
      </c>
      <c r="CI38" s="14">
        <v>185</v>
      </c>
      <c r="CJ38" s="14">
        <v>170</v>
      </c>
      <c r="CK38" s="13">
        <f t="shared" si="23"/>
        <v>0</v>
      </c>
      <c r="CL38" s="14">
        <v>0</v>
      </c>
      <c r="CM38" s="14">
        <v>0</v>
      </c>
      <c r="CN38" s="13">
        <f t="shared" si="24"/>
        <v>476</v>
      </c>
      <c r="CO38" s="14">
        <v>346</v>
      </c>
      <c r="CP38" s="14">
        <v>130</v>
      </c>
      <c r="CQ38" s="16"/>
      <c r="CR38" s="13">
        <f t="shared" si="25"/>
        <v>990</v>
      </c>
      <c r="CS38" s="14">
        <v>496</v>
      </c>
      <c r="CT38" s="14">
        <v>494</v>
      </c>
      <c r="CU38" s="13">
        <f t="shared" si="26"/>
        <v>1764</v>
      </c>
      <c r="CV38" s="13">
        <f t="shared" si="27"/>
        <v>1364</v>
      </c>
      <c r="CW38" s="13">
        <f t="shared" si="27"/>
        <v>400</v>
      </c>
      <c r="CX38" s="13">
        <f t="shared" si="28"/>
        <v>0</v>
      </c>
      <c r="CY38" s="14">
        <v>0</v>
      </c>
      <c r="CZ38" s="14">
        <v>0</v>
      </c>
      <c r="DA38" s="13">
        <f t="shared" si="29"/>
        <v>1301</v>
      </c>
      <c r="DB38" s="14">
        <v>901</v>
      </c>
      <c r="DC38" s="14">
        <v>400</v>
      </c>
      <c r="DD38" s="13">
        <f t="shared" si="30"/>
        <v>463</v>
      </c>
      <c r="DE38" s="14">
        <v>463</v>
      </c>
      <c r="DF38" s="14">
        <v>0</v>
      </c>
      <c r="DG38" s="17">
        <f t="shared" si="33"/>
        <v>20057</v>
      </c>
      <c r="DH38" s="17">
        <f t="shared" si="31"/>
        <v>14788</v>
      </c>
      <c r="DI38" s="17">
        <v>1648</v>
      </c>
      <c r="DJ38" s="17">
        <f t="shared" si="32"/>
        <v>5269</v>
      </c>
      <c r="DK38" s="18">
        <v>608</v>
      </c>
      <c r="DL38" s="18">
        <v>414</v>
      </c>
    </row>
    <row r="39" spans="1:116" ht="15.75" x14ac:dyDescent="0.2">
      <c r="A39" s="19" t="s">
        <v>106</v>
      </c>
      <c r="B39" s="13">
        <f t="shared" si="0"/>
        <v>1638</v>
      </c>
      <c r="C39" s="14">
        <v>0</v>
      </c>
      <c r="D39" s="14">
        <v>1638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3">
        <f t="shared" si="1"/>
        <v>1871</v>
      </c>
      <c r="P39" s="14">
        <v>0</v>
      </c>
      <c r="Q39" s="14">
        <v>1871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3">
        <f t="shared" si="2"/>
        <v>0</v>
      </c>
      <c r="Y39" s="13">
        <f t="shared" si="3"/>
        <v>0</v>
      </c>
      <c r="Z39" s="14">
        <v>0</v>
      </c>
      <c r="AA39" s="14">
        <v>0</v>
      </c>
      <c r="AB39" s="13">
        <f t="shared" si="4"/>
        <v>0</v>
      </c>
      <c r="AC39" s="14">
        <v>0</v>
      </c>
      <c r="AD39" s="14">
        <v>0</v>
      </c>
      <c r="AE39" s="13">
        <f t="shared" si="5"/>
        <v>0</v>
      </c>
      <c r="AF39" s="14">
        <v>0</v>
      </c>
      <c r="AG39" s="14">
        <v>0</v>
      </c>
      <c r="AH39" s="14">
        <v>0</v>
      </c>
      <c r="AI39" s="13">
        <f t="shared" si="6"/>
        <v>0</v>
      </c>
      <c r="AJ39" s="14">
        <v>0</v>
      </c>
      <c r="AK39" s="14">
        <v>0</v>
      </c>
      <c r="AL39" s="13">
        <f t="shared" si="7"/>
        <v>461</v>
      </c>
      <c r="AM39" s="14">
        <v>449</v>
      </c>
      <c r="AN39" s="14">
        <v>12</v>
      </c>
      <c r="AO39" s="13">
        <f t="shared" si="8"/>
        <v>0</v>
      </c>
      <c r="AP39" s="14">
        <v>0</v>
      </c>
      <c r="AQ39" s="14">
        <v>0</v>
      </c>
      <c r="AR39" s="13">
        <f t="shared" si="9"/>
        <v>2453</v>
      </c>
      <c r="AS39" s="14">
        <v>2453</v>
      </c>
      <c r="AT39" s="14">
        <v>0</v>
      </c>
      <c r="AU39" s="14">
        <v>0</v>
      </c>
      <c r="AV39" s="14">
        <v>0</v>
      </c>
      <c r="AW39" s="14">
        <v>0</v>
      </c>
      <c r="AX39" s="13">
        <f t="shared" si="10"/>
        <v>0</v>
      </c>
      <c r="AY39" s="14">
        <v>0</v>
      </c>
      <c r="AZ39" s="14">
        <v>0</v>
      </c>
      <c r="BA39" s="13">
        <f t="shared" si="11"/>
        <v>0</v>
      </c>
      <c r="BB39" s="14">
        <v>0</v>
      </c>
      <c r="BC39" s="14">
        <v>0</v>
      </c>
      <c r="BD39" s="13">
        <f t="shared" si="12"/>
        <v>0</v>
      </c>
      <c r="BE39" s="14">
        <v>0</v>
      </c>
      <c r="BF39" s="14">
        <v>0</v>
      </c>
      <c r="BG39" s="13">
        <f t="shared" si="13"/>
        <v>0</v>
      </c>
      <c r="BH39" s="14">
        <v>0</v>
      </c>
      <c r="BI39" s="14">
        <v>0</v>
      </c>
      <c r="BJ39" s="13">
        <f t="shared" si="14"/>
        <v>0</v>
      </c>
      <c r="BK39" s="14">
        <v>0</v>
      </c>
      <c r="BL39" s="14">
        <v>0</v>
      </c>
      <c r="BM39" s="13">
        <f t="shared" si="15"/>
        <v>0</v>
      </c>
      <c r="BN39" s="14">
        <v>0</v>
      </c>
      <c r="BO39" s="14">
        <v>0</v>
      </c>
      <c r="BP39" s="13">
        <f t="shared" si="16"/>
        <v>871</v>
      </c>
      <c r="BQ39" s="13">
        <f t="shared" si="17"/>
        <v>0</v>
      </c>
      <c r="BR39" s="14">
        <v>0</v>
      </c>
      <c r="BS39" s="15">
        <v>0</v>
      </c>
      <c r="BT39" s="15">
        <v>0</v>
      </c>
      <c r="BU39" s="15">
        <v>358</v>
      </c>
      <c r="BV39" s="13">
        <f t="shared" si="18"/>
        <v>13</v>
      </c>
      <c r="BW39" s="15">
        <v>13</v>
      </c>
      <c r="BX39" s="15">
        <v>0</v>
      </c>
      <c r="BY39" s="13">
        <f t="shared" si="19"/>
        <v>0</v>
      </c>
      <c r="BZ39" s="15">
        <v>0</v>
      </c>
      <c r="CA39" s="15">
        <v>0</v>
      </c>
      <c r="CB39" s="13">
        <f t="shared" si="20"/>
        <v>500</v>
      </c>
      <c r="CC39" s="15">
        <v>319</v>
      </c>
      <c r="CD39" s="15">
        <v>181</v>
      </c>
      <c r="CE39" s="13">
        <f t="shared" si="21"/>
        <v>365</v>
      </c>
      <c r="CF39" s="14">
        <v>351</v>
      </c>
      <c r="CG39" s="14">
        <v>14</v>
      </c>
      <c r="CH39" s="13">
        <f t="shared" si="22"/>
        <v>0</v>
      </c>
      <c r="CI39" s="14">
        <v>0</v>
      </c>
      <c r="CJ39" s="14">
        <v>0</v>
      </c>
      <c r="CK39" s="13">
        <f t="shared" si="23"/>
        <v>0</v>
      </c>
      <c r="CL39" s="14">
        <v>0</v>
      </c>
      <c r="CM39" s="14">
        <v>0</v>
      </c>
      <c r="CN39" s="13">
        <f t="shared" si="24"/>
        <v>130</v>
      </c>
      <c r="CO39" s="14">
        <v>116</v>
      </c>
      <c r="CP39" s="14">
        <v>14</v>
      </c>
      <c r="CQ39" s="16"/>
      <c r="CR39" s="13">
        <f t="shared" si="25"/>
        <v>71</v>
      </c>
      <c r="CS39" s="14">
        <v>41</v>
      </c>
      <c r="CT39" s="14">
        <v>30</v>
      </c>
      <c r="CU39" s="13">
        <f t="shared" si="26"/>
        <v>345</v>
      </c>
      <c r="CV39" s="13">
        <f t="shared" si="27"/>
        <v>345</v>
      </c>
      <c r="CW39" s="13">
        <f t="shared" si="27"/>
        <v>0</v>
      </c>
      <c r="CX39" s="13">
        <f t="shared" si="28"/>
        <v>0</v>
      </c>
      <c r="CY39" s="14">
        <v>0</v>
      </c>
      <c r="CZ39" s="14">
        <v>0</v>
      </c>
      <c r="DA39" s="13">
        <f t="shared" si="29"/>
        <v>345</v>
      </c>
      <c r="DB39" s="14">
        <v>345</v>
      </c>
      <c r="DC39" s="14">
        <v>0</v>
      </c>
      <c r="DD39" s="13">
        <f t="shared" si="30"/>
        <v>0</v>
      </c>
      <c r="DE39" s="14">
        <v>0</v>
      </c>
      <c r="DF39" s="14">
        <v>0</v>
      </c>
      <c r="DG39" s="17">
        <f t="shared" si="33"/>
        <v>8205</v>
      </c>
      <c r="DH39" s="17">
        <f t="shared" si="31"/>
        <v>6083</v>
      </c>
      <c r="DI39" s="17">
        <v>1387</v>
      </c>
      <c r="DJ39" s="17">
        <f t="shared" si="32"/>
        <v>2122</v>
      </c>
      <c r="DK39" s="18">
        <v>452</v>
      </c>
      <c r="DL39" s="18">
        <v>308</v>
      </c>
    </row>
    <row r="40" spans="1:116" ht="15.75" x14ac:dyDescent="0.2">
      <c r="A40" s="19" t="s">
        <v>107</v>
      </c>
      <c r="B40" s="13">
        <f t="shared" si="0"/>
        <v>12153</v>
      </c>
      <c r="C40" s="14">
        <v>0</v>
      </c>
      <c r="D40" s="14">
        <v>11857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296</v>
      </c>
      <c r="M40" s="14">
        <v>0</v>
      </c>
      <c r="N40" s="14">
        <v>0</v>
      </c>
      <c r="O40" s="13">
        <f t="shared" si="1"/>
        <v>10184</v>
      </c>
      <c r="P40" s="14">
        <v>0</v>
      </c>
      <c r="Q40" s="14">
        <v>10184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3">
        <f t="shared" si="2"/>
        <v>949</v>
      </c>
      <c r="Y40" s="13">
        <f t="shared" si="3"/>
        <v>949</v>
      </c>
      <c r="Z40" s="14">
        <v>949</v>
      </c>
      <c r="AA40" s="14">
        <v>0</v>
      </c>
      <c r="AB40" s="13">
        <f t="shared" si="4"/>
        <v>0</v>
      </c>
      <c r="AC40" s="14">
        <v>0</v>
      </c>
      <c r="AD40" s="14">
        <v>0</v>
      </c>
      <c r="AE40" s="13">
        <f t="shared" si="5"/>
        <v>0</v>
      </c>
      <c r="AF40" s="14">
        <v>0</v>
      </c>
      <c r="AG40" s="14">
        <v>0</v>
      </c>
      <c r="AH40" s="14">
        <v>0</v>
      </c>
      <c r="AI40" s="13">
        <f t="shared" si="6"/>
        <v>0</v>
      </c>
      <c r="AJ40" s="14">
        <v>0</v>
      </c>
      <c r="AK40" s="14">
        <v>0</v>
      </c>
      <c r="AL40" s="13">
        <f t="shared" si="7"/>
        <v>1138</v>
      </c>
      <c r="AM40" s="14">
        <v>1102</v>
      </c>
      <c r="AN40" s="14">
        <v>36</v>
      </c>
      <c r="AO40" s="13">
        <f t="shared" si="8"/>
        <v>641</v>
      </c>
      <c r="AP40" s="14">
        <v>422</v>
      </c>
      <c r="AQ40" s="14">
        <v>219</v>
      </c>
      <c r="AR40" s="13">
        <f t="shared" si="9"/>
        <v>1858</v>
      </c>
      <c r="AS40" s="14">
        <v>1577</v>
      </c>
      <c r="AT40" s="14">
        <v>76</v>
      </c>
      <c r="AU40" s="14">
        <v>0</v>
      </c>
      <c r="AV40" s="14">
        <v>0</v>
      </c>
      <c r="AW40" s="14">
        <v>0</v>
      </c>
      <c r="AX40" s="13">
        <f t="shared" si="10"/>
        <v>0</v>
      </c>
      <c r="AY40" s="14">
        <v>0</v>
      </c>
      <c r="AZ40" s="14">
        <v>0</v>
      </c>
      <c r="BA40" s="13">
        <f t="shared" si="11"/>
        <v>0</v>
      </c>
      <c r="BB40" s="14">
        <v>0</v>
      </c>
      <c r="BC40" s="14">
        <v>0</v>
      </c>
      <c r="BD40" s="13">
        <f t="shared" si="12"/>
        <v>142</v>
      </c>
      <c r="BE40" s="14">
        <v>142</v>
      </c>
      <c r="BF40" s="14">
        <v>0</v>
      </c>
      <c r="BG40" s="13">
        <f t="shared" si="13"/>
        <v>0</v>
      </c>
      <c r="BH40" s="14">
        <v>0</v>
      </c>
      <c r="BI40" s="14">
        <v>0</v>
      </c>
      <c r="BJ40" s="13">
        <f t="shared" si="14"/>
        <v>63</v>
      </c>
      <c r="BK40" s="14">
        <v>63</v>
      </c>
      <c r="BL40" s="14">
        <v>0</v>
      </c>
      <c r="BM40" s="13">
        <f t="shared" si="15"/>
        <v>344</v>
      </c>
      <c r="BN40" s="14">
        <v>344</v>
      </c>
      <c r="BO40" s="14">
        <v>0</v>
      </c>
      <c r="BP40" s="13">
        <f t="shared" si="16"/>
        <v>3619</v>
      </c>
      <c r="BQ40" s="13">
        <f t="shared" si="17"/>
        <v>250</v>
      </c>
      <c r="BR40" s="14">
        <v>250</v>
      </c>
      <c r="BS40" s="15">
        <v>0</v>
      </c>
      <c r="BT40" s="15">
        <v>0</v>
      </c>
      <c r="BU40" s="15">
        <v>400</v>
      </c>
      <c r="BV40" s="13">
        <f t="shared" si="18"/>
        <v>170</v>
      </c>
      <c r="BW40" s="15">
        <v>170</v>
      </c>
      <c r="BX40" s="15">
        <v>0</v>
      </c>
      <c r="BY40" s="13">
        <f t="shared" si="19"/>
        <v>0</v>
      </c>
      <c r="BZ40" s="15">
        <v>0</v>
      </c>
      <c r="CA40" s="15">
        <v>0</v>
      </c>
      <c r="CB40" s="13">
        <f t="shared" si="20"/>
        <v>2799</v>
      </c>
      <c r="CC40" s="15">
        <v>1917</v>
      </c>
      <c r="CD40" s="15">
        <v>882</v>
      </c>
      <c r="CE40" s="13">
        <f t="shared" si="21"/>
        <v>4230</v>
      </c>
      <c r="CF40" s="14">
        <v>4031</v>
      </c>
      <c r="CG40" s="14">
        <v>199</v>
      </c>
      <c r="CH40" s="13">
        <f t="shared" si="22"/>
        <v>412</v>
      </c>
      <c r="CI40" s="14">
        <v>270</v>
      </c>
      <c r="CJ40" s="14">
        <v>142</v>
      </c>
      <c r="CK40" s="13">
        <f t="shared" si="23"/>
        <v>0</v>
      </c>
      <c r="CL40" s="14">
        <v>0</v>
      </c>
      <c r="CM40" s="14">
        <v>0</v>
      </c>
      <c r="CN40" s="13">
        <f t="shared" si="24"/>
        <v>1559</v>
      </c>
      <c r="CO40" s="14">
        <v>1263</v>
      </c>
      <c r="CP40" s="14">
        <v>296</v>
      </c>
      <c r="CQ40" s="16"/>
      <c r="CR40" s="13">
        <f t="shared" si="25"/>
        <v>231</v>
      </c>
      <c r="CS40" s="14">
        <v>178</v>
      </c>
      <c r="CT40" s="14">
        <v>53</v>
      </c>
      <c r="CU40" s="13">
        <f t="shared" si="26"/>
        <v>495</v>
      </c>
      <c r="CV40" s="13">
        <f t="shared" si="27"/>
        <v>464</v>
      </c>
      <c r="CW40" s="13">
        <f t="shared" si="27"/>
        <v>31</v>
      </c>
      <c r="CX40" s="13">
        <f t="shared" si="28"/>
        <v>58</v>
      </c>
      <c r="CY40" s="14">
        <v>51</v>
      </c>
      <c r="CZ40" s="14">
        <v>7</v>
      </c>
      <c r="DA40" s="13">
        <f t="shared" si="29"/>
        <v>437</v>
      </c>
      <c r="DB40" s="14">
        <v>413</v>
      </c>
      <c r="DC40" s="14">
        <v>24</v>
      </c>
      <c r="DD40" s="13">
        <f t="shared" si="30"/>
        <v>0</v>
      </c>
      <c r="DE40" s="14">
        <v>0</v>
      </c>
      <c r="DF40" s="14">
        <v>0</v>
      </c>
      <c r="DG40" s="17">
        <f t="shared" si="33"/>
        <v>37813</v>
      </c>
      <c r="DH40" s="17">
        <f t="shared" si="31"/>
        <v>25695</v>
      </c>
      <c r="DI40" s="17">
        <v>4263</v>
      </c>
      <c r="DJ40" s="17">
        <f t="shared" si="32"/>
        <v>12118</v>
      </c>
      <c r="DK40" s="18">
        <v>1517</v>
      </c>
      <c r="DL40" s="18">
        <v>1033</v>
      </c>
    </row>
    <row r="41" spans="1:116" ht="15.75" x14ac:dyDescent="0.2">
      <c r="A41" s="19" t="s">
        <v>108</v>
      </c>
      <c r="B41" s="13">
        <f t="shared" si="0"/>
        <v>6584</v>
      </c>
      <c r="C41" s="14">
        <v>0</v>
      </c>
      <c r="D41" s="14">
        <v>4598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1986</v>
      </c>
      <c r="M41" s="14">
        <v>0</v>
      </c>
      <c r="N41" s="14">
        <v>0</v>
      </c>
      <c r="O41" s="13">
        <f t="shared" si="1"/>
        <v>4772</v>
      </c>
      <c r="P41" s="14">
        <v>0</v>
      </c>
      <c r="Q41" s="14">
        <v>4772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3">
        <f t="shared" si="2"/>
        <v>205</v>
      </c>
      <c r="Y41" s="13">
        <f t="shared" si="3"/>
        <v>205</v>
      </c>
      <c r="Z41" s="14">
        <v>205</v>
      </c>
      <c r="AA41" s="14">
        <v>0</v>
      </c>
      <c r="AB41" s="13">
        <f t="shared" si="4"/>
        <v>0</v>
      </c>
      <c r="AC41" s="14">
        <v>0</v>
      </c>
      <c r="AD41" s="14">
        <v>0</v>
      </c>
      <c r="AE41" s="13">
        <f t="shared" si="5"/>
        <v>0</v>
      </c>
      <c r="AF41" s="14">
        <v>0</v>
      </c>
      <c r="AG41" s="14">
        <v>0</v>
      </c>
      <c r="AH41" s="14">
        <v>0</v>
      </c>
      <c r="AI41" s="13">
        <f t="shared" si="6"/>
        <v>0</v>
      </c>
      <c r="AJ41" s="14">
        <v>0</v>
      </c>
      <c r="AK41" s="14">
        <v>0</v>
      </c>
      <c r="AL41" s="13">
        <f t="shared" si="7"/>
        <v>770</v>
      </c>
      <c r="AM41" s="14">
        <v>747</v>
      </c>
      <c r="AN41" s="14">
        <v>23</v>
      </c>
      <c r="AO41" s="13">
        <f t="shared" si="8"/>
        <v>35</v>
      </c>
      <c r="AP41" s="14">
        <v>35</v>
      </c>
      <c r="AQ41" s="14">
        <v>0</v>
      </c>
      <c r="AR41" s="13">
        <f t="shared" si="9"/>
        <v>1585</v>
      </c>
      <c r="AS41" s="14">
        <v>768</v>
      </c>
      <c r="AT41" s="14">
        <v>0</v>
      </c>
      <c r="AU41" s="14">
        <v>0</v>
      </c>
      <c r="AV41" s="14">
        <v>0</v>
      </c>
      <c r="AW41" s="14">
        <v>0</v>
      </c>
      <c r="AX41" s="13">
        <f t="shared" si="10"/>
        <v>0</v>
      </c>
      <c r="AY41" s="14">
        <v>0</v>
      </c>
      <c r="AZ41" s="14">
        <v>0</v>
      </c>
      <c r="BA41" s="13">
        <f t="shared" si="11"/>
        <v>0</v>
      </c>
      <c r="BB41" s="14">
        <v>0</v>
      </c>
      <c r="BC41" s="14">
        <v>0</v>
      </c>
      <c r="BD41" s="13">
        <f t="shared" si="12"/>
        <v>761</v>
      </c>
      <c r="BE41" s="14">
        <v>641</v>
      </c>
      <c r="BF41" s="14">
        <v>120</v>
      </c>
      <c r="BG41" s="13">
        <f t="shared" si="13"/>
        <v>0</v>
      </c>
      <c r="BH41" s="14">
        <v>0</v>
      </c>
      <c r="BI41" s="14">
        <v>0</v>
      </c>
      <c r="BJ41" s="13">
        <f t="shared" si="14"/>
        <v>56</v>
      </c>
      <c r="BK41" s="14">
        <v>56</v>
      </c>
      <c r="BL41" s="14">
        <v>0</v>
      </c>
      <c r="BM41" s="13">
        <f t="shared" si="15"/>
        <v>0</v>
      </c>
      <c r="BN41" s="14">
        <v>0</v>
      </c>
      <c r="BO41" s="14">
        <v>0</v>
      </c>
      <c r="BP41" s="13">
        <f t="shared" si="16"/>
        <v>211</v>
      </c>
      <c r="BQ41" s="13">
        <f t="shared" si="17"/>
        <v>0</v>
      </c>
      <c r="BR41" s="14">
        <v>0</v>
      </c>
      <c r="BS41" s="15">
        <v>0</v>
      </c>
      <c r="BT41" s="15">
        <v>0</v>
      </c>
      <c r="BU41" s="15">
        <v>0</v>
      </c>
      <c r="BV41" s="13">
        <f t="shared" si="18"/>
        <v>0</v>
      </c>
      <c r="BW41" s="15">
        <v>0</v>
      </c>
      <c r="BX41" s="15">
        <v>0</v>
      </c>
      <c r="BY41" s="13">
        <f t="shared" si="19"/>
        <v>0</v>
      </c>
      <c r="BZ41" s="15">
        <v>0</v>
      </c>
      <c r="CA41" s="15">
        <v>0</v>
      </c>
      <c r="CB41" s="13">
        <f t="shared" si="20"/>
        <v>211</v>
      </c>
      <c r="CC41" s="15">
        <v>211</v>
      </c>
      <c r="CD41" s="15">
        <v>0</v>
      </c>
      <c r="CE41" s="13">
        <f t="shared" si="21"/>
        <v>1117</v>
      </c>
      <c r="CF41" s="14">
        <v>1060</v>
      </c>
      <c r="CG41" s="14">
        <v>57</v>
      </c>
      <c r="CH41" s="13">
        <f t="shared" si="22"/>
        <v>954</v>
      </c>
      <c r="CI41" s="14">
        <v>667</v>
      </c>
      <c r="CJ41" s="14">
        <v>287</v>
      </c>
      <c r="CK41" s="13">
        <f t="shared" si="23"/>
        <v>0</v>
      </c>
      <c r="CL41" s="14">
        <v>0</v>
      </c>
      <c r="CM41" s="14">
        <v>0</v>
      </c>
      <c r="CN41" s="13">
        <f t="shared" si="24"/>
        <v>286</v>
      </c>
      <c r="CO41" s="14">
        <v>207</v>
      </c>
      <c r="CP41" s="14">
        <v>79</v>
      </c>
      <c r="CQ41" s="16"/>
      <c r="CR41" s="13">
        <f t="shared" si="25"/>
        <v>559</v>
      </c>
      <c r="CS41" s="14">
        <v>429</v>
      </c>
      <c r="CT41" s="14">
        <v>130</v>
      </c>
      <c r="CU41" s="13">
        <f t="shared" si="26"/>
        <v>114</v>
      </c>
      <c r="CV41" s="13">
        <f t="shared" si="27"/>
        <v>114</v>
      </c>
      <c r="CW41" s="13">
        <f t="shared" si="27"/>
        <v>0</v>
      </c>
      <c r="CX41" s="13">
        <f t="shared" si="28"/>
        <v>0</v>
      </c>
      <c r="CY41" s="14">
        <v>0</v>
      </c>
      <c r="CZ41" s="14">
        <v>0</v>
      </c>
      <c r="DA41" s="13">
        <f t="shared" si="29"/>
        <v>114</v>
      </c>
      <c r="DB41" s="14">
        <v>114</v>
      </c>
      <c r="DC41" s="14">
        <v>0</v>
      </c>
      <c r="DD41" s="13">
        <f t="shared" si="30"/>
        <v>0</v>
      </c>
      <c r="DE41" s="14">
        <v>0</v>
      </c>
      <c r="DF41" s="14">
        <v>0</v>
      </c>
      <c r="DG41" s="17">
        <f t="shared" si="33"/>
        <v>17192</v>
      </c>
      <c r="DH41" s="17">
        <f t="shared" si="31"/>
        <v>11724</v>
      </c>
      <c r="DI41" s="17">
        <v>1871</v>
      </c>
      <c r="DJ41" s="17">
        <f t="shared" si="32"/>
        <v>5468</v>
      </c>
      <c r="DK41" s="18">
        <v>620</v>
      </c>
      <c r="DL41" s="18">
        <v>422</v>
      </c>
    </row>
    <row r="42" spans="1:116" ht="15.75" x14ac:dyDescent="0.2">
      <c r="A42" s="19" t="s">
        <v>109</v>
      </c>
      <c r="B42" s="13">
        <f t="shared" si="0"/>
        <v>30742</v>
      </c>
      <c r="C42" s="14">
        <v>0</v>
      </c>
      <c r="D42" s="14">
        <v>22572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8170</v>
      </c>
      <c r="M42" s="14">
        <v>0</v>
      </c>
      <c r="N42" s="14">
        <v>0</v>
      </c>
      <c r="O42" s="13">
        <f t="shared" si="1"/>
        <v>17305</v>
      </c>
      <c r="P42" s="14">
        <v>0</v>
      </c>
      <c r="Q42" s="14">
        <v>15048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2257</v>
      </c>
      <c r="X42" s="13">
        <f t="shared" si="2"/>
        <v>90</v>
      </c>
      <c r="Y42" s="13">
        <f t="shared" si="3"/>
        <v>90</v>
      </c>
      <c r="Z42" s="14">
        <v>90</v>
      </c>
      <c r="AA42" s="14">
        <v>0</v>
      </c>
      <c r="AB42" s="13">
        <f t="shared" si="4"/>
        <v>0</v>
      </c>
      <c r="AC42" s="14">
        <v>0</v>
      </c>
      <c r="AD42" s="14">
        <v>0</v>
      </c>
      <c r="AE42" s="13">
        <f t="shared" si="5"/>
        <v>104</v>
      </c>
      <c r="AF42" s="14">
        <v>104</v>
      </c>
      <c r="AG42" s="14">
        <v>0</v>
      </c>
      <c r="AH42" s="14">
        <v>0</v>
      </c>
      <c r="AI42" s="13">
        <f t="shared" si="6"/>
        <v>0</v>
      </c>
      <c r="AJ42" s="14">
        <v>0</v>
      </c>
      <c r="AK42" s="14">
        <v>0</v>
      </c>
      <c r="AL42" s="13">
        <f t="shared" si="7"/>
        <v>149</v>
      </c>
      <c r="AM42" s="14">
        <v>23</v>
      </c>
      <c r="AN42" s="14">
        <v>126</v>
      </c>
      <c r="AO42" s="13">
        <f t="shared" si="8"/>
        <v>104</v>
      </c>
      <c r="AP42" s="14">
        <v>104</v>
      </c>
      <c r="AQ42" s="14">
        <v>0</v>
      </c>
      <c r="AR42" s="13">
        <f t="shared" si="9"/>
        <v>2613</v>
      </c>
      <c r="AS42" s="14">
        <v>2203</v>
      </c>
      <c r="AT42" s="14">
        <v>126</v>
      </c>
      <c r="AU42" s="14">
        <v>0</v>
      </c>
      <c r="AV42" s="14">
        <v>0</v>
      </c>
      <c r="AW42" s="14">
        <v>0</v>
      </c>
      <c r="AX42" s="13">
        <f t="shared" si="10"/>
        <v>0</v>
      </c>
      <c r="AY42" s="14">
        <v>0</v>
      </c>
      <c r="AZ42" s="14">
        <v>0</v>
      </c>
      <c r="BA42" s="13">
        <f t="shared" si="11"/>
        <v>0</v>
      </c>
      <c r="BB42" s="14">
        <v>0</v>
      </c>
      <c r="BC42" s="14">
        <v>0</v>
      </c>
      <c r="BD42" s="13">
        <f t="shared" si="12"/>
        <v>179</v>
      </c>
      <c r="BE42" s="14">
        <v>75</v>
      </c>
      <c r="BF42" s="14">
        <v>104</v>
      </c>
      <c r="BG42" s="13">
        <f t="shared" si="13"/>
        <v>0</v>
      </c>
      <c r="BH42" s="14">
        <v>0</v>
      </c>
      <c r="BI42" s="14">
        <v>0</v>
      </c>
      <c r="BJ42" s="13">
        <f t="shared" si="14"/>
        <v>105</v>
      </c>
      <c r="BK42" s="14">
        <v>105</v>
      </c>
      <c r="BL42" s="14">
        <v>0</v>
      </c>
      <c r="BM42" s="13">
        <f t="shared" si="15"/>
        <v>105</v>
      </c>
      <c r="BN42" s="14">
        <v>105</v>
      </c>
      <c r="BO42" s="14">
        <v>0</v>
      </c>
      <c r="BP42" s="13">
        <f t="shared" si="16"/>
        <v>3200</v>
      </c>
      <c r="BQ42" s="13">
        <f t="shared" si="17"/>
        <v>900</v>
      </c>
      <c r="BR42" s="14">
        <v>800</v>
      </c>
      <c r="BS42" s="15">
        <v>100</v>
      </c>
      <c r="BT42" s="15">
        <v>0</v>
      </c>
      <c r="BU42" s="15">
        <v>800</v>
      </c>
      <c r="BV42" s="13">
        <f t="shared" si="18"/>
        <v>0</v>
      </c>
      <c r="BW42" s="15">
        <v>0</v>
      </c>
      <c r="BX42" s="15">
        <v>0</v>
      </c>
      <c r="BY42" s="13">
        <f t="shared" si="19"/>
        <v>0</v>
      </c>
      <c r="BZ42" s="15">
        <v>0</v>
      </c>
      <c r="CA42" s="15">
        <v>0</v>
      </c>
      <c r="CB42" s="13">
        <f t="shared" si="20"/>
        <v>1500</v>
      </c>
      <c r="CC42" s="15">
        <v>1500</v>
      </c>
      <c r="CD42" s="15">
        <v>0</v>
      </c>
      <c r="CE42" s="13">
        <f t="shared" si="21"/>
        <v>4634</v>
      </c>
      <c r="CF42" s="14">
        <v>4514</v>
      </c>
      <c r="CG42" s="14">
        <v>120</v>
      </c>
      <c r="CH42" s="13">
        <f t="shared" si="22"/>
        <v>936</v>
      </c>
      <c r="CI42" s="14">
        <v>713</v>
      </c>
      <c r="CJ42" s="14">
        <v>223</v>
      </c>
      <c r="CK42" s="13">
        <f t="shared" si="23"/>
        <v>0</v>
      </c>
      <c r="CL42" s="14">
        <v>0</v>
      </c>
      <c r="CM42" s="14">
        <v>0</v>
      </c>
      <c r="CN42" s="13">
        <f t="shared" si="24"/>
        <v>595</v>
      </c>
      <c r="CO42" s="14">
        <v>342</v>
      </c>
      <c r="CP42" s="14">
        <v>253</v>
      </c>
      <c r="CQ42" s="16"/>
      <c r="CR42" s="13">
        <f t="shared" si="25"/>
        <v>1445</v>
      </c>
      <c r="CS42" s="14">
        <v>545</v>
      </c>
      <c r="CT42" s="14">
        <v>900</v>
      </c>
      <c r="CU42" s="13">
        <f t="shared" si="26"/>
        <v>3683</v>
      </c>
      <c r="CV42" s="13">
        <f t="shared" si="27"/>
        <v>2506</v>
      </c>
      <c r="CW42" s="13">
        <f t="shared" si="27"/>
        <v>1177</v>
      </c>
      <c r="CX42" s="13">
        <f t="shared" si="28"/>
        <v>280</v>
      </c>
      <c r="CY42" s="14">
        <v>280</v>
      </c>
      <c r="CZ42" s="14">
        <v>0</v>
      </c>
      <c r="DA42" s="13">
        <f t="shared" si="29"/>
        <v>1830</v>
      </c>
      <c r="DB42" s="14">
        <v>1204</v>
      </c>
      <c r="DC42" s="14">
        <v>626</v>
      </c>
      <c r="DD42" s="13">
        <f t="shared" si="30"/>
        <v>1573</v>
      </c>
      <c r="DE42" s="14">
        <v>1022</v>
      </c>
      <c r="DF42" s="14">
        <v>551</v>
      </c>
      <c r="DG42" s="17">
        <f t="shared" si="33"/>
        <v>65705</v>
      </c>
      <c r="DH42" s="17">
        <f t="shared" si="31"/>
        <v>45271</v>
      </c>
      <c r="DI42" s="17">
        <v>4883</v>
      </c>
      <c r="DJ42" s="17">
        <f t="shared" si="32"/>
        <v>20434</v>
      </c>
      <c r="DK42" s="18">
        <v>1720</v>
      </c>
      <c r="DL42" s="18">
        <v>1172</v>
      </c>
    </row>
    <row r="43" spans="1:116" ht="15.75" x14ac:dyDescent="0.2">
      <c r="A43" s="19" t="s">
        <v>110</v>
      </c>
      <c r="B43" s="13">
        <f t="shared" si="0"/>
        <v>2686</v>
      </c>
      <c r="C43" s="14">
        <v>0</v>
      </c>
      <c r="D43" s="14">
        <v>2232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454</v>
      </c>
      <c r="M43" s="14">
        <v>0</v>
      </c>
      <c r="N43" s="14">
        <v>0</v>
      </c>
      <c r="O43" s="13">
        <f t="shared" si="1"/>
        <v>3672</v>
      </c>
      <c r="P43" s="14">
        <v>0</v>
      </c>
      <c r="Q43" s="14">
        <v>3484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188</v>
      </c>
      <c r="X43" s="13">
        <f t="shared" si="2"/>
        <v>270</v>
      </c>
      <c r="Y43" s="13">
        <f t="shared" si="3"/>
        <v>270</v>
      </c>
      <c r="Z43" s="14">
        <v>270</v>
      </c>
      <c r="AA43" s="14">
        <v>0</v>
      </c>
      <c r="AB43" s="13">
        <f t="shared" si="4"/>
        <v>0</v>
      </c>
      <c r="AC43" s="14">
        <v>0</v>
      </c>
      <c r="AD43" s="14">
        <v>0</v>
      </c>
      <c r="AE43" s="13">
        <f t="shared" si="5"/>
        <v>601</v>
      </c>
      <c r="AF43" s="14">
        <v>601</v>
      </c>
      <c r="AG43" s="14">
        <v>0</v>
      </c>
      <c r="AH43" s="14">
        <v>0</v>
      </c>
      <c r="AI43" s="13">
        <f t="shared" si="6"/>
        <v>0</v>
      </c>
      <c r="AJ43" s="14">
        <v>0</v>
      </c>
      <c r="AK43" s="14">
        <v>0</v>
      </c>
      <c r="AL43" s="13">
        <f t="shared" si="7"/>
        <v>1343</v>
      </c>
      <c r="AM43" s="14">
        <v>1064</v>
      </c>
      <c r="AN43" s="14">
        <v>279</v>
      </c>
      <c r="AO43" s="13">
        <f t="shared" si="8"/>
        <v>0</v>
      </c>
      <c r="AP43" s="14">
        <v>0</v>
      </c>
      <c r="AQ43" s="14">
        <v>0</v>
      </c>
      <c r="AR43" s="13">
        <f t="shared" si="9"/>
        <v>1566</v>
      </c>
      <c r="AS43" s="14">
        <v>821</v>
      </c>
      <c r="AT43" s="14">
        <v>270</v>
      </c>
      <c r="AU43" s="14">
        <v>0</v>
      </c>
      <c r="AV43" s="14">
        <v>0</v>
      </c>
      <c r="AW43" s="14">
        <v>0</v>
      </c>
      <c r="AX43" s="13">
        <f t="shared" si="10"/>
        <v>0</v>
      </c>
      <c r="AY43" s="14">
        <v>0</v>
      </c>
      <c r="AZ43" s="14">
        <v>0</v>
      </c>
      <c r="BA43" s="13">
        <f t="shared" si="11"/>
        <v>0</v>
      </c>
      <c r="BB43" s="14">
        <v>0</v>
      </c>
      <c r="BC43" s="14">
        <v>0</v>
      </c>
      <c r="BD43" s="13">
        <f t="shared" si="12"/>
        <v>291</v>
      </c>
      <c r="BE43" s="14">
        <v>140</v>
      </c>
      <c r="BF43" s="14">
        <v>151</v>
      </c>
      <c r="BG43" s="13">
        <f t="shared" si="13"/>
        <v>0</v>
      </c>
      <c r="BH43" s="14">
        <v>0</v>
      </c>
      <c r="BI43" s="14">
        <v>0</v>
      </c>
      <c r="BJ43" s="13">
        <f t="shared" si="14"/>
        <v>184</v>
      </c>
      <c r="BK43" s="14">
        <v>184</v>
      </c>
      <c r="BL43" s="14">
        <v>0</v>
      </c>
      <c r="BM43" s="13">
        <f t="shared" si="15"/>
        <v>0</v>
      </c>
      <c r="BN43" s="14">
        <v>0</v>
      </c>
      <c r="BO43" s="14">
        <v>0</v>
      </c>
      <c r="BP43" s="13">
        <f t="shared" si="16"/>
        <v>2254</v>
      </c>
      <c r="BQ43" s="13">
        <f t="shared" si="17"/>
        <v>0</v>
      </c>
      <c r="BR43" s="14">
        <v>0</v>
      </c>
      <c r="BS43" s="15">
        <v>0</v>
      </c>
      <c r="BT43" s="15">
        <v>805</v>
      </c>
      <c r="BU43" s="15">
        <v>1044</v>
      </c>
      <c r="BV43" s="13">
        <f t="shared" si="18"/>
        <v>405</v>
      </c>
      <c r="BW43" s="15">
        <v>405</v>
      </c>
      <c r="BX43" s="15">
        <v>0</v>
      </c>
      <c r="BY43" s="13">
        <f t="shared" si="19"/>
        <v>0</v>
      </c>
      <c r="BZ43" s="15">
        <v>0</v>
      </c>
      <c r="CA43" s="15">
        <v>0</v>
      </c>
      <c r="CB43" s="13">
        <f t="shared" si="20"/>
        <v>0</v>
      </c>
      <c r="CC43" s="15">
        <v>0</v>
      </c>
      <c r="CD43" s="15">
        <v>0</v>
      </c>
      <c r="CE43" s="13">
        <f t="shared" si="21"/>
        <v>2065</v>
      </c>
      <c r="CF43" s="14">
        <v>2054</v>
      </c>
      <c r="CG43" s="14">
        <v>11</v>
      </c>
      <c r="CH43" s="13">
        <f t="shared" si="22"/>
        <v>801</v>
      </c>
      <c r="CI43" s="14">
        <v>446</v>
      </c>
      <c r="CJ43" s="14">
        <v>355</v>
      </c>
      <c r="CK43" s="13">
        <f t="shared" si="23"/>
        <v>0</v>
      </c>
      <c r="CL43" s="14">
        <v>0</v>
      </c>
      <c r="CM43" s="14">
        <v>0</v>
      </c>
      <c r="CN43" s="13">
        <f t="shared" si="24"/>
        <v>864</v>
      </c>
      <c r="CO43" s="14">
        <v>540</v>
      </c>
      <c r="CP43" s="14">
        <v>324</v>
      </c>
      <c r="CQ43" s="16"/>
      <c r="CR43" s="13">
        <f t="shared" si="25"/>
        <v>606</v>
      </c>
      <c r="CS43" s="14">
        <v>411</v>
      </c>
      <c r="CT43" s="14">
        <v>195</v>
      </c>
      <c r="CU43" s="13">
        <f t="shared" si="26"/>
        <v>0</v>
      </c>
      <c r="CV43" s="13">
        <f t="shared" si="27"/>
        <v>0</v>
      </c>
      <c r="CW43" s="13">
        <f t="shared" si="27"/>
        <v>0</v>
      </c>
      <c r="CX43" s="13">
        <f t="shared" si="28"/>
        <v>0</v>
      </c>
      <c r="CY43" s="14">
        <v>0</v>
      </c>
      <c r="CZ43" s="14">
        <v>0</v>
      </c>
      <c r="DA43" s="13">
        <f t="shared" si="29"/>
        <v>0</v>
      </c>
      <c r="DB43" s="14">
        <v>0</v>
      </c>
      <c r="DC43" s="14">
        <v>0</v>
      </c>
      <c r="DD43" s="13">
        <f t="shared" si="30"/>
        <v>0</v>
      </c>
      <c r="DE43" s="14">
        <v>0</v>
      </c>
      <c r="DF43" s="14">
        <v>0</v>
      </c>
      <c r="DG43" s="17">
        <f t="shared" si="33"/>
        <v>16728</v>
      </c>
      <c r="DH43" s="17">
        <f t="shared" si="31"/>
        <v>10666</v>
      </c>
      <c r="DI43" s="17">
        <v>849</v>
      </c>
      <c r="DJ43" s="17">
        <f t="shared" si="32"/>
        <v>6062</v>
      </c>
      <c r="DK43" s="18">
        <v>323</v>
      </c>
      <c r="DL43" s="18">
        <v>220</v>
      </c>
    </row>
    <row r="44" spans="1:116" ht="15.75" x14ac:dyDescent="0.2">
      <c r="A44" s="19" t="s">
        <v>111</v>
      </c>
      <c r="B44" s="13">
        <f t="shared" si="0"/>
        <v>3787</v>
      </c>
      <c r="C44" s="14">
        <v>0</v>
      </c>
      <c r="D44" s="14">
        <v>3787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3">
        <f t="shared" si="1"/>
        <v>3789</v>
      </c>
      <c r="P44" s="14">
        <v>0</v>
      </c>
      <c r="Q44" s="14">
        <v>3789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3">
        <f t="shared" si="2"/>
        <v>0</v>
      </c>
      <c r="Y44" s="13">
        <f t="shared" si="3"/>
        <v>0</v>
      </c>
      <c r="Z44" s="14">
        <v>0</v>
      </c>
      <c r="AA44" s="14">
        <v>0</v>
      </c>
      <c r="AB44" s="13">
        <f t="shared" si="4"/>
        <v>0</v>
      </c>
      <c r="AC44" s="14">
        <v>0</v>
      </c>
      <c r="AD44" s="14">
        <v>0</v>
      </c>
      <c r="AE44" s="13">
        <f t="shared" si="5"/>
        <v>820</v>
      </c>
      <c r="AF44" s="14">
        <v>820</v>
      </c>
      <c r="AG44" s="14">
        <v>0</v>
      </c>
      <c r="AH44" s="14">
        <v>0</v>
      </c>
      <c r="AI44" s="13">
        <f t="shared" si="6"/>
        <v>0</v>
      </c>
      <c r="AJ44" s="14">
        <v>0</v>
      </c>
      <c r="AK44" s="14">
        <v>0</v>
      </c>
      <c r="AL44" s="13">
        <f t="shared" si="7"/>
        <v>820</v>
      </c>
      <c r="AM44" s="14">
        <v>820</v>
      </c>
      <c r="AN44" s="14">
        <v>0</v>
      </c>
      <c r="AO44" s="13">
        <f t="shared" si="8"/>
        <v>0</v>
      </c>
      <c r="AP44" s="14">
        <v>0</v>
      </c>
      <c r="AQ44" s="14">
        <v>0</v>
      </c>
      <c r="AR44" s="13">
        <f t="shared" si="9"/>
        <v>1199</v>
      </c>
      <c r="AS44" s="14">
        <v>820</v>
      </c>
      <c r="AT44" s="14">
        <v>0</v>
      </c>
      <c r="AU44" s="14">
        <v>0</v>
      </c>
      <c r="AV44" s="14">
        <v>0</v>
      </c>
      <c r="AW44" s="14">
        <v>0</v>
      </c>
      <c r="AX44" s="13">
        <f t="shared" si="10"/>
        <v>0</v>
      </c>
      <c r="AY44" s="14">
        <v>0</v>
      </c>
      <c r="AZ44" s="14">
        <v>0</v>
      </c>
      <c r="BA44" s="13">
        <f t="shared" si="11"/>
        <v>0</v>
      </c>
      <c r="BB44" s="14">
        <v>0</v>
      </c>
      <c r="BC44" s="14">
        <v>0</v>
      </c>
      <c r="BD44" s="13">
        <f t="shared" si="12"/>
        <v>0</v>
      </c>
      <c r="BE44" s="14">
        <v>0</v>
      </c>
      <c r="BF44" s="14">
        <v>0</v>
      </c>
      <c r="BG44" s="13">
        <f t="shared" si="13"/>
        <v>0</v>
      </c>
      <c r="BH44" s="14">
        <v>0</v>
      </c>
      <c r="BI44" s="14">
        <v>0</v>
      </c>
      <c r="BJ44" s="13">
        <f t="shared" si="14"/>
        <v>379</v>
      </c>
      <c r="BK44" s="14">
        <v>379</v>
      </c>
      <c r="BL44" s="14">
        <v>0</v>
      </c>
      <c r="BM44" s="13">
        <f t="shared" si="15"/>
        <v>0</v>
      </c>
      <c r="BN44" s="14">
        <v>0</v>
      </c>
      <c r="BO44" s="14">
        <v>0</v>
      </c>
      <c r="BP44" s="13">
        <f t="shared" si="16"/>
        <v>2320</v>
      </c>
      <c r="BQ44" s="13">
        <f t="shared" si="17"/>
        <v>1700</v>
      </c>
      <c r="BR44" s="14">
        <v>1570</v>
      </c>
      <c r="BS44" s="15">
        <v>130</v>
      </c>
      <c r="BT44" s="15">
        <v>0</v>
      </c>
      <c r="BU44" s="15">
        <v>0</v>
      </c>
      <c r="BV44" s="13">
        <f t="shared" si="18"/>
        <v>0</v>
      </c>
      <c r="BW44" s="15">
        <v>0</v>
      </c>
      <c r="BX44" s="15">
        <v>0</v>
      </c>
      <c r="BY44" s="13">
        <f t="shared" si="19"/>
        <v>0</v>
      </c>
      <c r="BZ44" s="15">
        <v>0</v>
      </c>
      <c r="CA44" s="15">
        <v>0</v>
      </c>
      <c r="CB44" s="13">
        <f t="shared" si="20"/>
        <v>620</v>
      </c>
      <c r="CC44" s="15">
        <v>600</v>
      </c>
      <c r="CD44" s="15">
        <v>20</v>
      </c>
      <c r="CE44" s="13">
        <f t="shared" si="21"/>
        <v>1312</v>
      </c>
      <c r="CF44" s="14">
        <v>1287</v>
      </c>
      <c r="CG44" s="14">
        <v>25</v>
      </c>
      <c r="CH44" s="13">
        <f t="shared" si="22"/>
        <v>0</v>
      </c>
      <c r="CI44" s="14">
        <v>0</v>
      </c>
      <c r="CJ44" s="14">
        <v>0</v>
      </c>
      <c r="CK44" s="13">
        <f t="shared" si="23"/>
        <v>0</v>
      </c>
      <c r="CL44" s="14">
        <v>0</v>
      </c>
      <c r="CM44" s="14">
        <v>0</v>
      </c>
      <c r="CN44" s="13">
        <f t="shared" si="24"/>
        <v>833</v>
      </c>
      <c r="CO44" s="14">
        <v>757</v>
      </c>
      <c r="CP44" s="14">
        <v>76</v>
      </c>
      <c r="CQ44" s="16"/>
      <c r="CR44" s="13">
        <f t="shared" si="25"/>
        <v>253</v>
      </c>
      <c r="CS44" s="14">
        <v>177</v>
      </c>
      <c r="CT44" s="14">
        <v>76</v>
      </c>
      <c r="CU44" s="13">
        <f t="shared" si="26"/>
        <v>2941</v>
      </c>
      <c r="CV44" s="13">
        <f t="shared" si="27"/>
        <v>1048</v>
      </c>
      <c r="CW44" s="13">
        <f t="shared" si="27"/>
        <v>1893</v>
      </c>
      <c r="CX44" s="13">
        <f t="shared" si="28"/>
        <v>0</v>
      </c>
      <c r="CY44" s="14">
        <v>0</v>
      </c>
      <c r="CZ44" s="14">
        <v>0</v>
      </c>
      <c r="DA44" s="13">
        <f t="shared" si="29"/>
        <v>2941</v>
      </c>
      <c r="DB44" s="14">
        <v>1048</v>
      </c>
      <c r="DC44" s="14">
        <v>1893</v>
      </c>
      <c r="DD44" s="13">
        <f t="shared" si="30"/>
        <v>0</v>
      </c>
      <c r="DE44" s="14">
        <v>0</v>
      </c>
      <c r="DF44" s="14">
        <v>0</v>
      </c>
      <c r="DG44" s="17">
        <f t="shared" si="33"/>
        <v>18074</v>
      </c>
      <c r="DH44" s="17">
        <f t="shared" si="31"/>
        <v>12065</v>
      </c>
      <c r="DI44" s="17">
        <v>2447</v>
      </c>
      <c r="DJ44" s="17">
        <f t="shared" si="32"/>
        <v>6009</v>
      </c>
      <c r="DK44" s="18">
        <v>841</v>
      </c>
      <c r="DL44" s="18">
        <v>573</v>
      </c>
    </row>
    <row r="45" spans="1:116" ht="15.75" x14ac:dyDescent="0.2">
      <c r="A45" s="19" t="s">
        <v>112</v>
      </c>
      <c r="B45" s="13">
        <f t="shared" si="0"/>
        <v>13782</v>
      </c>
      <c r="C45" s="14">
        <v>0</v>
      </c>
      <c r="D45" s="14">
        <v>11662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2120</v>
      </c>
      <c r="M45" s="14">
        <v>0</v>
      </c>
      <c r="N45" s="14">
        <v>0</v>
      </c>
      <c r="O45" s="13">
        <f t="shared" si="1"/>
        <v>6893</v>
      </c>
      <c r="P45" s="14">
        <v>0</v>
      </c>
      <c r="Q45" s="14">
        <v>6363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530</v>
      </c>
      <c r="X45" s="13">
        <f t="shared" si="2"/>
        <v>757</v>
      </c>
      <c r="Y45" s="13">
        <f t="shared" si="3"/>
        <v>757</v>
      </c>
      <c r="Z45" s="14">
        <v>757</v>
      </c>
      <c r="AA45" s="14">
        <v>0</v>
      </c>
      <c r="AB45" s="13">
        <f t="shared" si="4"/>
        <v>0</v>
      </c>
      <c r="AC45" s="14">
        <v>0</v>
      </c>
      <c r="AD45" s="14">
        <v>0</v>
      </c>
      <c r="AE45" s="13">
        <f t="shared" si="5"/>
        <v>454</v>
      </c>
      <c r="AF45" s="14">
        <v>454</v>
      </c>
      <c r="AG45" s="14">
        <v>0</v>
      </c>
      <c r="AH45" s="14">
        <v>0</v>
      </c>
      <c r="AI45" s="13">
        <f t="shared" si="6"/>
        <v>0</v>
      </c>
      <c r="AJ45" s="14">
        <v>0</v>
      </c>
      <c r="AK45" s="14">
        <v>0</v>
      </c>
      <c r="AL45" s="13">
        <f t="shared" si="7"/>
        <v>1515</v>
      </c>
      <c r="AM45" s="14">
        <v>1515</v>
      </c>
      <c r="AN45" s="14">
        <v>0</v>
      </c>
      <c r="AO45" s="13">
        <f t="shared" si="8"/>
        <v>0</v>
      </c>
      <c r="AP45" s="14">
        <v>0</v>
      </c>
      <c r="AQ45" s="14">
        <v>0</v>
      </c>
      <c r="AR45" s="13">
        <f t="shared" si="9"/>
        <v>2877</v>
      </c>
      <c r="AS45" s="14">
        <v>1818</v>
      </c>
      <c r="AT45" s="14">
        <v>454</v>
      </c>
      <c r="AU45" s="14">
        <v>0</v>
      </c>
      <c r="AV45" s="14">
        <v>0</v>
      </c>
      <c r="AW45" s="14">
        <v>0</v>
      </c>
      <c r="AX45" s="13">
        <f t="shared" si="10"/>
        <v>0</v>
      </c>
      <c r="AY45" s="14">
        <v>0</v>
      </c>
      <c r="AZ45" s="14">
        <v>0</v>
      </c>
      <c r="BA45" s="13">
        <f t="shared" si="11"/>
        <v>0</v>
      </c>
      <c r="BB45" s="14">
        <v>0</v>
      </c>
      <c r="BC45" s="14">
        <v>0</v>
      </c>
      <c r="BD45" s="13">
        <f t="shared" si="12"/>
        <v>151</v>
      </c>
      <c r="BE45" s="14">
        <v>151</v>
      </c>
      <c r="BF45" s="14">
        <v>0</v>
      </c>
      <c r="BG45" s="13">
        <f t="shared" si="13"/>
        <v>0</v>
      </c>
      <c r="BH45" s="14">
        <v>0</v>
      </c>
      <c r="BI45" s="14">
        <v>0</v>
      </c>
      <c r="BJ45" s="13">
        <f t="shared" si="14"/>
        <v>454</v>
      </c>
      <c r="BK45" s="14">
        <v>454</v>
      </c>
      <c r="BL45" s="14">
        <v>0</v>
      </c>
      <c r="BM45" s="13">
        <f t="shared" si="15"/>
        <v>0</v>
      </c>
      <c r="BN45" s="14">
        <v>0</v>
      </c>
      <c r="BO45" s="14">
        <v>0</v>
      </c>
      <c r="BP45" s="13">
        <f t="shared" si="16"/>
        <v>5750</v>
      </c>
      <c r="BQ45" s="13">
        <f t="shared" si="17"/>
        <v>2420</v>
      </c>
      <c r="BR45" s="14">
        <v>2420</v>
      </c>
      <c r="BS45" s="15">
        <v>0</v>
      </c>
      <c r="BT45" s="15">
        <v>0</v>
      </c>
      <c r="BU45" s="15">
        <v>0</v>
      </c>
      <c r="BV45" s="13">
        <f t="shared" si="18"/>
        <v>0</v>
      </c>
      <c r="BW45" s="15">
        <v>0</v>
      </c>
      <c r="BX45" s="15">
        <v>0</v>
      </c>
      <c r="BY45" s="13">
        <f t="shared" si="19"/>
        <v>0</v>
      </c>
      <c r="BZ45" s="15">
        <v>0</v>
      </c>
      <c r="CA45" s="15">
        <v>0</v>
      </c>
      <c r="CB45" s="13">
        <f t="shared" si="20"/>
        <v>3330</v>
      </c>
      <c r="CC45" s="15">
        <v>3330</v>
      </c>
      <c r="CD45" s="15">
        <v>0</v>
      </c>
      <c r="CE45" s="13">
        <f t="shared" si="21"/>
        <v>2272</v>
      </c>
      <c r="CF45" s="14">
        <v>2272</v>
      </c>
      <c r="CG45" s="14">
        <v>0</v>
      </c>
      <c r="CH45" s="13">
        <f t="shared" si="22"/>
        <v>136</v>
      </c>
      <c r="CI45" s="14">
        <v>91</v>
      </c>
      <c r="CJ45" s="14">
        <v>45</v>
      </c>
      <c r="CK45" s="13">
        <f t="shared" si="23"/>
        <v>0</v>
      </c>
      <c r="CL45" s="14">
        <v>0</v>
      </c>
      <c r="CM45" s="14">
        <v>0</v>
      </c>
      <c r="CN45" s="13">
        <f t="shared" si="24"/>
        <v>1817</v>
      </c>
      <c r="CO45" s="14">
        <v>1363</v>
      </c>
      <c r="CP45" s="14">
        <v>454</v>
      </c>
      <c r="CQ45" s="16"/>
      <c r="CR45" s="13">
        <f t="shared" si="25"/>
        <v>1054</v>
      </c>
      <c r="CS45" s="14">
        <v>860</v>
      </c>
      <c r="CT45" s="14">
        <v>194</v>
      </c>
      <c r="CU45" s="13">
        <f t="shared" si="26"/>
        <v>8254</v>
      </c>
      <c r="CV45" s="13">
        <f t="shared" si="27"/>
        <v>5452</v>
      </c>
      <c r="CW45" s="13">
        <f t="shared" si="27"/>
        <v>2802</v>
      </c>
      <c r="CX45" s="13">
        <f t="shared" si="28"/>
        <v>681</v>
      </c>
      <c r="CY45" s="14">
        <v>454</v>
      </c>
      <c r="CZ45" s="14">
        <v>227</v>
      </c>
      <c r="DA45" s="13">
        <f t="shared" si="29"/>
        <v>7573</v>
      </c>
      <c r="DB45" s="14">
        <v>4998</v>
      </c>
      <c r="DC45" s="14">
        <v>2575</v>
      </c>
      <c r="DD45" s="13">
        <f t="shared" si="30"/>
        <v>0</v>
      </c>
      <c r="DE45" s="14">
        <v>0</v>
      </c>
      <c r="DF45" s="14">
        <v>0</v>
      </c>
      <c r="DG45" s="17">
        <f t="shared" si="33"/>
        <v>45561</v>
      </c>
      <c r="DH45" s="17">
        <f t="shared" si="31"/>
        <v>34719</v>
      </c>
      <c r="DI45" s="17">
        <v>2853</v>
      </c>
      <c r="DJ45" s="17">
        <f t="shared" si="32"/>
        <v>10842</v>
      </c>
      <c r="DK45" s="18">
        <v>1000</v>
      </c>
      <c r="DL45" s="18">
        <v>681</v>
      </c>
    </row>
    <row r="46" spans="1:116" ht="15.75" x14ac:dyDescent="0.2">
      <c r="A46" s="19" t="s">
        <v>113</v>
      </c>
      <c r="B46" s="13">
        <f t="shared" si="0"/>
        <v>4735</v>
      </c>
      <c r="C46" s="14">
        <v>0</v>
      </c>
      <c r="D46" s="14">
        <v>3438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1297</v>
      </c>
      <c r="M46" s="14">
        <v>0</v>
      </c>
      <c r="N46" s="14">
        <v>0</v>
      </c>
      <c r="O46" s="13">
        <f t="shared" si="1"/>
        <v>2802</v>
      </c>
      <c r="P46" s="14">
        <v>0</v>
      </c>
      <c r="Q46" s="14">
        <v>2802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3">
        <f t="shared" si="2"/>
        <v>0</v>
      </c>
      <c r="Y46" s="13">
        <f t="shared" si="3"/>
        <v>0</v>
      </c>
      <c r="Z46" s="14">
        <v>0</v>
      </c>
      <c r="AA46" s="14">
        <v>0</v>
      </c>
      <c r="AB46" s="13">
        <f t="shared" si="4"/>
        <v>0</v>
      </c>
      <c r="AC46" s="14">
        <v>0</v>
      </c>
      <c r="AD46" s="14">
        <v>0</v>
      </c>
      <c r="AE46" s="13">
        <f t="shared" si="5"/>
        <v>168</v>
      </c>
      <c r="AF46" s="14">
        <v>168</v>
      </c>
      <c r="AG46" s="14">
        <v>0</v>
      </c>
      <c r="AH46" s="14">
        <v>0</v>
      </c>
      <c r="AI46" s="13">
        <f t="shared" si="6"/>
        <v>0</v>
      </c>
      <c r="AJ46" s="14">
        <v>0</v>
      </c>
      <c r="AK46" s="14">
        <v>0</v>
      </c>
      <c r="AL46" s="13">
        <f t="shared" si="7"/>
        <v>169</v>
      </c>
      <c r="AM46" s="14">
        <v>115</v>
      </c>
      <c r="AN46" s="14">
        <v>54</v>
      </c>
      <c r="AO46" s="13">
        <f t="shared" si="8"/>
        <v>65</v>
      </c>
      <c r="AP46" s="14">
        <v>54</v>
      </c>
      <c r="AQ46" s="14">
        <v>11</v>
      </c>
      <c r="AR46" s="13">
        <f t="shared" si="9"/>
        <v>1196</v>
      </c>
      <c r="AS46" s="14">
        <v>238</v>
      </c>
      <c r="AT46" s="14">
        <v>0</v>
      </c>
      <c r="AU46" s="14">
        <v>0</v>
      </c>
      <c r="AV46" s="14">
        <v>0</v>
      </c>
      <c r="AW46" s="14">
        <v>0</v>
      </c>
      <c r="AX46" s="13">
        <f t="shared" si="10"/>
        <v>0</v>
      </c>
      <c r="AY46" s="14">
        <v>0</v>
      </c>
      <c r="AZ46" s="14">
        <v>0</v>
      </c>
      <c r="BA46" s="13">
        <f t="shared" si="11"/>
        <v>0</v>
      </c>
      <c r="BB46" s="14">
        <v>0</v>
      </c>
      <c r="BC46" s="14">
        <v>0</v>
      </c>
      <c r="BD46" s="13">
        <f t="shared" si="12"/>
        <v>0</v>
      </c>
      <c r="BE46" s="14">
        <v>0</v>
      </c>
      <c r="BF46" s="14">
        <v>0</v>
      </c>
      <c r="BG46" s="13">
        <f t="shared" si="13"/>
        <v>0</v>
      </c>
      <c r="BH46" s="14">
        <v>0</v>
      </c>
      <c r="BI46" s="14">
        <v>0</v>
      </c>
      <c r="BJ46" s="13">
        <f t="shared" si="14"/>
        <v>958</v>
      </c>
      <c r="BK46" s="14">
        <v>958</v>
      </c>
      <c r="BL46" s="14">
        <v>0</v>
      </c>
      <c r="BM46" s="13">
        <f t="shared" si="15"/>
        <v>0</v>
      </c>
      <c r="BN46" s="14">
        <v>0</v>
      </c>
      <c r="BO46" s="14">
        <v>0</v>
      </c>
      <c r="BP46" s="13">
        <f t="shared" si="16"/>
        <v>1193</v>
      </c>
      <c r="BQ46" s="13">
        <f t="shared" si="17"/>
        <v>165</v>
      </c>
      <c r="BR46" s="14">
        <v>165</v>
      </c>
      <c r="BS46" s="15">
        <v>0</v>
      </c>
      <c r="BT46" s="15">
        <v>0</v>
      </c>
      <c r="BU46" s="15">
        <v>0</v>
      </c>
      <c r="BV46" s="13">
        <f t="shared" si="18"/>
        <v>0</v>
      </c>
      <c r="BW46" s="15">
        <v>0</v>
      </c>
      <c r="BX46" s="15">
        <v>0</v>
      </c>
      <c r="BY46" s="13">
        <f t="shared" si="19"/>
        <v>0</v>
      </c>
      <c r="BZ46" s="15">
        <v>0</v>
      </c>
      <c r="CA46" s="15">
        <v>0</v>
      </c>
      <c r="CB46" s="13">
        <f t="shared" si="20"/>
        <v>1028</v>
      </c>
      <c r="CC46" s="15">
        <v>993</v>
      </c>
      <c r="CD46" s="15">
        <v>35</v>
      </c>
      <c r="CE46" s="13">
        <f t="shared" si="21"/>
        <v>421</v>
      </c>
      <c r="CF46" s="14">
        <v>419</v>
      </c>
      <c r="CG46" s="14">
        <v>2</v>
      </c>
      <c r="CH46" s="13">
        <f t="shared" si="22"/>
        <v>64</v>
      </c>
      <c r="CI46" s="14">
        <v>54</v>
      </c>
      <c r="CJ46" s="14">
        <v>10</v>
      </c>
      <c r="CK46" s="13">
        <f t="shared" si="23"/>
        <v>0</v>
      </c>
      <c r="CL46" s="14">
        <v>0</v>
      </c>
      <c r="CM46" s="14">
        <v>0</v>
      </c>
      <c r="CN46" s="13">
        <f t="shared" si="24"/>
        <v>64</v>
      </c>
      <c r="CO46" s="14">
        <v>32</v>
      </c>
      <c r="CP46" s="14">
        <v>32</v>
      </c>
      <c r="CQ46" s="16"/>
      <c r="CR46" s="13">
        <f t="shared" si="25"/>
        <v>108</v>
      </c>
      <c r="CS46" s="14">
        <v>54</v>
      </c>
      <c r="CT46" s="14">
        <v>54</v>
      </c>
      <c r="CU46" s="13">
        <f t="shared" si="26"/>
        <v>183</v>
      </c>
      <c r="CV46" s="13">
        <f t="shared" si="27"/>
        <v>168</v>
      </c>
      <c r="CW46" s="13">
        <f t="shared" si="27"/>
        <v>15</v>
      </c>
      <c r="CX46" s="13">
        <f t="shared" si="28"/>
        <v>34</v>
      </c>
      <c r="CY46" s="14">
        <v>30</v>
      </c>
      <c r="CZ46" s="14">
        <v>4</v>
      </c>
      <c r="DA46" s="13">
        <f t="shared" si="29"/>
        <v>149</v>
      </c>
      <c r="DB46" s="14">
        <v>138</v>
      </c>
      <c r="DC46" s="14">
        <v>11</v>
      </c>
      <c r="DD46" s="13">
        <f t="shared" si="30"/>
        <v>0</v>
      </c>
      <c r="DE46" s="14">
        <v>0</v>
      </c>
      <c r="DF46" s="14">
        <v>0</v>
      </c>
      <c r="DG46" s="17">
        <f t="shared" si="33"/>
        <v>11168</v>
      </c>
      <c r="DH46" s="17">
        <f t="shared" si="31"/>
        <v>8153</v>
      </c>
      <c r="DI46" s="17">
        <v>1150</v>
      </c>
      <c r="DJ46" s="17">
        <f t="shared" si="32"/>
        <v>3015</v>
      </c>
      <c r="DK46" s="18">
        <v>380</v>
      </c>
      <c r="DL46" s="18">
        <v>259</v>
      </c>
    </row>
    <row r="47" spans="1:116" ht="15.75" x14ac:dyDescent="0.2">
      <c r="A47" s="19" t="s">
        <v>114</v>
      </c>
      <c r="B47" s="13">
        <f t="shared" si="0"/>
        <v>10527</v>
      </c>
      <c r="C47" s="14">
        <v>0</v>
      </c>
      <c r="D47" s="14">
        <v>5319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5208</v>
      </c>
      <c r="M47" s="14">
        <v>0</v>
      </c>
      <c r="N47" s="14">
        <v>0</v>
      </c>
      <c r="O47" s="13">
        <f t="shared" si="1"/>
        <v>4329</v>
      </c>
      <c r="P47" s="14">
        <v>0</v>
      </c>
      <c r="Q47" s="14">
        <v>4329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3">
        <f t="shared" si="2"/>
        <v>0</v>
      </c>
      <c r="Y47" s="13">
        <f t="shared" si="3"/>
        <v>0</v>
      </c>
      <c r="Z47" s="14">
        <v>0</v>
      </c>
      <c r="AA47" s="14">
        <v>0</v>
      </c>
      <c r="AB47" s="13">
        <f t="shared" si="4"/>
        <v>0</v>
      </c>
      <c r="AC47" s="14">
        <v>0</v>
      </c>
      <c r="AD47" s="14">
        <v>0</v>
      </c>
      <c r="AE47" s="13">
        <f t="shared" si="5"/>
        <v>0</v>
      </c>
      <c r="AF47" s="14">
        <v>0</v>
      </c>
      <c r="AG47" s="14">
        <v>0</v>
      </c>
      <c r="AH47" s="14">
        <v>0</v>
      </c>
      <c r="AI47" s="13">
        <f t="shared" si="6"/>
        <v>0</v>
      </c>
      <c r="AJ47" s="14">
        <v>0</v>
      </c>
      <c r="AK47" s="14">
        <v>0</v>
      </c>
      <c r="AL47" s="13">
        <f t="shared" si="7"/>
        <v>2275</v>
      </c>
      <c r="AM47" s="14">
        <v>1744</v>
      </c>
      <c r="AN47" s="14">
        <v>531</v>
      </c>
      <c r="AO47" s="13">
        <f t="shared" si="8"/>
        <v>1081</v>
      </c>
      <c r="AP47" s="14">
        <v>1081</v>
      </c>
      <c r="AQ47" s="14">
        <v>0</v>
      </c>
      <c r="AR47" s="13">
        <f t="shared" si="9"/>
        <v>4146</v>
      </c>
      <c r="AS47" s="14">
        <f>2163-73</f>
        <v>2090</v>
      </c>
      <c r="AT47" s="14">
        <v>615</v>
      </c>
      <c r="AU47" s="14">
        <v>0</v>
      </c>
      <c r="AV47" s="14">
        <v>0</v>
      </c>
      <c r="AW47" s="14">
        <v>0</v>
      </c>
      <c r="AX47" s="13">
        <f t="shared" si="10"/>
        <v>0</v>
      </c>
      <c r="AY47" s="14">
        <v>0</v>
      </c>
      <c r="AZ47" s="14">
        <v>0</v>
      </c>
      <c r="BA47" s="13">
        <f t="shared" si="11"/>
        <v>0</v>
      </c>
      <c r="BB47" s="14">
        <v>0</v>
      </c>
      <c r="BC47" s="14">
        <v>0</v>
      </c>
      <c r="BD47" s="13">
        <f t="shared" si="12"/>
        <v>874</v>
      </c>
      <c r="BE47" s="14">
        <v>874</v>
      </c>
      <c r="BF47" s="14">
        <v>0</v>
      </c>
      <c r="BG47" s="13">
        <f t="shared" si="13"/>
        <v>0</v>
      </c>
      <c r="BH47" s="14">
        <v>0</v>
      </c>
      <c r="BI47" s="14">
        <v>0</v>
      </c>
      <c r="BJ47" s="13">
        <f t="shared" si="14"/>
        <v>567</v>
      </c>
      <c r="BK47" s="14">
        <v>534</v>
      </c>
      <c r="BL47" s="14">
        <v>33</v>
      </c>
      <c r="BM47" s="13">
        <f t="shared" si="15"/>
        <v>0</v>
      </c>
      <c r="BN47" s="14">
        <v>0</v>
      </c>
      <c r="BO47" s="14">
        <v>0</v>
      </c>
      <c r="BP47" s="13">
        <f t="shared" si="16"/>
        <v>1474</v>
      </c>
      <c r="BQ47" s="13">
        <f t="shared" si="17"/>
        <v>479</v>
      </c>
      <c r="BR47" s="14">
        <v>309</v>
      </c>
      <c r="BS47" s="15">
        <v>170</v>
      </c>
      <c r="BT47" s="15">
        <v>149</v>
      </c>
      <c r="BU47" s="15">
        <v>229</v>
      </c>
      <c r="BV47" s="13">
        <f t="shared" si="18"/>
        <v>319</v>
      </c>
      <c r="BW47" s="15">
        <v>319</v>
      </c>
      <c r="BX47" s="15">
        <v>0</v>
      </c>
      <c r="BY47" s="13">
        <f t="shared" si="19"/>
        <v>0</v>
      </c>
      <c r="BZ47" s="15">
        <v>0</v>
      </c>
      <c r="CA47" s="15">
        <v>0</v>
      </c>
      <c r="CB47" s="13">
        <f t="shared" si="20"/>
        <v>298</v>
      </c>
      <c r="CC47" s="15">
        <v>298</v>
      </c>
      <c r="CD47" s="15">
        <v>0</v>
      </c>
      <c r="CE47" s="13">
        <f t="shared" si="21"/>
        <v>2251</v>
      </c>
      <c r="CF47" s="14">
        <v>2141</v>
      </c>
      <c r="CG47" s="14">
        <f>911-801</f>
        <v>110</v>
      </c>
      <c r="CH47" s="13">
        <f t="shared" si="22"/>
        <v>1978</v>
      </c>
      <c r="CI47" s="14">
        <v>1485</v>
      </c>
      <c r="CJ47" s="14">
        <v>493</v>
      </c>
      <c r="CK47" s="13">
        <f t="shared" si="23"/>
        <v>0</v>
      </c>
      <c r="CL47" s="14">
        <v>0</v>
      </c>
      <c r="CM47" s="14">
        <v>0</v>
      </c>
      <c r="CN47" s="13">
        <f t="shared" si="24"/>
        <v>1341</v>
      </c>
      <c r="CO47" s="14">
        <v>843</v>
      </c>
      <c r="CP47" s="14">
        <v>498</v>
      </c>
      <c r="CQ47" s="16"/>
      <c r="CR47" s="13">
        <f t="shared" si="25"/>
        <v>679</v>
      </c>
      <c r="CS47" s="14">
        <v>679</v>
      </c>
      <c r="CT47" s="14">
        <v>0</v>
      </c>
      <c r="CU47" s="13">
        <f t="shared" si="26"/>
        <v>647</v>
      </c>
      <c r="CV47" s="13">
        <f t="shared" si="27"/>
        <v>647</v>
      </c>
      <c r="CW47" s="13">
        <f t="shared" si="27"/>
        <v>0</v>
      </c>
      <c r="CX47" s="13">
        <f t="shared" si="28"/>
        <v>144</v>
      </c>
      <c r="CY47" s="14">
        <v>144</v>
      </c>
      <c r="CZ47" s="14">
        <v>0</v>
      </c>
      <c r="DA47" s="13">
        <f t="shared" si="29"/>
        <v>503</v>
      </c>
      <c r="DB47" s="14">
        <v>503</v>
      </c>
      <c r="DC47" s="14">
        <v>0</v>
      </c>
      <c r="DD47" s="13">
        <f t="shared" si="30"/>
        <v>0</v>
      </c>
      <c r="DE47" s="14">
        <v>0</v>
      </c>
      <c r="DF47" s="14">
        <v>0</v>
      </c>
      <c r="DG47" s="17">
        <f t="shared" si="33"/>
        <v>30728</v>
      </c>
      <c r="DH47" s="17">
        <f t="shared" si="31"/>
        <v>23800</v>
      </c>
      <c r="DI47" s="17">
        <v>1687</v>
      </c>
      <c r="DJ47" s="17">
        <f t="shared" si="32"/>
        <v>6928</v>
      </c>
      <c r="DK47" s="18">
        <v>569</v>
      </c>
      <c r="DL47" s="18">
        <v>388</v>
      </c>
    </row>
    <row r="48" spans="1:116" ht="15.75" x14ac:dyDescent="0.2">
      <c r="A48" s="19" t="s">
        <v>115</v>
      </c>
      <c r="B48" s="13">
        <f t="shared" si="0"/>
        <v>7606</v>
      </c>
      <c r="C48" s="14">
        <v>0</v>
      </c>
      <c r="D48" s="14">
        <v>6230</v>
      </c>
      <c r="E48" s="14">
        <v>1376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3">
        <f t="shared" si="1"/>
        <v>3530</v>
      </c>
      <c r="P48" s="14">
        <v>0</v>
      </c>
      <c r="Q48" s="14">
        <v>3530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3">
        <f t="shared" si="2"/>
        <v>0</v>
      </c>
      <c r="Y48" s="13">
        <f t="shared" si="3"/>
        <v>0</v>
      </c>
      <c r="Z48" s="14">
        <v>0</v>
      </c>
      <c r="AA48" s="14">
        <v>0</v>
      </c>
      <c r="AB48" s="13">
        <f t="shared" si="4"/>
        <v>0</v>
      </c>
      <c r="AC48" s="14">
        <v>0</v>
      </c>
      <c r="AD48" s="14">
        <v>0</v>
      </c>
      <c r="AE48" s="13">
        <f t="shared" si="5"/>
        <v>1855</v>
      </c>
      <c r="AF48" s="14">
        <v>1855</v>
      </c>
      <c r="AG48" s="14">
        <v>0</v>
      </c>
      <c r="AH48" s="14">
        <v>0</v>
      </c>
      <c r="AI48" s="13">
        <f t="shared" si="6"/>
        <v>0</v>
      </c>
      <c r="AJ48" s="14">
        <v>0</v>
      </c>
      <c r="AK48" s="14">
        <v>0</v>
      </c>
      <c r="AL48" s="13">
        <f t="shared" si="7"/>
        <v>388</v>
      </c>
      <c r="AM48" s="14">
        <v>360</v>
      </c>
      <c r="AN48" s="14">
        <v>28</v>
      </c>
      <c r="AO48" s="13">
        <f t="shared" si="8"/>
        <v>0</v>
      </c>
      <c r="AP48" s="14">
        <v>0</v>
      </c>
      <c r="AQ48" s="14">
        <v>0</v>
      </c>
      <c r="AR48" s="13">
        <f t="shared" si="9"/>
        <v>1959</v>
      </c>
      <c r="AS48" s="14">
        <v>249</v>
      </c>
      <c r="AT48" s="14">
        <v>21</v>
      </c>
      <c r="AU48" s="14">
        <v>0</v>
      </c>
      <c r="AV48" s="14">
        <v>0</v>
      </c>
      <c r="AW48" s="14">
        <v>0</v>
      </c>
      <c r="AX48" s="13">
        <f t="shared" si="10"/>
        <v>0</v>
      </c>
      <c r="AY48" s="14">
        <v>0</v>
      </c>
      <c r="AZ48" s="14">
        <v>0</v>
      </c>
      <c r="BA48" s="13">
        <f t="shared" si="11"/>
        <v>0</v>
      </c>
      <c r="BB48" s="14">
        <v>0</v>
      </c>
      <c r="BC48" s="14">
        <v>0</v>
      </c>
      <c r="BD48" s="13">
        <f t="shared" si="12"/>
        <v>0</v>
      </c>
      <c r="BE48" s="14">
        <v>0</v>
      </c>
      <c r="BF48" s="14">
        <v>0</v>
      </c>
      <c r="BG48" s="13">
        <f t="shared" si="13"/>
        <v>0</v>
      </c>
      <c r="BH48" s="14">
        <v>0</v>
      </c>
      <c r="BI48" s="14">
        <v>0</v>
      </c>
      <c r="BJ48" s="13">
        <f t="shared" si="14"/>
        <v>1689</v>
      </c>
      <c r="BK48" s="14">
        <f>1959-270</f>
        <v>1689</v>
      </c>
      <c r="BL48" s="14">
        <v>0</v>
      </c>
      <c r="BM48" s="13">
        <f t="shared" si="15"/>
        <v>270</v>
      </c>
      <c r="BN48" s="14">
        <v>270</v>
      </c>
      <c r="BO48" s="14">
        <v>0</v>
      </c>
      <c r="BP48" s="13">
        <f t="shared" si="16"/>
        <v>1160</v>
      </c>
      <c r="BQ48" s="13">
        <f t="shared" si="17"/>
        <v>230</v>
      </c>
      <c r="BR48" s="14">
        <v>150</v>
      </c>
      <c r="BS48" s="15">
        <v>80</v>
      </c>
      <c r="BT48" s="15">
        <v>120</v>
      </c>
      <c r="BU48" s="15">
        <v>120</v>
      </c>
      <c r="BV48" s="13">
        <f t="shared" si="18"/>
        <v>0</v>
      </c>
      <c r="BW48" s="15">
        <v>0</v>
      </c>
      <c r="BX48" s="15">
        <v>0</v>
      </c>
      <c r="BY48" s="13">
        <f t="shared" si="19"/>
        <v>0</v>
      </c>
      <c r="BZ48" s="15">
        <v>0</v>
      </c>
      <c r="CA48" s="15">
        <v>0</v>
      </c>
      <c r="CB48" s="13">
        <f t="shared" si="20"/>
        <v>690</v>
      </c>
      <c r="CC48" s="15">
        <v>380</v>
      </c>
      <c r="CD48" s="15">
        <v>310</v>
      </c>
      <c r="CE48" s="13">
        <f t="shared" si="21"/>
        <v>783</v>
      </c>
      <c r="CF48" s="14">
        <v>775</v>
      </c>
      <c r="CG48" s="14">
        <v>8</v>
      </c>
      <c r="CH48" s="13">
        <f t="shared" si="22"/>
        <v>844</v>
      </c>
      <c r="CI48" s="14">
        <v>678</v>
      </c>
      <c r="CJ48" s="14">
        <v>166</v>
      </c>
      <c r="CK48" s="13">
        <f t="shared" si="23"/>
        <v>0</v>
      </c>
      <c r="CL48" s="14">
        <v>0</v>
      </c>
      <c r="CM48" s="14">
        <v>0</v>
      </c>
      <c r="CN48" s="13">
        <f t="shared" si="24"/>
        <v>443</v>
      </c>
      <c r="CO48" s="14">
        <v>415</v>
      </c>
      <c r="CP48" s="14">
        <v>28</v>
      </c>
      <c r="CQ48" s="16"/>
      <c r="CR48" s="13">
        <f t="shared" si="25"/>
        <v>519</v>
      </c>
      <c r="CS48" s="14">
        <v>353</v>
      </c>
      <c r="CT48" s="14">
        <v>166</v>
      </c>
      <c r="CU48" s="13">
        <f t="shared" si="26"/>
        <v>332</v>
      </c>
      <c r="CV48" s="13">
        <f t="shared" si="27"/>
        <v>221</v>
      </c>
      <c r="CW48" s="13">
        <f t="shared" si="27"/>
        <v>111</v>
      </c>
      <c r="CX48" s="13">
        <f t="shared" si="28"/>
        <v>0</v>
      </c>
      <c r="CY48" s="14">
        <v>0</v>
      </c>
      <c r="CZ48" s="14">
        <v>0</v>
      </c>
      <c r="DA48" s="13">
        <f t="shared" si="29"/>
        <v>332</v>
      </c>
      <c r="DB48" s="14">
        <v>221</v>
      </c>
      <c r="DC48" s="14">
        <v>111</v>
      </c>
      <c r="DD48" s="13">
        <f t="shared" si="30"/>
        <v>0</v>
      </c>
      <c r="DE48" s="14">
        <v>0</v>
      </c>
      <c r="DF48" s="14">
        <v>0</v>
      </c>
      <c r="DG48" s="17">
        <f t="shared" si="33"/>
        <v>19689</v>
      </c>
      <c r="DH48" s="17">
        <f t="shared" si="31"/>
        <v>15121</v>
      </c>
      <c r="DI48" s="17">
        <v>2395</v>
      </c>
      <c r="DJ48" s="17">
        <f t="shared" si="32"/>
        <v>4568</v>
      </c>
      <c r="DK48" s="18">
        <v>810</v>
      </c>
      <c r="DL48" s="18">
        <v>552</v>
      </c>
    </row>
    <row r="49" spans="1:116" ht="31.5" x14ac:dyDescent="0.2">
      <c r="A49" s="19" t="s">
        <v>116</v>
      </c>
      <c r="B49" s="13">
        <f t="shared" si="0"/>
        <v>11374</v>
      </c>
      <c r="C49" s="14">
        <v>487</v>
      </c>
      <c r="D49" s="14">
        <v>9822</v>
      </c>
      <c r="E49" s="14">
        <v>0</v>
      </c>
      <c r="F49" s="14">
        <v>0</v>
      </c>
      <c r="G49" s="14">
        <v>0</v>
      </c>
      <c r="H49" s="14">
        <v>877</v>
      </c>
      <c r="I49" s="14">
        <v>91</v>
      </c>
      <c r="J49" s="14">
        <v>97</v>
      </c>
      <c r="K49" s="14">
        <v>0</v>
      </c>
      <c r="L49" s="14">
        <v>0</v>
      </c>
      <c r="M49" s="14">
        <v>0</v>
      </c>
      <c r="N49" s="14">
        <v>0</v>
      </c>
      <c r="O49" s="13">
        <f t="shared" si="1"/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3">
        <f t="shared" si="2"/>
        <v>2035</v>
      </c>
      <c r="Y49" s="13">
        <f t="shared" si="3"/>
        <v>1938</v>
      </c>
      <c r="Z49" s="14">
        <v>1938</v>
      </c>
      <c r="AA49" s="14">
        <v>0</v>
      </c>
      <c r="AB49" s="13">
        <f t="shared" si="4"/>
        <v>97</v>
      </c>
      <c r="AC49" s="14">
        <v>97</v>
      </c>
      <c r="AD49" s="14">
        <v>0</v>
      </c>
      <c r="AE49" s="13">
        <f t="shared" si="5"/>
        <v>3010</v>
      </c>
      <c r="AF49" s="14">
        <v>3010</v>
      </c>
      <c r="AG49" s="14">
        <v>0</v>
      </c>
      <c r="AH49" s="14">
        <v>0</v>
      </c>
      <c r="AI49" s="13">
        <f t="shared" si="6"/>
        <v>19</v>
      </c>
      <c r="AJ49" s="14">
        <v>19</v>
      </c>
      <c r="AK49" s="14">
        <v>0</v>
      </c>
      <c r="AL49" s="13">
        <f t="shared" si="7"/>
        <v>77</v>
      </c>
      <c r="AM49" s="14">
        <v>77</v>
      </c>
      <c r="AN49" s="14">
        <v>0</v>
      </c>
      <c r="AO49" s="13">
        <f t="shared" si="8"/>
        <v>58</v>
      </c>
      <c r="AP49" s="14">
        <v>58</v>
      </c>
      <c r="AQ49" s="14">
        <v>0</v>
      </c>
      <c r="AR49" s="13">
        <f t="shared" si="9"/>
        <v>2534</v>
      </c>
      <c r="AS49" s="14">
        <v>292</v>
      </c>
      <c r="AT49" s="14">
        <v>0</v>
      </c>
      <c r="AU49" s="14">
        <v>0</v>
      </c>
      <c r="AV49" s="14">
        <v>23</v>
      </c>
      <c r="AW49" s="14">
        <v>23</v>
      </c>
      <c r="AX49" s="13">
        <f t="shared" si="10"/>
        <v>0</v>
      </c>
      <c r="AY49" s="14">
        <v>0</v>
      </c>
      <c r="AZ49" s="14">
        <v>0</v>
      </c>
      <c r="BA49" s="13">
        <f t="shared" si="11"/>
        <v>97</v>
      </c>
      <c r="BB49" s="14">
        <v>97</v>
      </c>
      <c r="BC49" s="14">
        <v>0</v>
      </c>
      <c r="BD49" s="13">
        <f t="shared" si="12"/>
        <v>292</v>
      </c>
      <c r="BE49" s="14">
        <v>292</v>
      </c>
      <c r="BF49" s="14">
        <v>0</v>
      </c>
      <c r="BG49" s="13">
        <f t="shared" si="13"/>
        <v>671</v>
      </c>
      <c r="BH49" s="14">
        <v>671</v>
      </c>
      <c r="BI49" s="14">
        <v>0</v>
      </c>
      <c r="BJ49" s="13">
        <f t="shared" si="14"/>
        <v>1136</v>
      </c>
      <c r="BK49" s="14">
        <v>1136</v>
      </c>
      <c r="BL49" s="14">
        <v>0</v>
      </c>
      <c r="BM49" s="13">
        <f t="shared" si="15"/>
        <v>146</v>
      </c>
      <c r="BN49" s="14">
        <v>146</v>
      </c>
      <c r="BO49" s="14">
        <v>0</v>
      </c>
      <c r="BP49" s="13">
        <f t="shared" si="16"/>
        <v>1123</v>
      </c>
      <c r="BQ49" s="13">
        <f t="shared" si="17"/>
        <v>0</v>
      </c>
      <c r="BR49" s="21">
        <v>0</v>
      </c>
      <c r="BS49" s="20">
        <v>0</v>
      </c>
      <c r="BT49" s="20">
        <v>0</v>
      </c>
      <c r="BU49" s="20">
        <v>0</v>
      </c>
      <c r="BV49" s="13">
        <f t="shared" si="18"/>
        <v>0</v>
      </c>
      <c r="BW49" s="20">
        <v>0</v>
      </c>
      <c r="BX49" s="20">
        <v>0</v>
      </c>
      <c r="BY49" s="13">
        <f t="shared" si="19"/>
        <v>0</v>
      </c>
      <c r="BZ49" s="20">
        <v>0</v>
      </c>
      <c r="CA49" s="20">
        <v>0</v>
      </c>
      <c r="CB49" s="13">
        <f t="shared" si="20"/>
        <v>1123</v>
      </c>
      <c r="CC49" s="20">
        <v>1123</v>
      </c>
      <c r="CD49" s="20">
        <v>0</v>
      </c>
      <c r="CE49" s="13">
        <f t="shared" si="21"/>
        <v>11690</v>
      </c>
      <c r="CF49" s="14">
        <v>11671</v>
      </c>
      <c r="CG49" s="14">
        <v>19</v>
      </c>
      <c r="CH49" s="13">
        <f t="shared" si="22"/>
        <v>1364</v>
      </c>
      <c r="CI49" s="14">
        <v>1364</v>
      </c>
      <c r="CJ49" s="14">
        <v>0</v>
      </c>
      <c r="CK49" s="13">
        <f t="shared" si="23"/>
        <v>0</v>
      </c>
      <c r="CL49" s="14">
        <v>0</v>
      </c>
      <c r="CM49" s="14">
        <v>0</v>
      </c>
      <c r="CN49" s="13">
        <f t="shared" si="24"/>
        <v>100</v>
      </c>
      <c r="CO49" s="14">
        <v>100</v>
      </c>
      <c r="CP49" s="14">
        <v>0</v>
      </c>
      <c r="CQ49" s="16"/>
      <c r="CR49" s="13">
        <f t="shared" si="25"/>
        <v>0</v>
      </c>
      <c r="CS49" s="14">
        <v>0</v>
      </c>
      <c r="CT49" s="14">
        <v>0</v>
      </c>
      <c r="CU49" s="13">
        <f t="shared" si="26"/>
        <v>0</v>
      </c>
      <c r="CV49" s="13">
        <f t="shared" si="27"/>
        <v>0</v>
      </c>
      <c r="CW49" s="13">
        <f t="shared" si="27"/>
        <v>0</v>
      </c>
      <c r="CX49" s="13">
        <f t="shared" si="28"/>
        <v>0</v>
      </c>
      <c r="CY49" s="14">
        <v>0</v>
      </c>
      <c r="CZ49" s="14">
        <v>0</v>
      </c>
      <c r="DA49" s="13">
        <f t="shared" si="29"/>
        <v>0</v>
      </c>
      <c r="DB49" s="14">
        <v>0</v>
      </c>
      <c r="DC49" s="14">
        <v>0</v>
      </c>
      <c r="DD49" s="13">
        <f t="shared" si="30"/>
        <v>0</v>
      </c>
      <c r="DE49" s="14">
        <v>0</v>
      </c>
      <c r="DF49" s="14">
        <v>0</v>
      </c>
      <c r="DG49" s="17">
        <f t="shared" si="33"/>
        <v>33530</v>
      </c>
      <c r="DH49" s="17">
        <f t="shared" si="31"/>
        <v>33511</v>
      </c>
      <c r="DI49" s="17">
        <v>5281</v>
      </c>
      <c r="DJ49" s="17">
        <f t="shared" si="32"/>
        <v>19</v>
      </c>
      <c r="DK49" s="18">
        <v>5000</v>
      </c>
      <c r="DL49" s="18">
        <v>1006</v>
      </c>
    </row>
    <row r="50" spans="1:116" ht="15.75" x14ac:dyDescent="0.2">
      <c r="A50" s="19" t="s">
        <v>117</v>
      </c>
      <c r="B50" s="13">
        <f t="shared" si="0"/>
        <v>42398</v>
      </c>
      <c r="C50" s="14">
        <v>0</v>
      </c>
      <c r="D50" s="14">
        <v>37610</v>
      </c>
      <c r="E50" s="14">
        <v>0</v>
      </c>
      <c r="F50" s="14">
        <v>0</v>
      </c>
      <c r="G50" s="14">
        <v>0</v>
      </c>
      <c r="H50" s="14">
        <v>584</v>
      </c>
      <c r="I50" s="14">
        <v>1140</v>
      </c>
      <c r="J50" s="14">
        <v>0</v>
      </c>
      <c r="K50" s="14">
        <v>0</v>
      </c>
      <c r="L50" s="14">
        <v>3064</v>
      </c>
      <c r="M50" s="14">
        <v>0</v>
      </c>
      <c r="N50" s="14">
        <v>0</v>
      </c>
      <c r="O50" s="13">
        <f t="shared" si="1"/>
        <v>29217</v>
      </c>
      <c r="P50" s="14">
        <v>0</v>
      </c>
      <c r="Q50" s="14">
        <v>28818</v>
      </c>
      <c r="R50" s="14">
        <v>0</v>
      </c>
      <c r="S50" s="14">
        <v>57</v>
      </c>
      <c r="T50" s="14">
        <v>0</v>
      </c>
      <c r="U50" s="14">
        <v>0</v>
      </c>
      <c r="V50" s="14">
        <v>0</v>
      </c>
      <c r="W50" s="14">
        <v>342</v>
      </c>
      <c r="X50" s="13">
        <f t="shared" si="2"/>
        <v>2902</v>
      </c>
      <c r="Y50" s="13">
        <f t="shared" si="3"/>
        <v>2902</v>
      </c>
      <c r="Z50" s="14">
        <v>2651</v>
      </c>
      <c r="AA50" s="14">
        <v>251</v>
      </c>
      <c r="AB50" s="13">
        <f t="shared" si="4"/>
        <v>0</v>
      </c>
      <c r="AC50" s="14">
        <v>0</v>
      </c>
      <c r="AD50" s="14">
        <v>0</v>
      </c>
      <c r="AE50" s="13">
        <f t="shared" si="5"/>
        <v>3078</v>
      </c>
      <c r="AF50" s="14">
        <v>1710</v>
      </c>
      <c r="AG50" s="14">
        <v>1368</v>
      </c>
      <c r="AH50" s="14">
        <v>0</v>
      </c>
      <c r="AI50" s="13">
        <f t="shared" si="6"/>
        <v>0</v>
      </c>
      <c r="AJ50" s="14">
        <v>0</v>
      </c>
      <c r="AK50" s="14">
        <v>0</v>
      </c>
      <c r="AL50" s="13">
        <f t="shared" si="7"/>
        <v>2022</v>
      </c>
      <c r="AM50" s="14">
        <v>1368</v>
      </c>
      <c r="AN50" s="14">
        <v>654</v>
      </c>
      <c r="AO50" s="13">
        <f t="shared" si="8"/>
        <v>650</v>
      </c>
      <c r="AP50" s="14">
        <v>650</v>
      </c>
      <c r="AQ50" s="14">
        <v>0</v>
      </c>
      <c r="AR50" s="13">
        <f t="shared" si="9"/>
        <v>5585</v>
      </c>
      <c r="AS50" s="14">
        <v>4103</v>
      </c>
      <c r="AT50" s="14">
        <v>456</v>
      </c>
      <c r="AU50" s="14">
        <v>0</v>
      </c>
      <c r="AV50" s="14">
        <v>0</v>
      </c>
      <c r="AW50" s="14">
        <v>0</v>
      </c>
      <c r="AX50" s="13">
        <f t="shared" si="10"/>
        <v>0</v>
      </c>
      <c r="AY50" s="14">
        <v>0</v>
      </c>
      <c r="AZ50" s="14">
        <v>0</v>
      </c>
      <c r="BA50" s="13">
        <f t="shared" si="11"/>
        <v>0</v>
      </c>
      <c r="BB50" s="14">
        <v>0</v>
      </c>
      <c r="BC50" s="14">
        <v>0</v>
      </c>
      <c r="BD50" s="13">
        <f t="shared" si="12"/>
        <v>570</v>
      </c>
      <c r="BE50" s="14">
        <v>228</v>
      </c>
      <c r="BF50" s="14">
        <v>342</v>
      </c>
      <c r="BG50" s="13">
        <f t="shared" si="13"/>
        <v>0</v>
      </c>
      <c r="BH50" s="14">
        <v>0</v>
      </c>
      <c r="BI50" s="14">
        <v>0</v>
      </c>
      <c r="BJ50" s="13">
        <f t="shared" si="14"/>
        <v>456</v>
      </c>
      <c r="BK50" s="14">
        <v>456</v>
      </c>
      <c r="BL50" s="14">
        <v>0</v>
      </c>
      <c r="BM50" s="13">
        <f t="shared" si="15"/>
        <v>2165</v>
      </c>
      <c r="BN50" s="14">
        <v>1937</v>
      </c>
      <c r="BO50" s="14">
        <v>228</v>
      </c>
      <c r="BP50" s="13">
        <f t="shared" si="16"/>
        <v>3610</v>
      </c>
      <c r="BQ50" s="13">
        <f t="shared" si="17"/>
        <v>0</v>
      </c>
      <c r="BR50" s="14">
        <v>0</v>
      </c>
      <c r="BS50" s="15">
        <v>0</v>
      </c>
      <c r="BT50" s="15">
        <v>350</v>
      </c>
      <c r="BU50" s="15">
        <v>1789</v>
      </c>
      <c r="BV50" s="13">
        <f t="shared" si="18"/>
        <v>0</v>
      </c>
      <c r="BW50" s="15">
        <v>0</v>
      </c>
      <c r="BX50" s="15">
        <v>0</v>
      </c>
      <c r="BY50" s="13">
        <f t="shared" si="19"/>
        <v>0</v>
      </c>
      <c r="BZ50" s="15">
        <v>0</v>
      </c>
      <c r="CA50" s="15">
        <v>0</v>
      </c>
      <c r="CB50" s="13">
        <f t="shared" si="20"/>
        <v>1471</v>
      </c>
      <c r="CC50" s="15">
        <v>1230</v>
      </c>
      <c r="CD50" s="15">
        <v>241</v>
      </c>
      <c r="CE50" s="13">
        <f t="shared" si="21"/>
        <v>14720</v>
      </c>
      <c r="CF50" s="14">
        <v>14246</v>
      </c>
      <c r="CG50" s="14">
        <v>474</v>
      </c>
      <c r="CH50" s="13">
        <f t="shared" si="22"/>
        <v>3875</v>
      </c>
      <c r="CI50" s="14">
        <v>2849</v>
      </c>
      <c r="CJ50" s="14">
        <v>1026</v>
      </c>
      <c r="CK50" s="13">
        <f t="shared" si="23"/>
        <v>0</v>
      </c>
      <c r="CL50" s="14">
        <v>0</v>
      </c>
      <c r="CM50" s="14">
        <v>0</v>
      </c>
      <c r="CN50" s="13">
        <f t="shared" si="24"/>
        <v>6804</v>
      </c>
      <c r="CO50" s="14">
        <v>5676</v>
      </c>
      <c r="CP50" s="14">
        <v>1128</v>
      </c>
      <c r="CQ50" s="16"/>
      <c r="CR50" s="13">
        <f t="shared" si="25"/>
        <v>0</v>
      </c>
      <c r="CS50" s="14">
        <v>0</v>
      </c>
      <c r="CT50" s="14">
        <v>0</v>
      </c>
      <c r="CU50" s="13">
        <f t="shared" si="26"/>
        <v>6864</v>
      </c>
      <c r="CV50" s="13">
        <f t="shared" si="27"/>
        <v>5493</v>
      </c>
      <c r="CW50" s="13">
        <f t="shared" si="27"/>
        <v>1371</v>
      </c>
      <c r="CX50" s="13">
        <f t="shared" si="28"/>
        <v>756</v>
      </c>
      <c r="CY50" s="14">
        <v>604</v>
      </c>
      <c r="CZ50" s="14">
        <v>152</v>
      </c>
      <c r="DA50" s="13">
        <f t="shared" si="29"/>
        <v>6108</v>
      </c>
      <c r="DB50" s="14">
        <v>4889</v>
      </c>
      <c r="DC50" s="14">
        <v>1219</v>
      </c>
      <c r="DD50" s="13">
        <f t="shared" si="30"/>
        <v>0</v>
      </c>
      <c r="DE50" s="14">
        <v>0</v>
      </c>
      <c r="DF50" s="14">
        <v>0</v>
      </c>
      <c r="DG50" s="17">
        <f t="shared" si="33"/>
        <v>123890</v>
      </c>
      <c r="DH50" s="17">
        <f t="shared" si="31"/>
        <v>86784</v>
      </c>
      <c r="DI50" s="17">
        <v>9098</v>
      </c>
      <c r="DJ50" s="17">
        <f t="shared" si="32"/>
        <v>37106</v>
      </c>
      <c r="DK50" s="18">
        <v>3143</v>
      </c>
      <c r="DL50" s="18">
        <v>2142</v>
      </c>
    </row>
    <row r="51" spans="1:116" s="4" customFormat="1" ht="15.75" x14ac:dyDescent="0.2">
      <c r="A51" s="19" t="s">
        <v>118</v>
      </c>
      <c r="B51" s="13">
        <f t="shared" si="0"/>
        <v>33306</v>
      </c>
      <c r="C51" s="14">
        <v>0</v>
      </c>
      <c r="D51" s="14">
        <v>29073</v>
      </c>
      <c r="E51" s="14">
        <v>0</v>
      </c>
      <c r="F51" s="14">
        <v>0</v>
      </c>
      <c r="G51" s="14">
        <v>0</v>
      </c>
      <c r="H51" s="14">
        <v>577</v>
      </c>
      <c r="I51" s="14">
        <v>202</v>
      </c>
      <c r="J51" s="14">
        <v>0</v>
      </c>
      <c r="K51" s="14">
        <v>0</v>
      </c>
      <c r="L51" s="14">
        <v>3444</v>
      </c>
      <c r="M51" s="14">
        <v>10</v>
      </c>
      <c r="N51" s="14">
        <v>0</v>
      </c>
      <c r="O51" s="13">
        <f t="shared" si="1"/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3">
        <f t="shared" si="2"/>
        <v>1216</v>
      </c>
      <c r="Y51" s="13">
        <f t="shared" si="3"/>
        <v>1216</v>
      </c>
      <c r="Z51" s="14">
        <v>1216</v>
      </c>
      <c r="AA51" s="14">
        <v>0</v>
      </c>
      <c r="AB51" s="13">
        <f t="shared" si="4"/>
        <v>0</v>
      </c>
      <c r="AC51" s="14">
        <v>0</v>
      </c>
      <c r="AD51" s="14">
        <v>0</v>
      </c>
      <c r="AE51" s="13">
        <f t="shared" si="5"/>
        <v>1520</v>
      </c>
      <c r="AF51" s="14">
        <v>1520</v>
      </c>
      <c r="AG51" s="14">
        <v>0</v>
      </c>
      <c r="AH51" s="14">
        <v>0</v>
      </c>
      <c r="AI51" s="13">
        <f t="shared" si="6"/>
        <v>0</v>
      </c>
      <c r="AJ51" s="14">
        <v>0</v>
      </c>
      <c r="AK51" s="14">
        <v>0</v>
      </c>
      <c r="AL51" s="13">
        <f t="shared" si="7"/>
        <v>1013</v>
      </c>
      <c r="AM51" s="14">
        <v>1013</v>
      </c>
      <c r="AN51" s="14">
        <v>0</v>
      </c>
      <c r="AO51" s="13">
        <f t="shared" si="8"/>
        <v>912</v>
      </c>
      <c r="AP51" s="14">
        <v>912</v>
      </c>
      <c r="AQ51" s="14">
        <v>0</v>
      </c>
      <c r="AR51" s="13">
        <f t="shared" si="9"/>
        <v>6787</v>
      </c>
      <c r="AS51" s="14">
        <v>2026</v>
      </c>
      <c r="AT51" s="14">
        <v>0</v>
      </c>
      <c r="AU51" s="14">
        <v>0</v>
      </c>
      <c r="AV51" s="14">
        <v>0</v>
      </c>
      <c r="AW51" s="14">
        <v>0</v>
      </c>
      <c r="AX51" s="13">
        <f t="shared" si="10"/>
        <v>0</v>
      </c>
      <c r="AY51" s="14">
        <v>0</v>
      </c>
      <c r="AZ51" s="14">
        <v>0</v>
      </c>
      <c r="BA51" s="13">
        <f t="shared" si="11"/>
        <v>0</v>
      </c>
      <c r="BB51" s="14">
        <v>0</v>
      </c>
      <c r="BC51" s="14">
        <v>0</v>
      </c>
      <c r="BD51" s="13">
        <f t="shared" si="12"/>
        <v>4052</v>
      </c>
      <c r="BE51" s="14">
        <v>4052</v>
      </c>
      <c r="BF51" s="14">
        <v>0</v>
      </c>
      <c r="BG51" s="13">
        <f t="shared" si="13"/>
        <v>0</v>
      </c>
      <c r="BH51" s="14">
        <v>0</v>
      </c>
      <c r="BI51" s="14">
        <v>0</v>
      </c>
      <c r="BJ51" s="13">
        <f t="shared" si="14"/>
        <v>709</v>
      </c>
      <c r="BK51" s="14">
        <v>709</v>
      </c>
      <c r="BL51" s="14">
        <v>0</v>
      </c>
      <c r="BM51" s="13">
        <f t="shared" si="15"/>
        <v>1865</v>
      </c>
      <c r="BN51" s="14">
        <v>1865</v>
      </c>
      <c r="BO51" s="14">
        <v>0</v>
      </c>
      <c r="BP51" s="13">
        <f t="shared" si="16"/>
        <v>0</v>
      </c>
      <c r="BQ51" s="13">
        <f t="shared" si="17"/>
        <v>0</v>
      </c>
      <c r="BR51" s="14">
        <v>0</v>
      </c>
      <c r="BS51" s="14">
        <v>0</v>
      </c>
      <c r="BT51" s="14">
        <v>0</v>
      </c>
      <c r="BU51" s="14">
        <v>0</v>
      </c>
      <c r="BV51" s="13">
        <f t="shared" si="18"/>
        <v>0</v>
      </c>
      <c r="BW51" s="14">
        <v>0</v>
      </c>
      <c r="BX51" s="14">
        <v>0</v>
      </c>
      <c r="BY51" s="13">
        <f t="shared" si="19"/>
        <v>0</v>
      </c>
      <c r="BZ51" s="14">
        <v>0</v>
      </c>
      <c r="CA51" s="14">
        <v>0</v>
      </c>
      <c r="CB51" s="13">
        <f t="shared" si="20"/>
        <v>0</v>
      </c>
      <c r="CC51" s="14">
        <v>0</v>
      </c>
      <c r="CD51" s="14">
        <v>0</v>
      </c>
      <c r="CE51" s="13">
        <f t="shared" si="21"/>
        <v>0</v>
      </c>
      <c r="CF51" s="14">
        <v>0</v>
      </c>
      <c r="CG51" s="14">
        <v>0</v>
      </c>
      <c r="CH51" s="13">
        <f t="shared" si="22"/>
        <v>1003</v>
      </c>
      <c r="CI51" s="14">
        <v>1003</v>
      </c>
      <c r="CJ51" s="14">
        <v>0</v>
      </c>
      <c r="CK51" s="13">
        <f t="shared" si="23"/>
        <v>0</v>
      </c>
      <c r="CL51" s="14">
        <v>0</v>
      </c>
      <c r="CM51" s="14">
        <v>0</v>
      </c>
      <c r="CN51" s="13">
        <f t="shared" si="24"/>
        <v>61</v>
      </c>
      <c r="CO51" s="14">
        <v>61</v>
      </c>
      <c r="CP51" s="14">
        <v>0</v>
      </c>
      <c r="CQ51" s="16"/>
      <c r="CR51" s="13">
        <f t="shared" si="25"/>
        <v>41</v>
      </c>
      <c r="CS51" s="14">
        <v>41</v>
      </c>
      <c r="CT51" s="14">
        <v>0</v>
      </c>
      <c r="CU51" s="13">
        <f t="shared" si="26"/>
        <v>5101</v>
      </c>
      <c r="CV51" s="13">
        <f t="shared" si="27"/>
        <v>5101</v>
      </c>
      <c r="CW51" s="13">
        <f t="shared" si="27"/>
        <v>0</v>
      </c>
      <c r="CX51" s="13">
        <f t="shared" si="28"/>
        <v>0</v>
      </c>
      <c r="CY51" s="14">
        <v>0</v>
      </c>
      <c r="CZ51" s="14">
        <v>0</v>
      </c>
      <c r="DA51" s="13">
        <f t="shared" si="29"/>
        <v>0</v>
      </c>
      <c r="DB51" s="14">
        <v>0</v>
      </c>
      <c r="DC51" s="14">
        <v>0</v>
      </c>
      <c r="DD51" s="13">
        <f t="shared" si="30"/>
        <v>5101</v>
      </c>
      <c r="DE51" s="14">
        <v>5101</v>
      </c>
      <c r="DF51" s="14">
        <v>0</v>
      </c>
      <c r="DG51" s="17">
        <f t="shared" si="33"/>
        <v>52825</v>
      </c>
      <c r="DH51" s="17">
        <f t="shared" si="31"/>
        <v>52825</v>
      </c>
      <c r="DI51" s="17">
        <v>8231</v>
      </c>
      <c r="DJ51" s="17">
        <f t="shared" si="32"/>
        <v>0</v>
      </c>
      <c r="DK51" s="18">
        <v>2314</v>
      </c>
      <c r="DL51" s="18">
        <v>1576</v>
      </c>
    </row>
    <row r="52" spans="1:116" ht="15.75" x14ac:dyDescent="0.2">
      <c r="A52" s="19" t="s">
        <v>119</v>
      </c>
      <c r="B52" s="13">
        <f t="shared" si="0"/>
        <v>24793</v>
      </c>
      <c r="C52" s="14">
        <v>1301</v>
      </c>
      <c r="D52" s="14">
        <v>20875</v>
      </c>
      <c r="E52" s="14">
        <v>0</v>
      </c>
      <c r="F52" s="14">
        <v>0</v>
      </c>
      <c r="G52" s="14">
        <v>0</v>
      </c>
      <c r="H52" s="14">
        <v>0</v>
      </c>
      <c r="I52" s="14">
        <v>690</v>
      </c>
      <c r="J52" s="14">
        <v>0</v>
      </c>
      <c r="K52" s="14">
        <v>0</v>
      </c>
      <c r="L52" s="14">
        <v>1927</v>
      </c>
      <c r="M52" s="14">
        <v>0</v>
      </c>
      <c r="N52" s="14">
        <v>0</v>
      </c>
      <c r="O52" s="13">
        <f t="shared" si="1"/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3">
        <f t="shared" si="2"/>
        <v>1675</v>
      </c>
      <c r="Y52" s="13">
        <f t="shared" si="3"/>
        <v>1675</v>
      </c>
      <c r="Z52" s="14">
        <v>1675</v>
      </c>
      <c r="AA52" s="14">
        <v>0</v>
      </c>
      <c r="AB52" s="13">
        <f t="shared" si="4"/>
        <v>0</v>
      </c>
      <c r="AC52" s="14">
        <v>0</v>
      </c>
      <c r="AD52" s="14">
        <v>0</v>
      </c>
      <c r="AE52" s="13">
        <f t="shared" si="5"/>
        <v>2228</v>
      </c>
      <c r="AF52" s="14">
        <v>2228</v>
      </c>
      <c r="AG52" s="14">
        <v>0</v>
      </c>
      <c r="AH52" s="14">
        <v>0</v>
      </c>
      <c r="AI52" s="13">
        <f t="shared" si="6"/>
        <v>0</v>
      </c>
      <c r="AJ52" s="14">
        <v>0</v>
      </c>
      <c r="AK52" s="14">
        <v>0</v>
      </c>
      <c r="AL52" s="13">
        <f t="shared" si="7"/>
        <v>3641</v>
      </c>
      <c r="AM52" s="14">
        <v>3641</v>
      </c>
      <c r="AN52" s="14">
        <v>0</v>
      </c>
      <c r="AO52" s="13">
        <f t="shared" si="8"/>
        <v>1576</v>
      </c>
      <c r="AP52" s="14">
        <v>1576</v>
      </c>
      <c r="AQ52" s="14">
        <v>0</v>
      </c>
      <c r="AR52" s="13">
        <f t="shared" si="9"/>
        <v>15805</v>
      </c>
      <c r="AS52" s="14">
        <v>10216</v>
      </c>
      <c r="AT52" s="14">
        <v>0</v>
      </c>
      <c r="AU52" s="14">
        <v>0</v>
      </c>
      <c r="AV52" s="14">
        <v>0</v>
      </c>
      <c r="AW52" s="14">
        <v>0</v>
      </c>
      <c r="AX52" s="13">
        <f t="shared" si="10"/>
        <v>214</v>
      </c>
      <c r="AY52" s="14">
        <v>214</v>
      </c>
      <c r="AZ52" s="14">
        <v>0</v>
      </c>
      <c r="BA52" s="13">
        <f t="shared" si="11"/>
        <v>0</v>
      </c>
      <c r="BB52" s="14">
        <v>0</v>
      </c>
      <c r="BC52" s="14">
        <v>0</v>
      </c>
      <c r="BD52" s="13">
        <f t="shared" si="12"/>
        <v>4415</v>
      </c>
      <c r="BE52" s="14">
        <v>4415</v>
      </c>
      <c r="BF52" s="14">
        <v>0</v>
      </c>
      <c r="BG52" s="13">
        <f t="shared" si="13"/>
        <v>0</v>
      </c>
      <c r="BH52" s="14">
        <v>0</v>
      </c>
      <c r="BI52" s="14">
        <v>0</v>
      </c>
      <c r="BJ52" s="13">
        <f t="shared" si="14"/>
        <v>960</v>
      </c>
      <c r="BK52" s="14">
        <v>960</v>
      </c>
      <c r="BL52" s="14">
        <v>0</v>
      </c>
      <c r="BM52" s="13">
        <f t="shared" si="15"/>
        <v>1418</v>
      </c>
      <c r="BN52" s="14">
        <v>1418</v>
      </c>
      <c r="BO52" s="14">
        <v>0</v>
      </c>
      <c r="BP52" s="13">
        <f t="shared" si="16"/>
        <v>837</v>
      </c>
      <c r="BQ52" s="13">
        <f t="shared" si="17"/>
        <v>0</v>
      </c>
      <c r="BR52" s="14">
        <v>0</v>
      </c>
      <c r="BS52" s="15">
        <v>0</v>
      </c>
      <c r="BT52" s="15">
        <v>0</v>
      </c>
      <c r="BU52" s="15">
        <v>837</v>
      </c>
      <c r="BV52" s="13">
        <f t="shared" si="18"/>
        <v>0</v>
      </c>
      <c r="BW52" s="15">
        <v>0</v>
      </c>
      <c r="BX52" s="15">
        <v>0</v>
      </c>
      <c r="BY52" s="13">
        <f t="shared" si="19"/>
        <v>0</v>
      </c>
      <c r="BZ52" s="15">
        <v>0</v>
      </c>
      <c r="CA52" s="15">
        <v>0</v>
      </c>
      <c r="CB52" s="13">
        <f t="shared" si="20"/>
        <v>0</v>
      </c>
      <c r="CC52" s="15">
        <v>0</v>
      </c>
      <c r="CD52" s="15">
        <v>0</v>
      </c>
      <c r="CE52" s="13">
        <f t="shared" si="21"/>
        <v>6241</v>
      </c>
      <c r="CF52" s="14">
        <v>6241</v>
      </c>
      <c r="CG52" s="14">
        <v>0</v>
      </c>
      <c r="CH52" s="13">
        <f t="shared" si="22"/>
        <v>3974</v>
      </c>
      <c r="CI52" s="14">
        <v>3974</v>
      </c>
      <c r="CJ52" s="14">
        <v>0</v>
      </c>
      <c r="CK52" s="13">
        <f t="shared" si="23"/>
        <v>0</v>
      </c>
      <c r="CL52" s="14">
        <v>0</v>
      </c>
      <c r="CM52" s="14">
        <v>0</v>
      </c>
      <c r="CN52" s="13">
        <f t="shared" si="24"/>
        <v>4109</v>
      </c>
      <c r="CO52" s="14">
        <v>4109</v>
      </c>
      <c r="CP52" s="14">
        <v>0</v>
      </c>
      <c r="CQ52" s="16"/>
      <c r="CR52" s="13">
        <f t="shared" si="25"/>
        <v>0</v>
      </c>
      <c r="CS52" s="14">
        <v>0</v>
      </c>
      <c r="CT52" s="14">
        <v>0</v>
      </c>
      <c r="CU52" s="13">
        <f t="shared" si="26"/>
        <v>0</v>
      </c>
      <c r="CV52" s="13">
        <f t="shared" si="27"/>
        <v>0</v>
      </c>
      <c r="CW52" s="13">
        <f t="shared" si="27"/>
        <v>0</v>
      </c>
      <c r="CX52" s="13">
        <f t="shared" si="28"/>
        <v>0</v>
      </c>
      <c r="CY52" s="14">
        <v>0</v>
      </c>
      <c r="CZ52" s="14">
        <v>0</v>
      </c>
      <c r="DA52" s="13">
        <f t="shared" si="29"/>
        <v>0</v>
      </c>
      <c r="DB52" s="14">
        <v>0</v>
      </c>
      <c r="DC52" s="14">
        <v>0</v>
      </c>
      <c r="DD52" s="13">
        <f t="shared" si="30"/>
        <v>0</v>
      </c>
      <c r="DE52" s="14">
        <v>0</v>
      </c>
      <c r="DF52" s="14">
        <v>0</v>
      </c>
      <c r="DG52" s="17">
        <f t="shared" si="33"/>
        <v>66297</v>
      </c>
      <c r="DH52" s="17">
        <f t="shared" si="31"/>
        <v>66297</v>
      </c>
      <c r="DI52" s="17">
        <v>4427</v>
      </c>
      <c r="DJ52" s="17">
        <f t="shared" si="32"/>
        <v>0</v>
      </c>
      <c r="DK52" s="18">
        <v>1240</v>
      </c>
      <c r="DL52" s="18">
        <v>845</v>
      </c>
    </row>
    <row r="53" spans="1:116" ht="15.75" x14ac:dyDescent="0.2">
      <c r="A53" s="19" t="s">
        <v>120</v>
      </c>
      <c r="B53" s="13">
        <f t="shared" si="0"/>
        <v>50970</v>
      </c>
      <c r="C53" s="14">
        <v>0</v>
      </c>
      <c r="D53" s="14">
        <v>47550</v>
      </c>
      <c r="E53" s="14">
        <v>0</v>
      </c>
      <c r="F53" s="14">
        <v>0</v>
      </c>
      <c r="G53" s="14">
        <v>0</v>
      </c>
      <c r="H53" s="14">
        <v>536</v>
      </c>
      <c r="I53" s="14">
        <v>2884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3">
        <f t="shared" si="1"/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3">
        <f t="shared" si="2"/>
        <v>5415</v>
      </c>
      <c r="Y53" s="13">
        <f t="shared" si="3"/>
        <v>3388</v>
      </c>
      <c r="Z53" s="14">
        <v>3388</v>
      </c>
      <c r="AA53" s="14">
        <v>0</v>
      </c>
      <c r="AB53" s="13">
        <f t="shared" si="4"/>
        <v>2027</v>
      </c>
      <c r="AC53" s="14">
        <v>2027</v>
      </c>
      <c r="AD53" s="14">
        <v>0</v>
      </c>
      <c r="AE53" s="13">
        <f t="shared" si="5"/>
        <v>3909</v>
      </c>
      <c r="AF53" s="14">
        <v>3909</v>
      </c>
      <c r="AG53" s="14">
        <v>0</v>
      </c>
      <c r="AH53" s="14">
        <v>0</v>
      </c>
      <c r="AI53" s="13">
        <f t="shared" si="6"/>
        <v>0</v>
      </c>
      <c r="AJ53" s="14">
        <v>0</v>
      </c>
      <c r="AK53" s="14">
        <v>0</v>
      </c>
      <c r="AL53" s="13">
        <f t="shared" si="7"/>
        <v>6469</v>
      </c>
      <c r="AM53" s="14">
        <v>6469</v>
      </c>
      <c r="AN53" s="14">
        <v>0</v>
      </c>
      <c r="AO53" s="13">
        <f t="shared" si="8"/>
        <v>1413</v>
      </c>
      <c r="AP53" s="14">
        <v>1413</v>
      </c>
      <c r="AQ53" s="14">
        <v>0</v>
      </c>
      <c r="AR53" s="13">
        <f t="shared" si="9"/>
        <v>10227</v>
      </c>
      <c r="AS53" s="14">
        <v>4360</v>
      </c>
      <c r="AT53" s="14">
        <v>0</v>
      </c>
      <c r="AU53" s="14">
        <v>0</v>
      </c>
      <c r="AV53" s="14">
        <v>753</v>
      </c>
      <c r="AW53" s="14">
        <v>0</v>
      </c>
      <c r="AX53" s="13">
        <f t="shared" si="10"/>
        <v>0</v>
      </c>
      <c r="AY53" s="14">
        <v>0</v>
      </c>
      <c r="AZ53" s="14">
        <v>0</v>
      </c>
      <c r="BA53" s="13">
        <f t="shared" si="11"/>
        <v>0</v>
      </c>
      <c r="BB53" s="14">
        <v>0</v>
      </c>
      <c r="BC53" s="14">
        <v>0</v>
      </c>
      <c r="BD53" s="13">
        <f t="shared" si="12"/>
        <v>2042</v>
      </c>
      <c r="BE53" s="14">
        <v>2042</v>
      </c>
      <c r="BF53" s="14">
        <v>0</v>
      </c>
      <c r="BG53" s="13">
        <f t="shared" si="13"/>
        <v>0</v>
      </c>
      <c r="BH53" s="14">
        <v>0</v>
      </c>
      <c r="BI53" s="14">
        <v>0</v>
      </c>
      <c r="BJ53" s="13">
        <f t="shared" si="14"/>
        <v>3072</v>
      </c>
      <c r="BK53" s="14">
        <v>3072</v>
      </c>
      <c r="BL53" s="14">
        <v>0</v>
      </c>
      <c r="BM53" s="13">
        <f t="shared" si="15"/>
        <v>3996</v>
      </c>
      <c r="BN53" s="14">
        <v>3996</v>
      </c>
      <c r="BO53" s="14">
        <v>0</v>
      </c>
      <c r="BP53" s="13">
        <f t="shared" si="16"/>
        <v>0</v>
      </c>
      <c r="BQ53" s="13">
        <f t="shared" si="17"/>
        <v>0</v>
      </c>
      <c r="BR53" s="14">
        <v>0</v>
      </c>
      <c r="BS53" s="14">
        <v>0</v>
      </c>
      <c r="BT53" s="14">
        <v>0</v>
      </c>
      <c r="BU53" s="14">
        <v>0</v>
      </c>
      <c r="BV53" s="13">
        <f t="shared" si="18"/>
        <v>0</v>
      </c>
      <c r="BW53" s="14">
        <v>0</v>
      </c>
      <c r="BX53" s="14">
        <v>0</v>
      </c>
      <c r="BY53" s="13">
        <f t="shared" si="19"/>
        <v>0</v>
      </c>
      <c r="BZ53" s="14">
        <v>0</v>
      </c>
      <c r="CA53" s="14">
        <v>0</v>
      </c>
      <c r="CB53" s="13">
        <f t="shared" si="20"/>
        <v>0</v>
      </c>
      <c r="CC53" s="14">
        <v>0</v>
      </c>
      <c r="CD53" s="14">
        <v>0</v>
      </c>
      <c r="CE53" s="13">
        <f t="shared" si="21"/>
        <v>0</v>
      </c>
      <c r="CF53" s="14">
        <v>0</v>
      </c>
      <c r="CG53" s="14">
        <v>0</v>
      </c>
      <c r="CH53" s="13">
        <f t="shared" si="22"/>
        <v>3685</v>
      </c>
      <c r="CI53" s="14">
        <v>3685</v>
      </c>
      <c r="CJ53" s="14">
        <v>0</v>
      </c>
      <c r="CK53" s="13">
        <f t="shared" si="23"/>
        <v>0</v>
      </c>
      <c r="CL53" s="14">
        <v>0</v>
      </c>
      <c r="CM53" s="14">
        <v>0</v>
      </c>
      <c r="CN53" s="13">
        <f t="shared" si="24"/>
        <v>4958</v>
      </c>
      <c r="CO53" s="14">
        <v>4958</v>
      </c>
      <c r="CP53" s="14">
        <v>0</v>
      </c>
      <c r="CQ53" s="16"/>
      <c r="CR53" s="13">
        <f t="shared" si="25"/>
        <v>0</v>
      </c>
      <c r="CS53" s="14">
        <v>0</v>
      </c>
      <c r="CT53" s="14">
        <v>0</v>
      </c>
      <c r="CU53" s="13">
        <f t="shared" si="26"/>
        <v>2026</v>
      </c>
      <c r="CV53" s="13">
        <f t="shared" si="27"/>
        <v>2026</v>
      </c>
      <c r="CW53" s="13">
        <f t="shared" si="27"/>
        <v>0</v>
      </c>
      <c r="CX53" s="13">
        <f t="shared" si="28"/>
        <v>0</v>
      </c>
      <c r="CY53" s="14">
        <v>0</v>
      </c>
      <c r="CZ53" s="14">
        <v>0</v>
      </c>
      <c r="DA53" s="13">
        <f t="shared" si="29"/>
        <v>0</v>
      </c>
      <c r="DB53" s="14">
        <f>2026-2026</f>
        <v>0</v>
      </c>
      <c r="DC53" s="14">
        <v>0</v>
      </c>
      <c r="DD53" s="13">
        <v>2026</v>
      </c>
      <c r="DE53" s="14">
        <v>2026</v>
      </c>
      <c r="DF53" s="14">
        <v>0</v>
      </c>
      <c r="DG53" s="17">
        <f t="shared" si="33"/>
        <v>93068</v>
      </c>
      <c r="DH53" s="17">
        <f t="shared" si="31"/>
        <v>93068</v>
      </c>
      <c r="DI53" s="17">
        <v>8124</v>
      </c>
      <c r="DJ53" s="17">
        <f t="shared" si="32"/>
        <v>0</v>
      </c>
      <c r="DK53" s="18">
        <v>2268</v>
      </c>
      <c r="DL53" s="18">
        <v>1546</v>
      </c>
    </row>
    <row r="54" spans="1:116" ht="15.75" x14ac:dyDescent="0.2">
      <c r="A54" s="19" t="s">
        <v>121</v>
      </c>
      <c r="B54" s="13">
        <f t="shared" si="0"/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3">
        <f t="shared" si="1"/>
        <v>71996</v>
      </c>
      <c r="P54" s="14">
        <v>0</v>
      </c>
      <c r="Q54" s="14">
        <v>68353</v>
      </c>
      <c r="R54" s="14">
        <v>374</v>
      </c>
      <c r="S54" s="14">
        <v>2302</v>
      </c>
      <c r="T54" s="14">
        <v>967</v>
      </c>
      <c r="U54" s="14">
        <v>0</v>
      </c>
      <c r="V54" s="14">
        <v>0</v>
      </c>
      <c r="W54" s="14">
        <v>0</v>
      </c>
      <c r="X54" s="13">
        <f t="shared" si="2"/>
        <v>644</v>
      </c>
      <c r="Y54" s="13">
        <f t="shared" si="3"/>
        <v>644</v>
      </c>
      <c r="Z54" s="14">
        <v>0</v>
      </c>
      <c r="AA54" s="14">
        <v>644</v>
      </c>
      <c r="AB54" s="13">
        <f t="shared" si="4"/>
        <v>0</v>
      </c>
      <c r="AC54" s="14">
        <v>0</v>
      </c>
      <c r="AD54" s="14">
        <v>0</v>
      </c>
      <c r="AE54" s="13">
        <f t="shared" si="5"/>
        <v>1843</v>
      </c>
      <c r="AF54" s="14">
        <v>0</v>
      </c>
      <c r="AG54" s="14">
        <v>1843</v>
      </c>
      <c r="AH54" s="14">
        <v>0</v>
      </c>
      <c r="AI54" s="13">
        <f t="shared" si="6"/>
        <v>0</v>
      </c>
      <c r="AJ54" s="14">
        <v>0</v>
      </c>
      <c r="AK54" s="14">
        <v>0</v>
      </c>
      <c r="AL54" s="13">
        <f t="shared" si="7"/>
        <v>1870</v>
      </c>
      <c r="AM54" s="14">
        <v>0</v>
      </c>
      <c r="AN54" s="14">
        <v>1870</v>
      </c>
      <c r="AO54" s="13">
        <f t="shared" si="8"/>
        <v>216</v>
      </c>
      <c r="AP54" s="14">
        <v>0</v>
      </c>
      <c r="AQ54" s="14">
        <v>216</v>
      </c>
      <c r="AR54" s="13">
        <f t="shared" si="9"/>
        <v>2496</v>
      </c>
      <c r="AS54" s="14">
        <v>0</v>
      </c>
      <c r="AT54" s="14">
        <v>1013</v>
      </c>
      <c r="AU54" s="14">
        <v>0</v>
      </c>
      <c r="AV54" s="14">
        <v>0</v>
      </c>
      <c r="AW54" s="14">
        <v>0</v>
      </c>
      <c r="AX54" s="13">
        <f t="shared" si="10"/>
        <v>0</v>
      </c>
      <c r="AY54" s="14">
        <v>0</v>
      </c>
      <c r="AZ54" s="14">
        <v>0</v>
      </c>
      <c r="BA54" s="13">
        <f t="shared" si="11"/>
        <v>0</v>
      </c>
      <c r="BB54" s="14">
        <v>0</v>
      </c>
      <c r="BC54" s="14">
        <v>0</v>
      </c>
      <c r="BD54" s="13">
        <f t="shared" si="12"/>
        <v>1483</v>
      </c>
      <c r="BE54" s="14">
        <v>0</v>
      </c>
      <c r="BF54" s="14">
        <v>1483</v>
      </c>
      <c r="BG54" s="13">
        <f t="shared" si="13"/>
        <v>0</v>
      </c>
      <c r="BH54" s="14">
        <v>0</v>
      </c>
      <c r="BI54" s="14">
        <v>0</v>
      </c>
      <c r="BJ54" s="13">
        <f t="shared" si="14"/>
        <v>0</v>
      </c>
      <c r="BK54" s="14">
        <v>0</v>
      </c>
      <c r="BL54" s="14">
        <v>0</v>
      </c>
      <c r="BM54" s="13">
        <f t="shared" si="15"/>
        <v>539</v>
      </c>
      <c r="BN54" s="14">
        <v>0</v>
      </c>
      <c r="BO54" s="14">
        <v>539</v>
      </c>
      <c r="BP54" s="13">
        <f t="shared" si="16"/>
        <v>0</v>
      </c>
      <c r="BQ54" s="13">
        <f t="shared" si="17"/>
        <v>0</v>
      </c>
      <c r="BR54" s="14">
        <v>0</v>
      </c>
      <c r="BS54" s="14">
        <v>0</v>
      </c>
      <c r="BT54" s="14">
        <v>0</v>
      </c>
      <c r="BU54" s="14">
        <v>0</v>
      </c>
      <c r="BV54" s="13">
        <f t="shared" si="18"/>
        <v>0</v>
      </c>
      <c r="BW54" s="14">
        <v>0</v>
      </c>
      <c r="BX54" s="14">
        <v>0</v>
      </c>
      <c r="BY54" s="13">
        <f t="shared" si="19"/>
        <v>0</v>
      </c>
      <c r="BZ54" s="14">
        <v>0</v>
      </c>
      <c r="CA54" s="14">
        <v>0</v>
      </c>
      <c r="CB54" s="13">
        <f t="shared" si="20"/>
        <v>0</v>
      </c>
      <c r="CC54" s="14">
        <v>0</v>
      </c>
      <c r="CD54" s="14">
        <v>0</v>
      </c>
      <c r="CE54" s="13">
        <f t="shared" si="21"/>
        <v>1403</v>
      </c>
      <c r="CF54" s="14">
        <v>0</v>
      </c>
      <c r="CG54" s="14">
        <v>1403</v>
      </c>
      <c r="CH54" s="13">
        <f t="shared" si="22"/>
        <v>1403</v>
      </c>
      <c r="CI54" s="14">
        <v>0</v>
      </c>
      <c r="CJ54" s="14">
        <v>1403</v>
      </c>
      <c r="CK54" s="13">
        <f t="shared" si="23"/>
        <v>0</v>
      </c>
      <c r="CL54" s="14">
        <v>0</v>
      </c>
      <c r="CM54" s="14">
        <v>0</v>
      </c>
      <c r="CN54" s="13">
        <f t="shared" si="24"/>
        <v>2587</v>
      </c>
      <c r="CO54" s="14">
        <v>0</v>
      </c>
      <c r="CP54" s="14">
        <v>2587</v>
      </c>
      <c r="CQ54" s="16"/>
      <c r="CR54" s="13">
        <f t="shared" si="25"/>
        <v>0</v>
      </c>
      <c r="CS54" s="14">
        <v>0</v>
      </c>
      <c r="CT54" s="14">
        <v>0</v>
      </c>
      <c r="CU54" s="13">
        <f t="shared" si="26"/>
        <v>2806</v>
      </c>
      <c r="CV54" s="13">
        <f t="shared" si="27"/>
        <v>0</v>
      </c>
      <c r="CW54" s="13">
        <f t="shared" si="27"/>
        <v>2806</v>
      </c>
      <c r="CX54" s="13">
        <f t="shared" si="28"/>
        <v>0</v>
      </c>
      <c r="CY54" s="14">
        <v>0</v>
      </c>
      <c r="CZ54" s="14">
        <v>0</v>
      </c>
      <c r="DA54" s="13">
        <f t="shared" si="29"/>
        <v>0</v>
      </c>
      <c r="DB54" s="14">
        <v>0</v>
      </c>
      <c r="DC54" s="14">
        <v>0</v>
      </c>
      <c r="DD54" s="13">
        <f t="shared" si="30"/>
        <v>2806</v>
      </c>
      <c r="DE54" s="14">
        <v>0</v>
      </c>
      <c r="DF54" s="14">
        <v>2806</v>
      </c>
      <c r="DG54" s="17">
        <f t="shared" si="33"/>
        <v>87803</v>
      </c>
      <c r="DH54" s="17">
        <f t="shared" si="31"/>
        <v>0</v>
      </c>
      <c r="DI54" s="17">
        <v>0</v>
      </c>
      <c r="DJ54" s="17">
        <f t="shared" si="32"/>
        <v>87803</v>
      </c>
      <c r="DK54" s="18">
        <v>5000</v>
      </c>
      <c r="DL54" s="18">
        <v>1279</v>
      </c>
    </row>
    <row r="55" spans="1:116" ht="40.5" customHeight="1" x14ac:dyDescent="0.2">
      <c r="A55" s="19" t="s">
        <v>122</v>
      </c>
      <c r="B55" s="13">
        <f t="shared" si="0"/>
        <v>0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3">
        <f t="shared" si="1"/>
        <v>0</v>
      </c>
      <c r="P55" s="24"/>
      <c r="Q55" s="24"/>
      <c r="R55" s="24"/>
      <c r="S55" s="24"/>
      <c r="T55" s="24"/>
      <c r="U55" s="24"/>
      <c r="V55" s="24"/>
      <c r="W55" s="24"/>
      <c r="X55" s="13">
        <f t="shared" si="2"/>
        <v>0</v>
      </c>
      <c r="Y55" s="13">
        <f t="shared" si="3"/>
        <v>0</v>
      </c>
      <c r="Z55" s="24"/>
      <c r="AA55" s="24"/>
      <c r="AB55" s="13">
        <f t="shared" si="4"/>
        <v>0</v>
      </c>
      <c r="AC55" s="24"/>
      <c r="AD55" s="24"/>
      <c r="AE55" s="13">
        <f t="shared" si="5"/>
        <v>0</v>
      </c>
      <c r="AF55" s="24"/>
      <c r="AG55" s="24"/>
      <c r="AH55" s="24"/>
      <c r="AI55" s="13">
        <f t="shared" si="6"/>
        <v>0</v>
      </c>
      <c r="AJ55" s="24"/>
      <c r="AK55" s="24"/>
      <c r="AL55" s="13">
        <f t="shared" si="7"/>
        <v>0</v>
      </c>
      <c r="AM55" s="24"/>
      <c r="AN55" s="24"/>
      <c r="AO55" s="13">
        <f t="shared" si="8"/>
        <v>0</v>
      </c>
      <c r="AP55" s="24"/>
      <c r="AQ55" s="24"/>
      <c r="AR55" s="13">
        <f t="shared" si="9"/>
        <v>0</v>
      </c>
      <c r="AS55" s="25"/>
      <c r="AT55" s="25"/>
      <c r="AU55" s="25"/>
      <c r="AV55" s="25"/>
      <c r="AW55" s="25"/>
      <c r="AX55" s="13">
        <f t="shared" si="10"/>
        <v>0</v>
      </c>
      <c r="AY55" s="25"/>
      <c r="AZ55" s="25"/>
      <c r="BA55" s="13">
        <f t="shared" si="11"/>
        <v>0</v>
      </c>
      <c r="BB55" s="25"/>
      <c r="BC55" s="25"/>
      <c r="BD55" s="13">
        <f t="shared" si="12"/>
        <v>0</v>
      </c>
      <c r="BE55" s="25"/>
      <c r="BF55" s="25"/>
      <c r="BG55" s="13">
        <f t="shared" si="13"/>
        <v>0</v>
      </c>
      <c r="BH55" s="25"/>
      <c r="BI55" s="25"/>
      <c r="BJ55" s="13">
        <f t="shared" si="14"/>
        <v>0</v>
      </c>
      <c r="BK55" s="25"/>
      <c r="BL55" s="25"/>
      <c r="BM55" s="13">
        <f t="shared" si="15"/>
        <v>0</v>
      </c>
      <c r="BN55" s="24"/>
      <c r="BO55" s="24"/>
      <c r="BP55" s="13">
        <f t="shared" si="16"/>
        <v>15847</v>
      </c>
      <c r="BQ55" s="13">
        <f t="shared" si="17"/>
        <v>4935</v>
      </c>
      <c r="BR55" s="14">
        <v>2810</v>
      </c>
      <c r="BS55" s="15">
        <v>2125</v>
      </c>
      <c r="BT55" s="15">
        <v>2962</v>
      </c>
      <c r="BU55" s="15">
        <v>3900</v>
      </c>
      <c r="BV55" s="13">
        <f t="shared" si="18"/>
        <v>300</v>
      </c>
      <c r="BW55" s="15">
        <v>100</v>
      </c>
      <c r="BX55" s="15">
        <v>200</v>
      </c>
      <c r="BY55" s="13">
        <f t="shared" si="19"/>
        <v>0</v>
      </c>
      <c r="BZ55" s="15">
        <v>0</v>
      </c>
      <c r="CA55" s="15">
        <v>0</v>
      </c>
      <c r="CB55" s="13">
        <f t="shared" si="20"/>
        <v>3750</v>
      </c>
      <c r="CC55" s="15">
        <v>1950</v>
      </c>
      <c r="CD55" s="15">
        <v>1800</v>
      </c>
      <c r="CE55" s="13">
        <f t="shared" si="21"/>
        <v>0</v>
      </c>
      <c r="CF55" s="24"/>
      <c r="CG55" s="24"/>
      <c r="CH55" s="13">
        <f t="shared" si="22"/>
        <v>0</v>
      </c>
      <c r="CI55" s="24"/>
      <c r="CJ55" s="24"/>
      <c r="CK55" s="13">
        <f t="shared" si="23"/>
        <v>0</v>
      </c>
      <c r="CL55" s="24"/>
      <c r="CM55" s="24"/>
      <c r="CN55" s="13">
        <f t="shared" si="24"/>
        <v>0</v>
      </c>
      <c r="CO55" s="24"/>
      <c r="CP55" s="24"/>
      <c r="CQ55" s="26"/>
      <c r="CR55" s="13">
        <f t="shared" si="25"/>
        <v>0</v>
      </c>
      <c r="CS55" s="24"/>
      <c r="CT55" s="24"/>
      <c r="CU55" s="13">
        <f t="shared" si="26"/>
        <v>0</v>
      </c>
      <c r="CV55" s="13">
        <f t="shared" si="27"/>
        <v>0</v>
      </c>
      <c r="CW55" s="13">
        <f t="shared" si="27"/>
        <v>0</v>
      </c>
      <c r="CX55" s="13">
        <f t="shared" si="28"/>
        <v>0</v>
      </c>
      <c r="CY55" s="25"/>
      <c r="CZ55" s="25"/>
      <c r="DA55" s="13">
        <f t="shared" si="29"/>
        <v>0</v>
      </c>
      <c r="DB55" s="25"/>
      <c r="DC55" s="25"/>
      <c r="DD55" s="13">
        <f t="shared" si="30"/>
        <v>0</v>
      </c>
      <c r="DE55" s="25"/>
      <c r="DF55" s="25"/>
      <c r="DG55" s="17">
        <f t="shared" si="33"/>
        <v>15847</v>
      </c>
      <c r="DH55" s="17">
        <f t="shared" si="31"/>
        <v>8760</v>
      </c>
      <c r="DI55" s="17">
        <v>0</v>
      </c>
      <c r="DJ55" s="17">
        <f t="shared" si="32"/>
        <v>7087</v>
      </c>
      <c r="DK55" s="18"/>
      <c r="DL55" s="18"/>
    </row>
    <row r="56" spans="1:116" ht="31.5" x14ac:dyDescent="0.2">
      <c r="A56" s="19" t="s">
        <v>159</v>
      </c>
      <c r="B56" s="13">
        <f t="shared" si="0"/>
        <v>18836</v>
      </c>
      <c r="C56" s="14">
        <v>348</v>
      </c>
      <c r="D56" s="14">
        <v>16797</v>
      </c>
      <c r="E56" s="14">
        <v>0</v>
      </c>
      <c r="F56" s="14">
        <v>0</v>
      </c>
      <c r="G56" s="14">
        <v>0</v>
      </c>
      <c r="H56" s="14">
        <v>419</v>
      </c>
      <c r="I56" s="14">
        <v>784</v>
      </c>
      <c r="J56" s="14">
        <v>0</v>
      </c>
      <c r="K56" s="14">
        <v>392</v>
      </c>
      <c r="L56" s="14">
        <v>0</v>
      </c>
      <c r="M56" s="14">
        <v>96</v>
      </c>
      <c r="N56" s="14">
        <v>0</v>
      </c>
      <c r="O56" s="13">
        <f t="shared" si="1"/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3">
        <f t="shared" si="2"/>
        <v>1958</v>
      </c>
      <c r="Y56" s="13">
        <f t="shared" si="3"/>
        <v>587</v>
      </c>
      <c r="Z56" s="14">
        <v>587</v>
      </c>
      <c r="AA56" s="14">
        <v>0</v>
      </c>
      <c r="AB56" s="13">
        <f t="shared" si="4"/>
        <v>1371</v>
      </c>
      <c r="AC56" s="14">
        <v>1371</v>
      </c>
      <c r="AD56" s="14">
        <v>0</v>
      </c>
      <c r="AE56" s="13">
        <f t="shared" si="5"/>
        <v>1400</v>
      </c>
      <c r="AF56" s="14">
        <v>1400</v>
      </c>
      <c r="AG56" s="14">
        <v>0</v>
      </c>
      <c r="AH56" s="14">
        <v>0</v>
      </c>
      <c r="AI56" s="13">
        <f t="shared" si="6"/>
        <v>0</v>
      </c>
      <c r="AJ56" s="14">
        <v>0</v>
      </c>
      <c r="AK56" s="14">
        <v>0</v>
      </c>
      <c r="AL56" s="13">
        <f t="shared" si="7"/>
        <v>1642</v>
      </c>
      <c r="AM56" s="14">
        <v>1642</v>
      </c>
      <c r="AN56" s="14">
        <v>0</v>
      </c>
      <c r="AO56" s="13">
        <f t="shared" si="8"/>
        <v>126</v>
      </c>
      <c r="AP56" s="14">
        <v>126</v>
      </c>
      <c r="AQ56" s="14">
        <v>0</v>
      </c>
      <c r="AR56" s="13">
        <f t="shared" si="9"/>
        <v>8569</v>
      </c>
      <c r="AS56" s="14">
        <v>1570</v>
      </c>
      <c r="AT56" s="14">
        <v>0</v>
      </c>
      <c r="AU56" s="14">
        <v>0</v>
      </c>
      <c r="AV56" s="14">
        <v>0</v>
      </c>
      <c r="AW56" s="14">
        <v>0</v>
      </c>
      <c r="AX56" s="13">
        <f t="shared" si="10"/>
        <v>0</v>
      </c>
      <c r="AY56" s="14">
        <v>0</v>
      </c>
      <c r="AZ56" s="14">
        <v>0</v>
      </c>
      <c r="BA56" s="13">
        <f t="shared" si="11"/>
        <v>0</v>
      </c>
      <c r="BB56" s="14">
        <v>0</v>
      </c>
      <c r="BC56" s="14">
        <v>0</v>
      </c>
      <c r="BD56" s="13">
        <f t="shared" si="12"/>
        <v>0</v>
      </c>
      <c r="BE56" s="14">
        <v>0</v>
      </c>
      <c r="BF56" s="14">
        <v>0</v>
      </c>
      <c r="BG56" s="13">
        <f t="shared" si="13"/>
        <v>0</v>
      </c>
      <c r="BH56" s="14">
        <v>0</v>
      </c>
      <c r="BI56" s="14">
        <v>0</v>
      </c>
      <c r="BJ56" s="13">
        <f t="shared" si="14"/>
        <v>6999</v>
      </c>
      <c r="BK56" s="14">
        <v>6999</v>
      </c>
      <c r="BL56" s="14">
        <v>0</v>
      </c>
      <c r="BM56" s="13">
        <f t="shared" si="15"/>
        <v>1120</v>
      </c>
      <c r="BN56" s="14">
        <v>1120</v>
      </c>
      <c r="BO56" s="14">
        <v>0</v>
      </c>
      <c r="BP56" s="13">
        <f t="shared" si="16"/>
        <v>484</v>
      </c>
      <c r="BQ56" s="13">
        <f t="shared" si="17"/>
        <v>0</v>
      </c>
      <c r="BR56" s="21">
        <v>0</v>
      </c>
      <c r="BS56" s="20">
        <v>0</v>
      </c>
      <c r="BT56" s="20">
        <v>0</v>
      </c>
      <c r="BU56" s="20">
        <v>229</v>
      </c>
      <c r="BV56" s="13">
        <f t="shared" si="18"/>
        <v>255</v>
      </c>
      <c r="BW56" s="20">
        <v>255</v>
      </c>
      <c r="BX56" s="20">
        <v>0</v>
      </c>
      <c r="BY56" s="13">
        <f t="shared" si="19"/>
        <v>0</v>
      </c>
      <c r="BZ56" s="20">
        <v>0</v>
      </c>
      <c r="CA56" s="20">
        <v>0</v>
      </c>
      <c r="CB56" s="13">
        <f t="shared" si="20"/>
        <v>0</v>
      </c>
      <c r="CC56" s="20">
        <v>0</v>
      </c>
      <c r="CD56" s="20">
        <v>0</v>
      </c>
      <c r="CE56" s="13">
        <f t="shared" si="21"/>
        <v>4899</v>
      </c>
      <c r="CF56" s="14">
        <v>4899</v>
      </c>
      <c r="CG56" s="14">
        <v>0</v>
      </c>
      <c r="CH56" s="13">
        <f t="shared" si="22"/>
        <v>699</v>
      </c>
      <c r="CI56" s="14">
        <v>699</v>
      </c>
      <c r="CJ56" s="14">
        <v>0</v>
      </c>
      <c r="CK56" s="13">
        <f t="shared" si="23"/>
        <v>0</v>
      </c>
      <c r="CL56" s="14">
        <v>0</v>
      </c>
      <c r="CM56" s="14">
        <v>0</v>
      </c>
      <c r="CN56" s="13">
        <f t="shared" si="24"/>
        <v>281</v>
      </c>
      <c r="CO56" s="14">
        <v>281</v>
      </c>
      <c r="CP56" s="14">
        <v>0</v>
      </c>
      <c r="CQ56" s="16"/>
      <c r="CR56" s="13">
        <f t="shared" si="25"/>
        <v>0</v>
      </c>
      <c r="CS56" s="14">
        <v>0</v>
      </c>
      <c r="CT56" s="14">
        <v>0</v>
      </c>
      <c r="CU56" s="13">
        <f t="shared" si="26"/>
        <v>0</v>
      </c>
      <c r="CV56" s="13">
        <f t="shared" si="27"/>
        <v>0</v>
      </c>
      <c r="CW56" s="13">
        <f t="shared" si="27"/>
        <v>0</v>
      </c>
      <c r="CX56" s="13">
        <f t="shared" si="28"/>
        <v>0</v>
      </c>
      <c r="CY56" s="14">
        <v>0</v>
      </c>
      <c r="CZ56" s="14">
        <v>0</v>
      </c>
      <c r="DA56" s="13">
        <f t="shared" si="29"/>
        <v>0</v>
      </c>
      <c r="DB56" s="14">
        <v>0</v>
      </c>
      <c r="DC56" s="14">
        <v>0</v>
      </c>
      <c r="DD56" s="13">
        <f t="shared" si="30"/>
        <v>0</v>
      </c>
      <c r="DE56" s="14">
        <v>0</v>
      </c>
      <c r="DF56" s="14">
        <v>0</v>
      </c>
      <c r="DG56" s="17">
        <f t="shared" si="33"/>
        <v>40014</v>
      </c>
      <c r="DH56" s="17">
        <f t="shared" si="31"/>
        <v>40014</v>
      </c>
      <c r="DI56" s="17">
        <v>7383</v>
      </c>
      <c r="DJ56" s="17">
        <f t="shared" si="32"/>
        <v>0</v>
      </c>
      <c r="DK56" s="18">
        <v>6000</v>
      </c>
      <c r="DL56" s="18">
        <v>1405</v>
      </c>
    </row>
    <row r="57" spans="1:116" ht="31.5" x14ac:dyDescent="0.2">
      <c r="A57" s="19" t="s">
        <v>123</v>
      </c>
      <c r="B57" s="13">
        <f t="shared" si="0"/>
        <v>17592</v>
      </c>
      <c r="C57" s="14">
        <v>258</v>
      </c>
      <c r="D57" s="14">
        <v>16752</v>
      </c>
      <c r="E57" s="14">
        <v>0</v>
      </c>
      <c r="F57" s="14">
        <v>0</v>
      </c>
      <c r="G57" s="14">
        <v>0</v>
      </c>
      <c r="H57" s="14">
        <v>203</v>
      </c>
      <c r="I57" s="14">
        <v>379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3">
        <f t="shared" si="1"/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3">
        <f t="shared" si="2"/>
        <v>1460</v>
      </c>
      <c r="Y57" s="13">
        <f t="shared" si="3"/>
        <v>1135</v>
      </c>
      <c r="Z57" s="14">
        <v>1135</v>
      </c>
      <c r="AA57" s="14">
        <v>0</v>
      </c>
      <c r="AB57" s="13">
        <f t="shared" si="4"/>
        <v>325</v>
      </c>
      <c r="AC57" s="14">
        <v>325</v>
      </c>
      <c r="AD57" s="14">
        <v>0</v>
      </c>
      <c r="AE57" s="13">
        <f t="shared" si="5"/>
        <v>258</v>
      </c>
      <c r="AF57" s="14">
        <v>258</v>
      </c>
      <c r="AG57" s="14">
        <v>0</v>
      </c>
      <c r="AH57" s="14">
        <v>0</v>
      </c>
      <c r="AI57" s="13">
        <f t="shared" si="6"/>
        <v>0</v>
      </c>
      <c r="AJ57" s="14">
        <v>0</v>
      </c>
      <c r="AK57" s="14">
        <v>0</v>
      </c>
      <c r="AL57" s="13">
        <f t="shared" si="7"/>
        <v>474</v>
      </c>
      <c r="AM57" s="14">
        <v>474</v>
      </c>
      <c r="AN57" s="14">
        <v>0</v>
      </c>
      <c r="AO57" s="13">
        <f t="shared" si="8"/>
        <v>507</v>
      </c>
      <c r="AP57" s="14">
        <v>507</v>
      </c>
      <c r="AQ57" s="14">
        <v>0</v>
      </c>
      <c r="AR57" s="13">
        <f t="shared" si="9"/>
        <v>7619</v>
      </c>
      <c r="AS57" s="14">
        <v>1560</v>
      </c>
      <c r="AT57" s="14">
        <v>0</v>
      </c>
      <c r="AU57" s="14">
        <v>0</v>
      </c>
      <c r="AV57" s="14">
        <v>0</v>
      </c>
      <c r="AW57" s="14">
        <v>0</v>
      </c>
      <c r="AX57" s="13">
        <f t="shared" si="10"/>
        <v>0</v>
      </c>
      <c r="AY57" s="14">
        <v>0</v>
      </c>
      <c r="AZ57" s="14">
        <v>0</v>
      </c>
      <c r="BA57" s="13">
        <f t="shared" si="11"/>
        <v>0</v>
      </c>
      <c r="BB57" s="14">
        <v>0</v>
      </c>
      <c r="BC57" s="14">
        <v>0</v>
      </c>
      <c r="BD57" s="13">
        <f t="shared" si="12"/>
        <v>4261</v>
      </c>
      <c r="BE57" s="14">
        <v>4158</v>
      </c>
      <c r="BF57" s="14">
        <v>103</v>
      </c>
      <c r="BG57" s="13">
        <f t="shared" si="13"/>
        <v>0</v>
      </c>
      <c r="BH57" s="14">
        <v>0</v>
      </c>
      <c r="BI57" s="14">
        <v>0</v>
      </c>
      <c r="BJ57" s="13">
        <f t="shared" si="14"/>
        <v>1798</v>
      </c>
      <c r="BK57" s="14">
        <v>1798</v>
      </c>
      <c r="BL57" s="14">
        <v>0</v>
      </c>
      <c r="BM57" s="13">
        <f t="shared" si="15"/>
        <v>439</v>
      </c>
      <c r="BN57" s="14">
        <v>439</v>
      </c>
      <c r="BO57" s="14">
        <v>0</v>
      </c>
      <c r="BP57" s="13">
        <f t="shared" si="16"/>
        <v>0</v>
      </c>
      <c r="BQ57" s="13">
        <f t="shared" si="17"/>
        <v>0</v>
      </c>
      <c r="BR57" s="14">
        <v>0</v>
      </c>
      <c r="BS57" s="14">
        <v>0</v>
      </c>
      <c r="BT57" s="14">
        <v>0</v>
      </c>
      <c r="BU57" s="14">
        <v>0</v>
      </c>
      <c r="BV57" s="13">
        <f t="shared" si="18"/>
        <v>0</v>
      </c>
      <c r="BW57" s="14">
        <v>0</v>
      </c>
      <c r="BX57" s="14">
        <v>0</v>
      </c>
      <c r="BY57" s="13">
        <f t="shared" si="19"/>
        <v>0</v>
      </c>
      <c r="BZ57" s="14">
        <v>0</v>
      </c>
      <c r="CA57" s="14">
        <v>0</v>
      </c>
      <c r="CB57" s="13">
        <f t="shared" si="20"/>
        <v>0</v>
      </c>
      <c r="CC57" s="14">
        <v>0</v>
      </c>
      <c r="CD57" s="14">
        <v>0</v>
      </c>
      <c r="CE57" s="13">
        <f t="shared" si="21"/>
        <v>3367</v>
      </c>
      <c r="CF57" s="14">
        <v>3367</v>
      </c>
      <c r="CG57" s="14">
        <v>0</v>
      </c>
      <c r="CH57" s="13">
        <f t="shared" si="22"/>
        <v>878</v>
      </c>
      <c r="CI57" s="14">
        <v>878</v>
      </c>
      <c r="CJ57" s="14">
        <v>0</v>
      </c>
      <c r="CK57" s="13">
        <f t="shared" si="23"/>
        <v>0</v>
      </c>
      <c r="CL57" s="14">
        <v>0</v>
      </c>
      <c r="CM57" s="14">
        <v>0</v>
      </c>
      <c r="CN57" s="13">
        <f t="shared" si="24"/>
        <v>1013</v>
      </c>
      <c r="CO57" s="14">
        <v>1013</v>
      </c>
      <c r="CP57" s="14">
        <v>0</v>
      </c>
      <c r="CQ57" s="16"/>
      <c r="CR57" s="13">
        <f t="shared" si="25"/>
        <v>0</v>
      </c>
      <c r="CS57" s="14">
        <v>0</v>
      </c>
      <c r="CT57" s="14">
        <v>0</v>
      </c>
      <c r="CU57" s="13">
        <f t="shared" si="26"/>
        <v>0</v>
      </c>
      <c r="CV57" s="13">
        <f t="shared" si="27"/>
        <v>0</v>
      </c>
      <c r="CW57" s="13">
        <f t="shared" si="27"/>
        <v>0</v>
      </c>
      <c r="CX57" s="13">
        <f t="shared" si="28"/>
        <v>0</v>
      </c>
      <c r="CY57" s="14">
        <v>0</v>
      </c>
      <c r="CZ57" s="14">
        <v>0</v>
      </c>
      <c r="DA57" s="13">
        <f t="shared" si="29"/>
        <v>0</v>
      </c>
      <c r="DB57" s="14">
        <v>0</v>
      </c>
      <c r="DC57" s="14">
        <v>0</v>
      </c>
      <c r="DD57" s="13">
        <f t="shared" si="30"/>
        <v>0</v>
      </c>
      <c r="DE57" s="14">
        <v>0</v>
      </c>
      <c r="DF57" s="14">
        <v>0</v>
      </c>
      <c r="DG57" s="17">
        <f t="shared" si="33"/>
        <v>33607</v>
      </c>
      <c r="DH57" s="17">
        <f t="shared" si="31"/>
        <v>33504</v>
      </c>
      <c r="DI57" s="17">
        <v>7125</v>
      </c>
      <c r="DJ57" s="17">
        <f t="shared" si="32"/>
        <v>103</v>
      </c>
      <c r="DK57" s="18">
        <v>5000</v>
      </c>
      <c r="DL57" s="18">
        <v>1354</v>
      </c>
    </row>
    <row r="58" spans="1:116" ht="15.75" x14ac:dyDescent="0.2">
      <c r="A58" s="19" t="s">
        <v>124</v>
      </c>
      <c r="B58" s="13">
        <f t="shared" si="0"/>
        <v>21063</v>
      </c>
      <c r="C58" s="14">
        <v>720</v>
      </c>
      <c r="D58" s="14">
        <v>18660</v>
      </c>
      <c r="E58" s="14">
        <v>0</v>
      </c>
      <c r="F58" s="14">
        <v>0</v>
      </c>
      <c r="G58" s="14">
        <v>0</v>
      </c>
      <c r="H58" s="14">
        <v>82</v>
      </c>
      <c r="I58" s="14">
        <v>1601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3">
        <f t="shared" si="1"/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3">
        <f t="shared" si="2"/>
        <v>771</v>
      </c>
      <c r="Y58" s="13">
        <f t="shared" si="3"/>
        <v>695</v>
      </c>
      <c r="Z58" s="14">
        <v>695</v>
      </c>
      <c r="AA58" s="14">
        <v>0</v>
      </c>
      <c r="AB58" s="13">
        <f t="shared" si="4"/>
        <v>76</v>
      </c>
      <c r="AC58" s="14">
        <v>76</v>
      </c>
      <c r="AD58" s="14">
        <v>0</v>
      </c>
      <c r="AE58" s="13">
        <f t="shared" si="5"/>
        <v>474</v>
      </c>
      <c r="AF58" s="14">
        <v>474</v>
      </c>
      <c r="AG58" s="14">
        <v>0</v>
      </c>
      <c r="AH58" s="14">
        <v>0</v>
      </c>
      <c r="AI58" s="13">
        <f t="shared" si="6"/>
        <v>0</v>
      </c>
      <c r="AJ58" s="14">
        <v>0</v>
      </c>
      <c r="AK58" s="14">
        <v>0</v>
      </c>
      <c r="AL58" s="13">
        <f t="shared" si="7"/>
        <v>2605</v>
      </c>
      <c r="AM58" s="14">
        <v>2605</v>
      </c>
      <c r="AN58" s="14">
        <v>0</v>
      </c>
      <c r="AO58" s="13">
        <f t="shared" si="8"/>
        <v>1101</v>
      </c>
      <c r="AP58" s="14">
        <v>1101</v>
      </c>
      <c r="AQ58" s="14">
        <v>0</v>
      </c>
      <c r="AR58" s="13">
        <f t="shared" si="9"/>
        <v>9660</v>
      </c>
      <c r="AS58" s="14">
        <v>0</v>
      </c>
      <c r="AT58" s="14">
        <v>0</v>
      </c>
      <c r="AU58" s="14">
        <v>0</v>
      </c>
      <c r="AV58" s="14">
        <v>120</v>
      </c>
      <c r="AW58" s="14">
        <v>0</v>
      </c>
      <c r="AX58" s="13">
        <f t="shared" si="10"/>
        <v>5254</v>
      </c>
      <c r="AY58" s="14">
        <v>5254</v>
      </c>
      <c r="AZ58" s="14">
        <v>0</v>
      </c>
      <c r="BA58" s="13">
        <f t="shared" si="11"/>
        <v>236</v>
      </c>
      <c r="BB58" s="14">
        <v>236</v>
      </c>
      <c r="BC58" s="14">
        <v>0</v>
      </c>
      <c r="BD58" s="13">
        <f t="shared" si="12"/>
        <v>877</v>
      </c>
      <c r="BE58" s="14">
        <v>877</v>
      </c>
      <c r="BF58" s="14">
        <v>0</v>
      </c>
      <c r="BG58" s="13">
        <f t="shared" si="13"/>
        <v>0</v>
      </c>
      <c r="BH58" s="14">
        <v>0</v>
      </c>
      <c r="BI58" s="14">
        <v>0</v>
      </c>
      <c r="BJ58" s="13">
        <f t="shared" si="14"/>
        <v>3173</v>
      </c>
      <c r="BK58" s="14">
        <v>3173</v>
      </c>
      <c r="BL58" s="14">
        <v>0</v>
      </c>
      <c r="BM58" s="13">
        <f t="shared" si="15"/>
        <v>1502</v>
      </c>
      <c r="BN58" s="14">
        <v>1502</v>
      </c>
      <c r="BO58" s="14">
        <v>0</v>
      </c>
      <c r="BP58" s="13">
        <f t="shared" si="16"/>
        <v>36</v>
      </c>
      <c r="BQ58" s="13">
        <f t="shared" si="17"/>
        <v>0</v>
      </c>
      <c r="BR58" s="14">
        <v>0</v>
      </c>
      <c r="BS58" s="15">
        <v>0</v>
      </c>
      <c r="BT58" s="15">
        <v>0</v>
      </c>
      <c r="BU58" s="15">
        <v>36</v>
      </c>
      <c r="BV58" s="13">
        <f t="shared" si="18"/>
        <v>0</v>
      </c>
      <c r="BW58" s="15">
        <v>0</v>
      </c>
      <c r="BX58" s="15">
        <v>0</v>
      </c>
      <c r="BY58" s="13">
        <f t="shared" si="19"/>
        <v>0</v>
      </c>
      <c r="BZ58" s="15">
        <v>0</v>
      </c>
      <c r="CA58" s="15">
        <v>0</v>
      </c>
      <c r="CB58" s="13">
        <f t="shared" si="20"/>
        <v>0</v>
      </c>
      <c r="CC58" s="15">
        <v>0</v>
      </c>
      <c r="CD58" s="15">
        <v>0</v>
      </c>
      <c r="CE58" s="13">
        <f t="shared" si="21"/>
        <v>6721</v>
      </c>
      <c r="CF58" s="14">
        <v>6694</v>
      </c>
      <c r="CG58" s="14">
        <v>27</v>
      </c>
      <c r="CH58" s="13">
        <f t="shared" si="22"/>
        <v>2484</v>
      </c>
      <c r="CI58" s="14">
        <v>2484</v>
      </c>
      <c r="CJ58" s="14">
        <v>0</v>
      </c>
      <c r="CK58" s="13">
        <f t="shared" si="23"/>
        <v>0</v>
      </c>
      <c r="CL58" s="14">
        <v>0</v>
      </c>
      <c r="CM58" s="14">
        <v>0</v>
      </c>
      <c r="CN58" s="13">
        <f t="shared" si="24"/>
        <v>527</v>
      </c>
      <c r="CO58" s="14">
        <v>527</v>
      </c>
      <c r="CP58" s="14">
        <v>0</v>
      </c>
      <c r="CQ58" s="16"/>
      <c r="CR58" s="13">
        <f t="shared" si="25"/>
        <v>0</v>
      </c>
      <c r="CS58" s="14">
        <v>0</v>
      </c>
      <c r="CT58" s="14">
        <v>0</v>
      </c>
      <c r="CU58" s="13">
        <f t="shared" si="26"/>
        <v>0</v>
      </c>
      <c r="CV58" s="13">
        <f t="shared" si="27"/>
        <v>0</v>
      </c>
      <c r="CW58" s="13">
        <f t="shared" si="27"/>
        <v>0</v>
      </c>
      <c r="CX58" s="13">
        <f t="shared" si="28"/>
        <v>0</v>
      </c>
      <c r="CY58" s="14">
        <v>0</v>
      </c>
      <c r="CZ58" s="14">
        <v>0</v>
      </c>
      <c r="DA58" s="13">
        <f t="shared" si="29"/>
        <v>0</v>
      </c>
      <c r="DB58" s="14">
        <v>0</v>
      </c>
      <c r="DC58" s="14">
        <v>0</v>
      </c>
      <c r="DD58" s="13">
        <f t="shared" si="30"/>
        <v>0</v>
      </c>
      <c r="DE58" s="14">
        <v>0</v>
      </c>
      <c r="DF58" s="14">
        <v>0</v>
      </c>
      <c r="DG58" s="17">
        <f t="shared" si="33"/>
        <v>46944</v>
      </c>
      <c r="DH58" s="17">
        <f t="shared" si="31"/>
        <v>46917</v>
      </c>
      <c r="DI58" s="17">
        <v>8149</v>
      </c>
      <c r="DJ58" s="17">
        <f t="shared" si="32"/>
        <v>27</v>
      </c>
      <c r="DK58" s="18">
        <v>5125</v>
      </c>
      <c r="DL58" s="18">
        <v>1554</v>
      </c>
    </row>
    <row r="59" spans="1:116" ht="31.5" x14ac:dyDescent="0.2">
      <c r="A59" s="19" t="s">
        <v>125</v>
      </c>
      <c r="B59" s="13">
        <f t="shared" si="0"/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3">
        <f t="shared" si="1"/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3">
        <f t="shared" si="2"/>
        <v>0</v>
      </c>
      <c r="Y59" s="13">
        <f t="shared" si="3"/>
        <v>0</v>
      </c>
      <c r="Z59" s="14">
        <v>0</v>
      </c>
      <c r="AA59" s="14">
        <v>0</v>
      </c>
      <c r="AB59" s="13">
        <f t="shared" si="4"/>
        <v>0</v>
      </c>
      <c r="AC59" s="14">
        <v>0</v>
      </c>
      <c r="AD59" s="14">
        <v>0</v>
      </c>
      <c r="AE59" s="13">
        <f t="shared" si="5"/>
        <v>0</v>
      </c>
      <c r="AF59" s="14">
        <v>0</v>
      </c>
      <c r="AG59" s="14">
        <v>0</v>
      </c>
      <c r="AH59" s="14">
        <v>0</v>
      </c>
      <c r="AI59" s="13">
        <f t="shared" si="6"/>
        <v>0</v>
      </c>
      <c r="AJ59" s="14">
        <v>0</v>
      </c>
      <c r="AK59" s="14">
        <v>0</v>
      </c>
      <c r="AL59" s="13">
        <f t="shared" si="7"/>
        <v>0</v>
      </c>
      <c r="AM59" s="14">
        <v>0</v>
      </c>
      <c r="AN59" s="14">
        <v>0</v>
      </c>
      <c r="AO59" s="13">
        <f t="shared" si="8"/>
        <v>0</v>
      </c>
      <c r="AP59" s="14">
        <v>0</v>
      </c>
      <c r="AQ59" s="14">
        <v>0</v>
      </c>
      <c r="AR59" s="13">
        <f t="shared" si="9"/>
        <v>6775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3">
        <f t="shared" si="10"/>
        <v>0</v>
      </c>
      <c r="AY59" s="14">
        <v>0</v>
      </c>
      <c r="AZ59" s="14">
        <v>0</v>
      </c>
      <c r="BA59" s="13">
        <f t="shared" si="11"/>
        <v>0</v>
      </c>
      <c r="BB59" s="14">
        <v>0</v>
      </c>
      <c r="BC59" s="14">
        <v>0</v>
      </c>
      <c r="BD59" s="13">
        <f t="shared" si="12"/>
        <v>6775</v>
      </c>
      <c r="BE59" s="14">
        <v>6641</v>
      </c>
      <c r="BF59" s="14">
        <v>134</v>
      </c>
      <c r="BG59" s="13">
        <f t="shared" si="13"/>
        <v>0</v>
      </c>
      <c r="BH59" s="14">
        <v>0</v>
      </c>
      <c r="BI59" s="14">
        <v>0</v>
      </c>
      <c r="BJ59" s="13">
        <f t="shared" si="14"/>
        <v>0</v>
      </c>
      <c r="BK59" s="14">
        <v>0</v>
      </c>
      <c r="BL59" s="14">
        <v>0</v>
      </c>
      <c r="BM59" s="13">
        <f t="shared" si="15"/>
        <v>0</v>
      </c>
      <c r="BN59" s="14">
        <v>0</v>
      </c>
      <c r="BO59" s="14">
        <v>0</v>
      </c>
      <c r="BP59" s="13">
        <f t="shared" si="16"/>
        <v>0</v>
      </c>
      <c r="BQ59" s="13">
        <f t="shared" si="17"/>
        <v>0</v>
      </c>
      <c r="BR59" s="14">
        <v>0</v>
      </c>
      <c r="BS59" s="14">
        <v>0</v>
      </c>
      <c r="BT59" s="14">
        <v>0</v>
      </c>
      <c r="BU59" s="14">
        <v>0</v>
      </c>
      <c r="BV59" s="13">
        <f t="shared" si="18"/>
        <v>0</v>
      </c>
      <c r="BW59" s="14">
        <v>0</v>
      </c>
      <c r="BX59" s="14">
        <v>0</v>
      </c>
      <c r="BY59" s="13">
        <f t="shared" si="19"/>
        <v>0</v>
      </c>
      <c r="BZ59" s="14">
        <v>0</v>
      </c>
      <c r="CA59" s="14">
        <v>0</v>
      </c>
      <c r="CB59" s="13">
        <f t="shared" si="20"/>
        <v>0</v>
      </c>
      <c r="CC59" s="14">
        <v>0</v>
      </c>
      <c r="CD59" s="14">
        <v>0</v>
      </c>
      <c r="CE59" s="13">
        <f t="shared" si="21"/>
        <v>0</v>
      </c>
      <c r="CF59" s="14">
        <v>0</v>
      </c>
      <c r="CG59" s="14">
        <v>0</v>
      </c>
      <c r="CH59" s="13">
        <f t="shared" si="22"/>
        <v>65</v>
      </c>
      <c r="CI59" s="14">
        <v>65</v>
      </c>
      <c r="CJ59" s="14">
        <v>0</v>
      </c>
      <c r="CK59" s="13">
        <f t="shared" si="23"/>
        <v>0</v>
      </c>
      <c r="CL59" s="14">
        <v>0</v>
      </c>
      <c r="CM59" s="14">
        <v>0</v>
      </c>
      <c r="CN59" s="13">
        <f t="shared" si="24"/>
        <v>352</v>
      </c>
      <c r="CO59" s="14">
        <v>342</v>
      </c>
      <c r="CP59" s="14">
        <v>10</v>
      </c>
      <c r="CQ59" s="16"/>
      <c r="CR59" s="13">
        <f t="shared" si="25"/>
        <v>0</v>
      </c>
      <c r="CS59" s="14">
        <v>0</v>
      </c>
      <c r="CT59" s="14">
        <v>0</v>
      </c>
      <c r="CU59" s="13">
        <f t="shared" si="26"/>
        <v>0</v>
      </c>
      <c r="CV59" s="13">
        <f t="shared" si="27"/>
        <v>0</v>
      </c>
      <c r="CW59" s="13">
        <f t="shared" si="27"/>
        <v>0</v>
      </c>
      <c r="CX59" s="13">
        <f t="shared" si="28"/>
        <v>0</v>
      </c>
      <c r="CY59" s="14">
        <v>0</v>
      </c>
      <c r="CZ59" s="14">
        <v>0</v>
      </c>
      <c r="DA59" s="13">
        <f t="shared" si="29"/>
        <v>0</v>
      </c>
      <c r="DB59" s="14">
        <v>0</v>
      </c>
      <c r="DC59" s="14">
        <v>0</v>
      </c>
      <c r="DD59" s="13">
        <f t="shared" si="30"/>
        <v>0</v>
      </c>
      <c r="DE59" s="14">
        <v>0</v>
      </c>
      <c r="DF59" s="14">
        <v>0</v>
      </c>
      <c r="DG59" s="17">
        <f t="shared" si="33"/>
        <v>7192</v>
      </c>
      <c r="DH59" s="17">
        <f t="shared" si="31"/>
        <v>7048</v>
      </c>
      <c r="DI59" s="17">
        <v>0</v>
      </c>
      <c r="DJ59" s="17">
        <f t="shared" si="32"/>
        <v>144</v>
      </c>
      <c r="DK59" s="18"/>
      <c r="DL59" s="18"/>
    </row>
    <row r="60" spans="1:116" ht="15.75" x14ac:dyDescent="0.2">
      <c r="A60" s="19" t="s">
        <v>126</v>
      </c>
      <c r="B60" s="13">
        <f t="shared" si="0"/>
        <v>20431</v>
      </c>
      <c r="C60" s="14">
        <v>0</v>
      </c>
      <c r="D60" s="14">
        <v>18887</v>
      </c>
      <c r="E60" s="14">
        <v>0</v>
      </c>
      <c r="F60" s="14">
        <v>0</v>
      </c>
      <c r="G60" s="14">
        <v>0</v>
      </c>
      <c r="H60" s="14">
        <v>460</v>
      </c>
      <c r="I60" s="14">
        <v>1084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3">
        <f t="shared" si="1"/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3">
        <f t="shared" si="2"/>
        <v>2843</v>
      </c>
      <c r="Y60" s="13">
        <f t="shared" si="3"/>
        <v>1661</v>
      </c>
      <c r="Z60" s="14">
        <v>1661</v>
      </c>
      <c r="AA60" s="14">
        <v>0</v>
      </c>
      <c r="AB60" s="13">
        <f t="shared" si="4"/>
        <v>1182</v>
      </c>
      <c r="AC60" s="14">
        <v>1182</v>
      </c>
      <c r="AD60" s="14">
        <v>0</v>
      </c>
      <c r="AE60" s="13">
        <f t="shared" si="5"/>
        <v>3097</v>
      </c>
      <c r="AF60" s="14">
        <v>3097</v>
      </c>
      <c r="AG60" s="14">
        <v>0</v>
      </c>
      <c r="AH60" s="14">
        <v>0</v>
      </c>
      <c r="AI60" s="13">
        <f t="shared" si="6"/>
        <v>0</v>
      </c>
      <c r="AJ60" s="14">
        <v>0</v>
      </c>
      <c r="AK60" s="14">
        <v>0</v>
      </c>
      <c r="AL60" s="13">
        <f t="shared" si="7"/>
        <v>1415</v>
      </c>
      <c r="AM60" s="14">
        <v>1415</v>
      </c>
      <c r="AN60" s="14">
        <v>0</v>
      </c>
      <c r="AO60" s="13">
        <f t="shared" si="8"/>
        <v>354</v>
      </c>
      <c r="AP60" s="14">
        <v>354</v>
      </c>
      <c r="AQ60" s="14">
        <v>0</v>
      </c>
      <c r="AR60" s="13">
        <f t="shared" si="9"/>
        <v>2939</v>
      </c>
      <c r="AS60" s="14">
        <v>1061</v>
      </c>
      <c r="AT60" s="14">
        <v>0</v>
      </c>
      <c r="AU60" s="14">
        <v>0</v>
      </c>
      <c r="AV60" s="14">
        <v>0</v>
      </c>
      <c r="AW60" s="14">
        <v>0</v>
      </c>
      <c r="AX60" s="13">
        <f t="shared" si="10"/>
        <v>0</v>
      </c>
      <c r="AY60" s="14">
        <v>0</v>
      </c>
      <c r="AZ60" s="14">
        <v>0</v>
      </c>
      <c r="BA60" s="13">
        <f t="shared" si="11"/>
        <v>0</v>
      </c>
      <c r="BB60" s="14">
        <v>0</v>
      </c>
      <c r="BC60" s="14">
        <v>0</v>
      </c>
      <c r="BD60" s="13">
        <f t="shared" si="12"/>
        <v>18</v>
      </c>
      <c r="BE60" s="14">
        <v>18</v>
      </c>
      <c r="BF60" s="14">
        <v>0</v>
      </c>
      <c r="BG60" s="13">
        <f t="shared" si="13"/>
        <v>0</v>
      </c>
      <c r="BH60" s="14">
        <v>0</v>
      </c>
      <c r="BI60" s="14">
        <v>0</v>
      </c>
      <c r="BJ60" s="13">
        <f t="shared" si="14"/>
        <v>1860</v>
      </c>
      <c r="BK60" s="14">
        <v>1860</v>
      </c>
      <c r="BL60" s="14">
        <v>0</v>
      </c>
      <c r="BM60" s="13">
        <f t="shared" si="15"/>
        <v>531</v>
      </c>
      <c r="BN60" s="14">
        <v>531</v>
      </c>
      <c r="BO60" s="14">
        <v>0</v>
      </c>
      <c r="BP60" s="13">
        <f t="shared" si="16"/>
        <v>0</v>
      </c>
      <c r="BQ60" s="13">
        <f t="shared" si="17"/>
        <v>0</v>
      </c>
      <c r="BR60" s="14">
        <v>0</v>
      </c>
      <c r="BS60" s="14">
        <v>0</v>
      </c>
      <c r="BT60" s="14">
        <v>0</v>
      </c>
      <c r="BU60" s="14">
        <v>0</v>
      </c>
      <c r="BV60" s="13">
        <f t="shared" si="18"/>
        <v>0</v>
      </c>
      <c r="BW60" s="14">
        <v>0</v>
      </c>
      <c r="BX60" s="14">
        <v>0</v>
      </c>
      <c r="BY60" s="13">
        <f t="shared" si="19"/>
        <v>0</v>
      </c>
      <c r="BZ60" s="14">
        <v>0</v>
      </c>
      <c r="CA60" s="14">
        <v>0</v>
      </c>
      <c r="CB60" s="13">
        <f t="shared" si="20"/>
        <v>0</v>
      </c>
      <c r="CC60" s="14">
        <v>0</v>
      </c>
      <c r="CD60" s="14">
        <v>0</v>
      </c>
      <c r="CE60" s="13">
        <f t="shared" si="21"/>
        <v>4549</v>
      </c>
      <c r="CF60" s="14">
        <v>4549</v>
      </c>
      <c r="CG60" s="14">
        <v>0</v>
      </c>
      <c r="CH60" s="13">
        <f t="shared" si="22"/>
        <v>1079</v>
      </c>
      <c r="CI60" s="14">
        <v>1079</v>
      </c>
      <c r="CJ60" s="14">
        <v>0</v>
      </c>
      <c r="CK60" s="13">
        <f t="shared" si="23"/>
        <v>0</v>
      </c>
      <c r="CL60" s="14">
        <v>0</v>
      </c>
      <c r="CM60" s="14">
        <v>0</v>
      </c>
      <c r="CN60" s="13">
        <f t="shared" si="24"/>
        <v>1266</v>
      </c>
      <c r="CO60" s="14">
        <v>1266</v>
      </c>
      <c r="CP60" s="14">
        <v>0</v>
      </c>
      <c r="CQ60" s="16"/>
      <c r="CR60" s="13">
        <f t="shared" si="25"/>
        <v>0</v>
      </c>
      <c r="CS60" s="14">
        <v>0</v>
      </c>
      <c r="CT60" s="14">
        <v>0</v>
      </c>
      <c r="CU60" s="13">
        <f t="shared" si="26"/>
        <v>0</v>
      </c>
      <c r="CV60" s="13">
        <f t="shared" si="27"/>
        <v>0</v>
      </c>
      <c r="CW60" s="13">
        <f t="shared" si="27"/>
        <v>0</v>
      </c>
      <c r="CX60" s="13">
        <f t="shared" si="28"/>
        <v>0</v>
      </c>
      <c r="CY60" s="14">
        <v>0</v>
      </c>
      <c r="CZ60" s="14">
        <v>0</v>
      </c>
      <c r="DA60" s="13">
        <f t="shared" si="29"/>
        <v>0</v>
      </c>
      <c r="DB60" s="14">
        <v>0</v>
      </c>
      <c r="DC60" s="14">
        <v>0</v>
      </c>
      <c r="DD60" s="13">
        <f t="shared" si="30"/>
        <v>0</v>
      </c>
      <c r="DE60" s="14">
        <v>0</v>
      </c>
      <c r="DF60" s="14">
        <v>0</v>
      </c>
      <c r="DG60" s="17">
        <f t="shared" si="33"/>
        <v>38504</v>
      </c>
      <c r="DH60" s="17">
        <f t="shared" si="31"/>
        <v>38504</v>
      </c>
      <c r="DI60" s="17">
        <v>4456</v>
      </c>
      <c r="DJ60" s="17">
        <f t="shared" si="32"/>
        <v>0</v>
      </c>
      <c r="DK60" s="18">
        <v>5000</v>
      </c>
      <c r="DL60" s="18">
        <v>849</v>
      </c>
    </row>
    <row r="61" spans="1:116" ht="15.75" x14ac:dyDescent="0.2">
      <c r="A61" s="19" t="s">
        <v>127</v>
      </c>
      <c r="B61" s="13">
        <f t="shared" si="0"/>
        <v>15362</v>
      </c>
      <c r="C61" s="14">
        <v>50</v>
      </c>
      <c r="D61" s="14">
        <v>15005</v>
      </c>
      <c r="E61" s="14">
        <v>0</v>
      </c>
      <c r="F61" s="14">
        <v>0</v>
      </c>
      <c r="G61" s="14">
        <v>0</v>
      </c>
      <c r="H61" s="14">
        <v>0</v>
      </c>
      <c r="I61" s="14">
        <v>307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3">
        <f t="shared" si="1"/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3">
        <f t="shared" si="2"/>
        <v>1917</v>
      </c>
      <c r="Y61" s="13">
        <f t="shared" si="3"/>
        <v>1150</v>
      </c>
      <c r="Z61" s="14">
        <v>1150</v>
      </c>
      <c r="AA61" s="14">
        <v>0</v>
      </c>
      <c r="AB61" s="13">
        <f t="shared" si="4"/>
        <v>767</v>
      </c>
      <c r="AC61" s="14">
        <v>767</v>
      </c>
      <c r="AD61" s="14">
        <v>0</v>
      </c>
      <c r="AE61" s="13">
        <f t="shared" si="5"/>
        <v>2300</v>
      </c>
      <c r="AF61" s="14">
        <v>2300</v>
      </c>
      <c r="AG61" s="14">
        <v>0</v>
      </c>
      <c r="AH61" s="14">
        <v>0</v>
      </c>
      <c r="AI61" s="13">
        <f t="shared" si="6"/>
        <v>0</v>
      </c>
      <c r="AJ61" s="14">
        <v>0</v>
      </c>
      <c r="AK61" s="14">
        <v>0</v>
      </c>
      <c r="AL61" s="13">
        <f t="shared" si="7"/>
        <v>1533</v>
      </c>
      <c r="AM61" s="14">
        <v>1533</v>
      </c>
      <c r="AN61" s="14">
        <v>0</v>
      </c>
      <c r="AO61" s="13">
        <f t="shared" si="8"/>
        <v>230</v>
      </c>
      <c r="AP61" s="14">
        <v>230</v>
      </c>
      <c r="AQ61" s="14">
        <v>0</v>
      </c>
      <c r="AR61" s="13">
        <f t="shared" si="9"/>
        <v>4053</v>
      </c>
      <c r="AS61" s="14">
        <v>1533</v>
      </c>
      <c r="AT61" s="14">
        <v>0</v>
      </c>
      <c r="AU61" s="14">
        <v>0</v>
      </c>
      <c r="AV61" s="14">
        <v>0</v>
      </c>
      <c r="AW61" s="14">
        <v>0</v>
      </c>
      <c r="AX61" s="13">
        <f t="shared" si="10"/>
        <v>0</v>
      </c>
      <c r="AY61" s="14">
        <v>0</v>
      </c>
      <c r="AZ61" s="14">
        <v>0</v>
      </c>
      <c r="BA61" s="13">
        <f t="shared" si="11"/>
        <v>0</v>
      </c>
      <c r="BB61" s="14">
        <v>0</v>
      </c>
      <c r="BC61" s="14">
        <v>0</v>
      </c>
      <c r="BD61" s="13">
        <f t="shared" si="12"/>
        <v>834</v>
      </c>
      <c r="BE61" s="14">
        <v>834</v>
      </c>
      <c r="BF61" s="14">
        <v>0</v>
      </c>
      <c r="BG61" s="13">
        <f t="shared" si="13"/>
        <v>0</v>
      </c>
      <c r="BH61" s="14">
        <v>0</v>
      </c>
      <c r="BI61" s="14">
        <v>0</v>
      </c>
      <c r="BJ61" s="13">
        <f t="shared" si="14"/>
        <v>1686</v>
      </c>
      <c r="BK61" s="14">
        <v>1686</v>
      </c>
      <c r="BL61" s="14">
        <v>0</v>
      </c>
      <c r="BM61" s="13">
        <f t="shared" si="15"/>
        <v>558</v>
      </c>
      <c r="BN61" s="14">
        <v>558</v>
      </c>
      <c r="BO61" s="14">
        <v>0</v>
      </c>
      <c r="BP61" s="13">
        <f t="shared" si="16"/>
        <v>0</v>
      </c>
      <c r="BQ61" s="13">
        <f t="shared" si="17"/>
        <v>0</v>
      </c>
      <c r="BR61" s="14">
        <v>0</v>
      </c>
      <c r="BS61" s="15">
        <v>0</v>
      </c>
      <c r="BT61" s="15">
        <v>0</v>
      </c>
      <c r="BU61" s="15">
        <v>0</v>
      </c>
      <c r="BV61" s="13">
        <f t="shared" si="18"/>
        <v>0</v>
      </c>
      <c r="BW61" s="15">
        <v>0</v>
      </c>
      <c r="BX61" s="15">
        <v>0</v>
      </c>
      <c r="BY61" s="13">
        <f t="shared" si="19"/>
        <v>0</v>
      </c>
      <c r="BZ61" s="15">
        <v>0</v>
      </c>
      <c r="CA61" s="15">
        <v>0</v>
      </c>
      <c r="CB61" s="13">
        <f t="shared" si="20"/>
        <v>0</v>
      </c>
      <c r="CC61" s="15">
        <v>0</v>
      </c>
      <c r="CD61" s="15">
        <v>0</v>
      </c>
      <c r="CE61" s="13">
        <f t="shared" si="21"/>
        <v>3833</v>
      </c>
      <c r="CF61" s="14">
        <v>3833</v>
      </c>
      <c r="CG61" s="14">
        <v>0</v>
      </c>
      <c r="CH61" s="13">
        <f t="shared" si="22"/>
        <v>767</v>
      </c>
      <c r="CI61" s="14">
        <v>767</v>
      </c>
      <c r="CJ61" s="14">
        <v>0</v>
      </c>
      <c r="CK61" s="13">
        <f t="shared" si="23"/>
        <v>0</v>
      </c>
      <c r="CL61" s="14">
        <v>0</v>
      </c>
      <c r="CM61" s="14">
        <v>0</v>
      </c>
      <c r="CN61" s="13">
        <f t="shared" si="24"/>
        <v>613</v>
      </c>
      <c r="CO61" s="14">
        <v>613</v>
      </c>
      <c r="CP61" s="14">
        <v>0</v>
      </c>
      <c r="CQ61" s="16"/>
      <c r="CR61" s="13">
        <f t="shared" si="25"/>
        <v>0</v>
      </c>
      <c r="CS61" s="14">
        <v>0</v>
      </c>
      <c r="CT61" s="14">
        <v>0</v>
      </c>
      <c r="CU61" s="13">
        <f t="shared" si="26"/>
        <v>0</v>
      </c>
      <c r="CV61" s="13">
        <f t="shared" si="27"/>
        <v>0</v>
      </c>
      <c r="CW61" s="13">
        <f t="shared" si="27"/>
        <v>0</v>
      </c>
      <c r="CX61" s="13">
        <f t="shared" si="28"/>
        <v>0</v>
      </c>
      <c r="CY61" s="14">
        <v>0</v>
      </c>
      <c r="CZ61" s="14">
        <v>0</v>
      </c>
      <c r="DA61" s="13">
        <f t="shared" si="29"/>
        <v>0</v>
      </c>
      <c r="DB61" s="14">
        <v>0</v>
      </c>
      <c r="DC61" s="14">
        <v>0</v>
      </c>
      <c r="DD61" s="13">
        <f t="shared" si="30"/>
        <v>0</v>
      </c>
      <c r="DE61" s="14">
        <v>0</v>
      </c>
      <c r="DF61" s="14">
        <v>0</v>
      </c>
      <c r="DG61" s="17">
        <f t="shared" si="33"/>
        <v>31166</v>
      </c>
      <c r="DH61" s="17">
        <f t="shared" si="31"/>
        <v>31166</v>
      </c>
      <c r="DI61" s="17">
        <v>6130</v>
      </c>
      <c r="DJ61" s="17">
        <f t="shared" si="32"/>
        <v>0</v>
      </c>
      <c r="DK61" s="18">
        <v>5000</v>
      </c>
      <c r="DL61" s="18">
        <v>1163</v>
      </c>
    </row>
    <row r="62" spans="1:116" ht="31.5" x14ac:dyDescent="0.2">
      <c r="A62" s="19" t="s">
        <v>128</v>
      </c>
      <c r="B62" s="13">
        <f t="shared" si="0"/>
        <v>15995</v>
      </c>
      <c r="C62" s="14">
        <v>13181</v>
      </c>
      <c r="D62" s="14">
        <v>0</v>
      </c>
      <c r="E62" s="14">
        <v>0</v>
      </c>
      <c r="F62" s="14">
        <v>0</v>
      </c>
      <c r="G62" s="14">
        <v>0</v>
      </c>
      <c r="H62" s="14">
        <v>244</v>
      </c>
      <c r="I62" s="14">
        <v>74</v>
      </c>
      <c r="J62" s="14">
        <v>0</v>
      </c>
      <c r="K62" s="14">
        <v>0</v>
      </c>
      <c r="L62" s="14">
        <v>2202</v>
      </c>
      <c r="M62" s="14">
        <v>294</v>
      </c>
      <c r="N62" s="14">
        <v>0</v>
      </c>
      <c r="O62" s="13">
        <f t="shared" si="1"/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3">
        <f t="shared" si="2"/>
        <v>2408</v>
      </c>
      <c r="Y62" s="13">
        <f t="shared" si="3"/>
        <v>1958</v>
      </c>
      <c r="Z62" s="14">
        <v>1958</v>
      </c>
      <c r="AA62" s="14">
        <v>0</v>
      </c>
      <c r="AB62" s="13">
        <f t="shared" si="4"/>
        <v>450</v>
      </c>
      <c r="AC62" s="14">
        <v>450</v>
      </c>
      <c r="AD62" s="14">
        <v>0</v>
      </c>
      <c r="AE62" s="13">
        <f t="shared" si="5"/>
        <v>5732</v>
      </c>
      <c r="AF62" s="14">
        <v>5732</v>
      </c>
      <c r="AG62" s="14">
        <v>0</v>
      </c>
      <c r="AH62" s="14">
        <v>0</v>
      </c>
      <c r="AI62" s="13">
        <f t="shared" si="6"/>
        <v>0</v>
      </c>
      <c r="AJ62" s="14">
        <v>0</v>
      </c>
      <c r="AK62" s="14">
        <v>0</v>
      </c>
      <c r="AL62" s="13">
        <f t="shared" si="7"/>
        <v>162</v>
      </c>
      <c r="AM62" s="14">
        <v>162</v>
      </c>
      <c r="AN62" s="14">
        <v>0</v>
      </c>
      <c r="AO62" s="13">
        <f t="shared" si="8"/>
        <v>342</v>
      </c>
      <c r="AP62" s="14">
        <v>342</v>
      </c>
      <c r="AQ62" s="14">
        <v>0</v>
      </c>
      <c r="AR62" s="13">
        <f t="shared" si="9"/>
        <v>1885</v>
      </c>
      <c r="AS62" s="14">
        <v>1639</v>
      </c>
      <c r="AT62" s="14">
        <v>0</v>
      </c>
      <c r="AU62" s="14">
        <v>0</v>
      </c>
      <c r="AV62" s="14">
        <v>0</v>
      </c>
      <c r="AW62" s="14">
        <v>0</v>
      </c>
      <c r="AX62" s="13">
        <f t="shared" si="10"/>
        <v>0</v>
      </c>
      <c r="AY62" s="14">
        <v>0</v>
      </c>
      <c r="AZ62" s="14">
        <v>0</v>
      </c>
      <c r="BA62" s="13">
        <f t="shared" si="11"/>
        <v>0</v>
      </c>
      <c r="BB62" s="14">
        <v>0</v>
      </c>
      <c r="BC62" s="14">
        <v>0</v>
      </c>
      <c r="BD62" s="13">
        <f t="shared" si="12"/>
        <v>99</v>
      </c>
      <c r="BE62" s="14">
        <v>99</v>
      </c>
      <c r="BF62" s="14">
        <v>0</v>
      </c>
      <c r="BG62" s="13">
        <f t="shared" si="13"/>
        <v>0</v>
      </c>
      <c r="BH62" s="14">
        <v>0</v>
      </c>
      <c r="BI62" s="14">
        <v>0</v>
      </c>
      <c r="BJ62" s="13">
        <f t="shared" si="14"/>
        <v>147</v>
      </c>
      <c r="BK62" s="14">
        <v>147</v>
      </c>
      <c r="BL62" s="14">
        <v>0</v>
      </c>
      <c r="BM62" s="13">
        <f t="shared" si="15"/>
        <v>99</v>
      </c>
      <c r="BN62" s="14">
        <v>99</v>
      </c>
      <c r="BO62" s="14">
        <v>0</v>
      </c>
      <c r="BP62" s="13">
        <f t="shared" si="16"/>
        <v>603</v>
      </c>
      <c r="BQ62" s="13">
        <f t="shared" si="17"/>
        <v>0</v>
      </c>
      <c r="BR62" s="14">
        <v>0</v>
      </c>
      <c r="BS62" s="15">
        <v>0</v>
      </c>
      <c r="BT62" s="15">
        <v>0</v>
      </c>
      <c r="BU62" s="15">
        <v>0</v>
      </c>
      <c r="BV62" s="13">
        <f t="shared" si="18"/>
        <v>0</v>
      </c>
      <c r="BW62" s="15">
        <v>0</v>
      </c>
      <c r="BX62" s="15">
        <v>0</v>
      </c>
      <c r="BY62" s="13">
        <f t="shared" si="19"/>
        <v>0</v>
      </c>
      <c r="BZ62" s="15">
        <v>0</v>
      </c>
      <c r="CA62" s="15">
        <v>0</v>
      </c>
      <c r="CB62" s="13">
        <f t="shared" si="20"/>
        <v>603</v>
      </c>
      <c r="CC62" s="15">
        <v>603</v>
      </c>
      <c r="CD62" s="15">
        <v>0</v>
      </c>
      <c r="CE62" s="13">
        <f t="shared" si="21"/>
        <v>4160</v>
      </c>
      <c r="CF62" s="14">
        <v>4160</v>
      </c>
      <c r="CG62" s="14">
        <v>0</v>
      </c>
      <c r="CH62" s="13">
        <f t="shared" si="22"/>
        <v>4126</v>
      </c>
      <c r="CI62" s="14">
        <v>4126</v>
      </c>
      <c r="CJ62" s="14">
        <v>0</v>
      </c>
      <c r="CK62" s="13">
        <f t="shared" si="23"/>
        <v>0</v>
      </c>
      <c r="CL62" s="14">
        <v>0</v>
      </c>
      <c r="CM62" s="14">
        <v>0</v>
      </c>
      <c r="CN62" s="13">
        <f t="shared" si="24"/>
        <v>1584</v>
      </c>
      <c r="CO62" s="14">
        <v>1584</v>
      </c>
      <c r="CP62" s="14">
        <v>0</v>
      </c>
      <c r="CQ62" s="16"/>
      <c r="CR62" s="13">
        <f t="shared" si="25"/>
        <v>0</v>
      </c>
      <c r="CS62" s="14">
        <v>0</v>
      </c>
      <c r="CT62" s="14">
        <v>0</v>
      </c>
      <c r="CU62" s="13">
        <f t="shared" si="26"/>
        <v>0</v>
      </c>
      <c r="CV62" s="13">
        <f t="shared" si="27"/>
        <v>0</v>
      </c>
      <c r="CW62" s="13">
        <f t="shared" si="27"/>
        <v>0</v>
      </c>
      <c r="CX62" s="13">
        <f t="shared" si="28"/>
        <v>0</v>
      </c>
      <c r="CY62" s="14">
        <v>0</v>
      </c>
      <c r="CZ62" s="14">
        <v>0</v>
      </c>
      <c r="DA62" s="13">
        <f t="shared" si="29"/>
        <v>0</v>
      </c>
      <c r="DB62" s="14">
        <v>0</v>
      </c>
      <c r="DC62" s="14">
        <v>0</v>
      </c>
      <c r="DD62" s="13">
        <f t="shared" si="30"/>
        <v>0</v>
      </c>
      <c r="DE62" s="14">
        <v>0</v>
      </c>
      <c r="DF62" s="14">
        <v>0</v>
      </c>
      <c r="DG62" s="17">
        <f t="shared" si="33"/>
        <v>37096</v>
      </c>
      <c r="DH62" s="17">
        <f t="shared" si="31"/>
        <v>37096</v>
      </c>
      <c r="DI62" s="17">
        <v>6704</v>
      </c>
      <c r="DJ62" s="17">
        <f t="shared" si="32"/>
        <v>0</v>
      </c>
      <c r="DK62" s="18">
        <v>1874</v>
      </c>
      <c r="DL62" s="18">
        <v>1277</v>
      </c>
    </row>
    <row r="63" spans="1:116" ht="15.75" x14ac:dyDescent="0.2">
      <c r="A63" s="19" t="s">
        <v>129</v>
      </c>
      <c r="B63" s="13">
        <f t="shared" si="0"/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3">
        <f t="shared" si="1"/>
        <v>13772</v>
      </c>
      <c r="P63" s="14">
        <v>0</v>
      </c>
      <c r="Q63" s="14">
        <v>12643</v>
      </c>
      <c r="R63" s="14">
        <v>0</v>
      </c>
      <c r="S63" s="14">
        <v>586</v>
      </c>
      <c r="T63" s="14">
        <v>543</v>
      </c>
      <c r="U63" s="14">
        <v>0</v>
      </c>
      <c r="V63" s="14">
        <v>0</v>
      </c>
      <c r="W63" s="14">
        <v>0</v>
      </c>
      <c r="X63" s="13">
        <f t="shared" si="2"/>
        <v>435</v>
      </c>
      <c r="Y63" s="13">
        <f t="shared" si="3"/>
        <v>435</v>
      </c>
      <c r="Z63" s="14">
        <v>0</v>
      </c>
      <c r="AA63" s="14">
        <v>435</v>
      </c>
      <c r="AB63" s="13">
        <f t="shared" si="4"/>
        <v>0</v>
      </c>
      <c r="AC63" s="14">
        <v>0</v>
      </c>
      <c r="AD63" s="14">
        <v>0</v>
      </c>
      <c r="AE63" s="13">
        <f t="shared" si="5"/>
        <v>226</v>
      </c>
      <c r="AF63" s="14">
        <v>0</v>
      </c>
      <c r="AG63" s="14">
        <v>226</v>
      </c>
      <c r="AH63" s="14">
        <v>0</v>
      </c>
      <c r="AI63" s="13">
        <f t="shared" si="6"/>
        <v>188</v>
      </c>
      <c r="AJ63" s="14">
        <v>0</v>
      </c>
      <c r="AK63" s="14">
        <v>188</v>
      </c>
      <c r="AL63" s="13">
        <f t="shared" si="7"/>
        <v>349</v>
      </c>
      <c r="AM63" s="14">
        <v>0</v>
      </c>
      <c r="AN63" s="14">
        <v>349</v>
      </c>
      <c r="AO63" s="13">
        <f t="shared" si="8"/>
        <v>355</v>
      </c>
      <c r="AP63" s="14">
        <v>0</v>
      </c>
      <c r="AQ63" s="14">
        <v>355</v>
      </c>
      <c r="AR63" s="13">
        <f t="shared" si="9"/>
        <v>985</v>
      </c>
      <c r="AS63" s="14">
        <v>0</v>
      </c>
      <c r="AT63" s="14">
        <v>535</v>
      </c>
      <c r="AU63" s="14">
        <v>0</v>
      </c>
      <c r="AV63" s="14">
        <v>0</v>
      </c>
      <c r="AW63" s="14">
        <v>0</v>
      </c>
      <c r="AX63" s="13">
        <f t="shared" si="10"/>
        <v>0</v>
      </c>
      <c r="AY63" s="14">
        <v>0</v>
      </c>
      <c r="AZ63" s="14">
        <v>0</v>
      </c>
      <c r="BA63" s="13">
        <f t="shared" si="11"/>
        <v>0</v>
      </c>
      <c r="BB63" s="14">
        <v>0</v>
      </c>
      <c r="BC63" s="14">
        <v>0</v>
      </c>
      <c r="BD63" s="13">
        <f t="shared" si="12"/>
        <v>450</v>
      </c>
      <c r="BE63" s="14">
        <v>0</v>
      </c>
      <c r="BF63" s="14">
        <v>450</v>
      </c>
      <c r="BG63" s="13">
        <f t="shared" si="13"/>
        <v>0</v>
      </c>
      <c r="BH63" s="14">
        <v>0</v>
      </c>
      <c r="BI63" s="14">
        <v>0</v>
      </c>
      <c r="BJ63" s="13">
        <f t="shared" si="14"/>
        <v>0</v>
      </c>
      <c r="BK63" s="14">
        <v>0</v>
      </c>
      <c r="BL63" s="14">
        <v>0</v>
      </c>
      <c r="BM63" s="13">
        <f t="shared" si="15"/>
        <v>111</v>
      </c>
      <c r="BN63" s="14">
        <v>0</v>
      </c>
      <c r="BO63" s="14">
        <v>111</v>
      </c>
      <c r="BP63" s="13">
        <f t="shared" si="16"/>
        <v>0</v>
      </c>
      <c r="BQ63" s="13">
        <f t="shared" si="17"/>
        <v>0</v>
      </c>
      <c r="BR63" s="14">
        <v>0</v>
      </c>
      <c r="BS63" s="15">
        <v>0</v>
      </c>
      <c r="BT63" s="15">
        <v>0</v>
      </c>
      <c r="BU63" s="15">
        <v>0</v>
      </c>
      <c r="BV63" s="13">
        <f t="shared" si="18"/>
        <v>0</v>
      </c>
      <c r="BW63" s="15">
        <v>0</v>
      </c>
      <c r="BX63" s="15">
        <v>0</v>
      </c>
      <c r="BY63" s="13">
        <f t="shared" si="19"/>
        <v>0</v>
      </c>
      <c r="BZ63" s="15">
        <v>0</v>
      </c>
      <c r="CA63" s="15">
        <v>0</v>
      </c>
      <c r="CB63" s="13">
        <f t="shared" si="20"/>
        <v>0</v>
      </c>
      <c r="CC63" s="15">
        <v>0</v>
      </c>
      <c r="CD63" s="15">
        <v>0</v>
      </c>
      <c r="CE63" s="13">
        <f t="shared" si="21"/>
        <v>525</v>
      </c>
      <c r="CF63" s="14">
        <v>0</v>
      </c>
      <c r="CG63" s="14">
        <v>525</v>
      </c>
      <c r="CH63" s="13">
        <f t="shared" si="22"/>
        <v>1283</v>
      </c>
      <c r="CI63" s="14">
        <v>0</v>
      </c>
      <c r="CJ63" s="14">
        <v>1283</v>
      </c>
      <c r="CK63" s="13">
        <f t="shared" si="23"/>
        <v>0</v>
      </c>
      <c r="CL63" s="14">
        <v>0</v>
      </c>
      <c r="CM63" s="14">
        <v>0</v>
      </c>
      <c r="CN63" s="13">
        <f t="shared" si="24"/>
        <v>512</v>
      </c>
      <c r="CO63" s="14">
        <v>0</v>
      </c>
      <c r="CP63" s="14">
        <v>512</v>
      </c>
      <c r="CQ63" s="16"/>
      <c r="CR63" s="13">
        <f t="shared" si="25"/>
        <v>0</v>
      </c>
      <c r="CS63" s="14">
        <v>0</v>
      </c>
      <c r="CT63" s="14">
        <v>0</v>
      </c>
      <c r="CU63" s="13">
        <f t="shared" si="26"/>
        <v>0</v>
      </c>
      <c r="CV63" s="13">
        <f t="shared" si="27"/>
        <v>0</v>
      </c>
      <c r="CW63" s="13">
        <f t="shared" si="27"/>
        <v>0</v>
      </c>
      <c r="CX63" s="13">
        <f t="shared" si="28"/>
        <v>0</v>
      </c>
      <c r="CY63" s="14">
        <v>0</v>
      </c>
      <c r="CZ63" s="14">
        <v>0</v>
      </c>
      <c r="DA63" s="13">
        <f t="shared" si="29"/>
        <v>0</v>
      </c>
      <c r="DB63" s="14">
        <v>0</v>
      </c>
      <c r="DC63" s="14">
        <v>0</v>
      </c>
      <c r="DD63" s="13">
        <f t="shared" si="30"/>
        <v>0</v>
      </c>
      <c r="DE63" s="14">
        <v>0</v>
      </c>
      <c r="DF63" s="14">
        <v>0</v>
      </c>
      <c r="DG63" s="17">
        <f t="shared" si="33"/>
        <v>18741</v>
      </c>
      <c r="DH63" s="17">
        <f t="shared" si="31"/>
        <v>0</v>
      </c>
      <c r="DI63" s="17">
        <v>0</v>
      </c>
      <c r="DJ63" s="17">
        <f t="shared" si="32"/>
        <v>18741</v>
      </c>
      <c r="DK63" s="18">
        <v>921</v>
      </c>
      <c r="DL63" s="18">
        <v>627</v>
      </c>
    </row>
    <row r="64" spans="1:116" ht="31.5" x14ac:dyDescent="0.2">
      <c r="A64" s="19" t="s">
        <v>130</v>
      </c>
      <c r="B64" s="13">
        <f t="shared" si="0"/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3">
        <f t="shared" si="1"/>
        <v>49073</v>
      </c>
      <c r="P64" s="14">
        <v>2004</v>
      </c>
      <c r="Q64" s="14">
        <v>45524</v>
      </c>
      <c r="R64" s="14">
        <v>515</v>
      </c>
      <c r="S64" s="14">
        <v>515</v>
      </c>
      <c r="T64" s="14">
        <v>515</v>
      </c>
      <c r="U64" s="14">
        <v>0</v>
      </c>
      <c r="V64" s="14">
        <v>0</v>
      </c>
      <c r="W64" s="14">
        <v>0</v>
      </c>
      <c r="X64" s="13">
        <f t="shared" si="2"/>
        <v>904</v>
      </c>
      <c r="Y64" s="13">
        <f t="shared" si="3"/>
        <v>904</v>
      </c>
      <c r="Z64" s="14">
        <v>0</v>
      </c>
      <c r="AA64" s="14">
        <v>904</v>
      </c>
      <c r="AB64" s="13">
        <f t="shared" si="4"/>
        <v>0</v>
      </c>
      <c r="AC64" s="14">
        <v>0</v>
      </c>
      <c r="AD64" s="14">
        <v>0</v>
      </c>
      <c r="AE64" s="13">
        <f t="shared" si="5"/>
        <v>1550</v>
      </c>
      <c r="AF64" s="14">
        <v>0</v>
      </c>
      <c r="AG64" s="14">
        <v>1550</v>
      </c>
      <c r="AH64" s="14">
        <v>0</v>
      </c>
      <c r="AI64" s="13">
        <f t="shared" si="6"/>
        <v>9</v>
      </c>
      <c r="AJ64" s="14">
        <v>0</v>
      </c>
      <c r="AK64" s="14">
        <v>9</v>
      </c>
      <c r="AL64" s="13">
        <f t="shared" si="7"/>
        <v>1292</v>
      </c>
      <c r="AM64" s="14">
        <v>0</v>
      </c>
      <c r="AN64" s="14">
        <v>1292</v>
      </c>
      <c r="AO64" s="13">
        <f t="shared" si="8"/>
        <v>183</v>
      </c>
      <c r="AP64" s="14">
        <v>0</v>
      </c>
      <c r="AQ64" s="14">
        <v>183</v>
      </c>
      <c r="AR64" s="13">
        <f t="shared" si="9"/>
        <v>2584</v>
      </c>
      <c r="AS64" s="14">
        <v>0</v>
      </c>
      <c r="AT64" s="14">
        <v>1292</v>
      </c>
      <c r="AU64" s="14">
        <v>0</v>
      </c>
      <c r="AV64" s="14">
        <v>0</v>
      </c>
      <c r="AW64" s="14">
        <v>0</v>
      </c>
      <c r="AX64" s="13">
        <f t="shared" si="10"/>
        <v>0</v>
      </c>
      <c r="AY64" s="14">
        <v>0</v>
      </c>
      <c r="AZ64" s="14">
        <v>0</v>
      </c>
      <c r="BA64" s="13">
        <f t="shared" si="11"/>
        <v>0</v>
      </c>
      <c r="BB64" s="14">
        <v>0</v>
      </c>
      <c r="BC64" s="14">
        <v>0</v>
      </c>
      <c r="BD64" s="13">
        <f t="shared" si="12"/>
        <v>1292</v>
      </c>
      <c r="BE64" s="14">
        <v>0</v>
      </c>
      <c r="BF64" s="14">
        <v>1292</v>
      </c>
      <c r="BG64" s="13">
        <f t="shared" si="13"/>
        <v>0</v>
      </c>
      <c r="BH64" s="14">
        <v>0</v>
      </c>
      <c r="BI64" s="14">
        <v>0</v>
      </c>
      <c r="BJ64" s="13">
        <f t="shared" si="14"/>
        <v>0</v>
      </c>
      <c r="BK64" s="14">
        <v>0</v>
      </c>
      <c r="BL64" s="14">
        <v>0</v>
      </c>
      <c r="BM64" s="13">
        <f t="shared" si="15"/>
        <v>431</v>
      </c>
      <c r="BN64" s="14">
        <v>0</v>
      </c>
      <c r="BO64" s="14">
        <v>431</v>
      </c>
      <c r="BP64" s="13">
        <f t="shared" si="16"/>
        <v>0</v>
      </c>
      <c r="BQ64" s="13">
        <f t="shared" si="17"/>
        <v>0</v>
      </c>
      <c r="BR64" s="14">
        <v>0</v>
      </c>
      <c r="BS64" s="15">
        <v>0</v>
      </c>
      <c r="BT64" s="15">
        <v>0</v>
      </c>
      <c r="BU64" s="15">
        <v>0</v>
      </c>
      <c r="BV64" s="13">
        <f t="shared" si="18"/>
        <v>0</v>
      </c>
      <c r="BW64" s="15">
        <v>0</v>
      </c>
      <c r="BX64" s="15">
        <v>0</v>
      </c>
      <c r="BY64" s="13">
        <f t="shared" si="19"/>
        <v>0</v>
      </c>
      <c r="BZ64" s="15">
        <v>0</v>
      </c>
      <c r="CA64" s="15">
        <v>0</v>
      </c>
      <c r="CB64" s="13">
        <f t="shared" si="20"/>
        <v>0</v>
      </c>
      <c r="CC64" s="15">
        <v>0</v>
      </c>
      <c r="CD64" s="15">
        <v>0</v>
      </c>
      <c r="CE64" s="13">
        <f t="shared" si="21"/>
        <v>1389</v>
      </c>
      <c r="CF64" s="14">
        <v>0</v>
      </c>
      <c r="CG64" s="14">
        <v>1389</v>
      </c>
      <c r="CH64" s="13">
        <f t="shared" si="22"/>
        <v>2580</v>
      </c>
      <c r="CI64" s="14">
        <v>0</v>
      </c>
      <c r="CJ64" s="14">
        <v>2580</v>
      </c>
      <c r="CK64" s="13">
        <f t="shared" si="23"/>
        <v>0</v>
      </c>
      <c r="CL64" s="14">
        <v>0</v>
      </c>
      <c r="CM64" s="14">
        <v>0</v>
      </c>
      <c r="CN64" s="13">
        <f>CP64+CO64</f>
        <v>1292</v>
      </c>
      <c r="CO64" s="14">
        <v>0</v>
      </c>
      <c r="CP64" s="14">
        <f>1292</f>
        <v>1292</v>
      </c>
      <c r="CQ64" s="16">
        <v>200</v>
      </c>
      <c r="CR64" s="13">
        <f t="shared" si="25"/>
        <v>0</v>
      </c>
      <c r="CS64" s="14">
        <v>0</v>
      </c>
      <c r="CT64" s="14">
        <v>0</v>
      </c>
      <c r="CU64" s="13">
        <f t="shared" si="26"/>
        <v>0</v>
      </c>
      <c r="CV64" s="13">
        <f t="shared" si="27"/>
        <v>0</v>
      </c>
      <c r="CW64" s="13">
        <f t="shared" si="27"/>
        <v>0</v>
      </c>
      <c r="CX64" s="13">
        <f t="shared" si="28"/>
        <v>0</v>
      </c>
      <c r="CY64" s="14">
        <v>0</v>
      </c>
      <c r="CZ64" s="14">
        <v>0</v>
      </c>
      <c r="DA64" s="13">
        <f t="shared" si="29"/>
        <v>0</v>
      </c>
      <c r="DB64" s="14">
        <v>0</v>
      </c>
      <c r="DC64" s="14">
        <v>0</v>
      </c>
      <c r="DD64" s="13">
        <f t="shared" si="30"/>
        <v>0</v>
      </c>
      <c r="DE64" s="14">
        <v>0</v>
      </c>
      <c r="DF64" s="14">
        <v>0</v>
      </c>
      <c r="DG64" s="17">
        <f t="shared" si="33"/>
        <v>61287</v>
      </c>
      <c r="DH64" s="17">
        <f t="shared" si="31"/>
        <v>0</v>
      </c>
      <c r="DI64" s="17">
        <v>0</v>
      </c>
      <c r="DJ64" s="17">
        <f t="shared" si="32"/>
        <v>61287</v>
      </c>
      <c r="DK64" s="18">
        <v>5000</v>
      </c>
      <c r="DL64" s="18">
        <v>1317</v>
      </c>
    </row>
    <row r="65" spans="1:116" ht="15.75" x14ac:dyDescent="0.2">
      <c r="A65" s="19" t="s">
        <v>131</v>
      </c>
      <c r="B65" s="13">
        <f t="shared" si="0"/>
        <v>61989</v>
      </c>
      <c r="C65" s="14">
        <v>11191</v>
      </c>
      <c r="D65" s="14">
        <v>41355</v>
      </c>
      <c r="E65" s="14">
        <v>0</v>
      </c>
      <c r="F65" s="14">
        <v>0</v>
      </c>
      <c r="G65" s="14">
        <v>0</v>
      </c>
      <c r="H65" s="14">
        <v>3397</v>
      </c>
      <c r="I65" s="14">
        <v>3988</v>
      </c>
      <c r="J65" s="14">
        <v>14</v>
      </c>
      <c r="K65" s="14">
        <v>1255</v>
      </c>
      <c r="L65" s="14">
        <f>14-14</f>
        <v>0</v>
      </c>
      <c r="M65" s="14">
        <v>789</v>
      </c>
      <c r="N65" s="14">
        <v>0</v>
      </c>
      <c r="O65" s="13">
        <f t="shared" si="1"/>
        <v>22577</v>
      </c>
      <c r="P65" s="14">
        <v>2642</v>
      </c>
      <c r="Q65" s="14">
        <v>17724</v>
      </c>
      <c r="R65" s="14">
        <v>738</v>
      </c>
      <c r="S65" s="14">
        <v>1326</v>
      </c>
      <c r="T65" s="14">
        <v>147</v>
      </c>
      <c r="U65" s="14">
        <v>0</v>
      </c>
      <c r="V65" s="14">
        <v>0</v>
      </c>
      <c r="W65" s="14">
        <v>0</v>
      </c>
      <c r="X65" s="13">
        <f t="shared" si="2"/>
        <v>6203</v>
      </c>
      <c r="Y65" s="13">
        <f t="shared" si="3"/>
        <v>4845</v>
      </c>
      <c r="Z65" s="14">
        <v>3530</v>
      </c>
      <c r="AA65" s="14">
        <v>1315</v>
      </c>
      <c r="AB65" s="13">
        <f t="shared" si="4"/>
        <v>1358</v>
      </c>
      <c r="AC65" s="14">
        <v>1279</v>
      </c>
      <c r="AD65" s="14">
        <v>79</v>
      </c>
      <c r="AE65" s="13">
        <f t="shared" si="5"/>
        <v>6694</v>
      </c>
      <c r="AF65" s="14">
        <v>6339</v>
      </c>
      <c r="AG65" s="14">
        <v>355</v>
      </c>
      <c r="AH65" s="14">
        <v>0</v>
      </c>
      <c r="AI65" s="13">
        <f t="shared" si="6"/>
        <v>0</v>
      </c>
      <c r="AJ65" s="14">
        <v>0</v>
      </c>
      <c r="AK65" s="14">
        <v>0</v>
      </c>
      <c r="AL65" s="13">
        <f t="shared" si="7"/>
        <v>5280</v>
      </c>
      <c r="AM65" s="14">
        <v>4919</v>
      </c>
      <c r="AN65" s="14">
        <v>361</v>
      </c>
      <c r="AO65" s="13">
        <f t="shared" si="8"/>
        <v>638</v>
      </c>
      <c r="AP65" s="14">
        <v>236</v>
      </c>
      <c r="AQ65" s="14">
        <v>402</v>
      </c>
      <c r="AR65" s="13">
        <f t="shared" si="9"/>
        <v>12010</v>
      </c>
      <c r="AS65" s="14">
        <v>4637</v>
      </c>
      <c r="AT65" s="14">
        <v>325</v>
      </c>
      <c r="AU65" s="14">
        <v>0</v>
      </c>
      <c r="AV65" s="14">
        <v>208</v>
      </c>
      <c r="AW65" s="14">
        <v>0</v>
      </c>
      <c r="AX65" s="13">
        <f t="shared" si="10"/>
        <v>0</v>
      </c>
      <c r="AY65" s="14">
        <v>0</v>
      </c>
      <c r="AZ65" s="14">
        <v>0</v>
      </c>
      <c r="BA65" s="13">
        <f t="shared" si="11"/>
        <v>44</v>
      </c>
      <c r="BB65" s="14">
        <v>44</v>
      </c>
      <c r="BC65" s="14">
        <v>0</v>
      </c>
      <c r="BD65" s="13">
        <f t="shared" si="12"/>
        <v>5290</v>
      </c>
      <c r="BE65" s="14">
        <v>3193</v>
      </c>
      <c r="BF65" s="14">
        <v>2097</v>
      </c>
      <c r="BG65" s="13">
        <f t="shared" si="13"/>
        <v>0</v>
      </c>
      <c r="BH65" s="14">
        <v>0</v>
      </c>
      <c r="BI65" s="14">
        <v>0</v>
      </c>
      <c r="BJ65" s="13">
        <f t="shared" si="14"/>
        <v>1506</v>
      </c>
      <c r="BK65" s="14">
        <v>1506</v>
      </c>
      <c r="BL65" s="14">
        <v>0</v>
      </c>
      <c r="BM65" s="13">
        <f t="shared" si="15"/>
        <v>2578</v>
      </c>
      <c r="BN65" s="14">
        <v>2351</v>
      </c>
      <c r="BO65" s="14">
        <v>227</v>
      </c>
      <c r="BP65" s="13">
        <f t="shared" si="16"/>
        <v>1278</v>
      </c>
      <c r="BQ65" s="13">
        <f t="shared" si="17"/>
        <v>0</v>
      </c>
      <c r="BR65" s="14">
        <v>0</v>
      </c>
      <c r="BS65" s="15">
        <v>0</v>
      </c>
      <c r="BT65" s="15">
        <v>426</v>
      </c>
      <c r="BU65" s="15">
        <v>0</v>
      </c>
      <c r="BV65" s="13">
        <f t="shared" si="18"/>
        <v>0</v>
      </c>
      <c r="BW65" s="15">
        <v>0</v>
      </c>
      <c r="BX65" s="15">
        <v>0</v>
      </c>
      <c r="BY65" s="13">
        <f t="shared" si="19"/>
        <v>0</v>
      </c>
      <c r="BZ65" s="15">
        <v>0</v>
      </c>
      <c r="CA65" s="15">
        <v>0</v>
      </c>
      <c r="CB65" s="13">
        <f t="shared" si="20"/>
        <v>852</v>
      </c>
      <c r="CC65" s="15">
        <v>0</v>
      </c>
      <c r="CD65" s="15">
        <v>852</v>
      </c>
      <c r="CE65" s="13">
        <f t="shared" si="21"/>
        <v>12885</v>
      </c>
      <c r="CF65" s="14">
        <v>11302</v>
      </c>
      <c r="CG65" s="14">
        <v>1583</v>
      </c>
      <c r="CH65" s="13">
        <f t="shared" si="22"/>
        <v>3270</v>
      </c>
      <c r="CI65" s="14">
        <v>2520</v>
      </c>
      <c r="CJ65" s="14">
        <v>750</v>
      </c>
      <c r="CK65" s="13">
        <f t="shared" si="23"/>
        <v>0</v>
      </c>
      <c r="CL65" s="14">
        <v>0</v>
      </c>
      <c r="CM65" s="14">
        <v>0</v>
      </c>
      <c r="CN65" s="13">
        <f t="shared" ref="CN65:CN91" si="34">CP65+CO65</f>
        <v>5964</v>
      </c>
      <c r="CO65" s="14">
        <v>4488</v>
      </c>
      <c r="CP65" s="14">
        <v>1476</v>
      </c>
      <c r="CQ65" s="16"/>
      <c r="CR65" s="13">
        <f t="shared" si="25"/>
        <v>0</v>
      </c>
      <c r="CS65" s="14">
        <v>0</v>
      </c>
      <c r="CT65" s="14">
        <v>0</v>
      </c>
      <c r="CU65" s="13">
        <f t="shared" si="26"/>
        <v>0</v>
      </c>
      <c r="CV65" s="13">
        <f t="shared" si="27"/>
        <v>0</v>
      </c>
      <c r="CW65" s="13">
        <f t="shared" si="27"/>
        <v>0</v>
      </c>
      <c r="CX65" s="13">
        <f t="shared" si="28"/>
        <v>0</v>
      </c>
      <c r="CY65" s="14">
        <v>0</v>
      </c>
      <c r="CZ65" s="14">
        <v>0</v>
      </c>
      <c r="DA65" s="13">
        <f t="shared" si="29"/>
        <v>0</v>
      </c>
      <c r="DB65" s="14">
        <v>0</v>
      </c>
      <c r="DC65" s="14">
        <v>0</v>
      </c>
      <c r="DD65" s="13">
        <f t="shared" si="30"/>
        <v>0</v>
      </c>
      <c r="DE65" s="14">
        <v>0</v>
      </c>
      <c r="DF65" s="14">
        <v>0</v>
      </c>
      <c r="DG65" s="17">
        <f t="shared" si="33"/>
        <v>141366</v>
      </c>
      <c r="DH65" s="17">
        <f t="shared" si="31"/>
        <v>108541</v>
      </c>
      <c r="DI65" s="17">
        <v>16569</v>
      </c>
      <c r="DJ65" s="17">
        <f t="shared" si="32"/>
        <v>32825</v>
      </c>
      <c r="DK65" s="18">
        <v>4948</v>
      </c>
      <c r="DL65" s="18">
        <v>3372</v>
      </c>
    </row>
    <row r="66" spans="1:116" ht="15.75" x14ac:dyDescent="0.2">
      <c r="A66" s="19" t="s">
        <v>132</v>
      </c>
      <c r="B66" s="13">
        <f t="shared" si="0"/>
        <v>36029</v>
      </c>
      <c r="C66" s="14">
        <v>3916</v>
      </c>
      <c r="D66" s="14">
        <v>27366</v>
      </c>
      <c r="E66" s="14">
        <v>0</v>
      </c>
      <c r="F66" s="14">
        <v>0</v>
      </c>
      <c r="G66" s="14">
        <v>0</v>
      </c>
      <c r="H66" s="14">
        <v>1327</v>
      </c>
      <c r="I66" s="14">
        <v>3068</v>
      </c>
      <c r="J66" s="14">
        <v>0</v>
      </c>
      <c r="K66" s="14">
        <v>0</v>
      </c>
      <c r="L66" s="14">
        <v>0</v>
      </c>
      <c r="M66" s="14">
        <v>352</v>
      </c>
      <c r="N66" s="14">
        <v>0</v>
      </c>
      <c r="O66" s="13">
        <f t="shared" si="1"/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3">
        <f t="shared" si="2"/>
        <v>4343</v>
      </c>
      <c r="Y66" s="13">
        <f t="shared" si="3"/>
        <v>2530</v>
      </c>
      <c r="Z66" s="14">
        <v>2530</v>
      </c>
      <c r="AA66" s="14">
        <v>0</v>
      </c>
      <c r="AB66" s="13">
        <f t="shared" si="4"/>
        <v>1813</v>
      </c>
      <c r="AC66" s="14">
        <v>1813</v>
      </c>
      <c r="AD66" s="14">
        <v>0</v>
      </c>
      <c r="AE66" s="13">
        <f t="shared" si="5"/>
        <v>2568</v>
      </c>
      <c r="AF66" s="14">
        <v>2568</v>
      </c>
      <c r="AG66" s="14">
        <v>0</v>
      </c>
      <c r="AH66" s="14">
        <v>0</v>
      </c>
      <c r="AI66" s="13">
        <f t="shared" si="6"/>
        <v>40</v>
      </c>
      <c r="AJ66" s="14">
        <v>40</v>
      </c>
      <c r="AK66" s="14">
        <v>0</v>
      </c>
      <c r="AL66" s="13">
        <f t="shared" si="7"/>
        <v>3378</v>
      </c>
      <c r="AM66" s="14">
        <v>3378</v>
      </c>
      <c r="AN66" s="14">
        <v>0</v>
      </c>
      <c r="AO66" s="13">
        <f t="shared" si="8"/>
        <v>201</v>
      </c>
      <c r="AP66" s="14">
        <v>201</v>
      </c>
      <c r="AQ66" s="14">
        <v>0</v>
      </c>
      <c r="AR66" s="13">
        <f t="shared" si="9"/>
        <v>16119</v>
      </c>
      <c r="AS66" s="14">
        <v>4399</v>
      </c>
      <c r="AT66" s="14">
        <v>0</v>
      </c>
      <c r="AU66" s="14">
        <v>0</v>
      </c>
      <c r="AV66" s="14">
        <v>0</v>
      </c>
      <c r="AW66" s="14">
        <v>0</v>
      </c>
      <c r="AX66" s="13">
        <f t="shared" si="10"/>
        <v>4356</v>
      </c>
      <c r="AY66" s="14">
        <v>4356</v>
      </c>
      <c r="AZ66" s="14">
        <v>0</v>
      </c>
      <c r="BA66" s="13">
        <f t="shared" si="11"/>
        <v>0</v>
      </c>
      <c r="BB66" s="14">
        <v>0</v>
      </c>
      <c r="BC66" s="14">
        <v>0</v>
      </c>
      <c r="BD66" s="13">
        <f t="shared" si="12"/>
        <v>3653</v>
      </c>
      <c r="BE66" s="14">
        <v>3640</v>
      </c>
      <c r="BF66" s="14">
        <v>13</v>
      </c>
      <c r="BG66" s="13">
        <f t="shared" si="13"/>
        <v>0</v>
      </c>
      <c r="BH66" s="14">
        <v>0</v>
      </c>
      <c r="BI66" s="14">
        <v>0</v>
      </c>
      <c r="BJ66" s="13">
        <f t="shared" si="14"/>
        <v>3711</v>
      </c>
      <c r="BK66" s="14">
        <v>3711</v>
      </c>
      <c r="BL66" s="14">
        <v>0</v>
      </c>
      <c r="BM66" s="13">
        <f t="shared" si="15"/>
        <v>4425</v>
      </c>
      <c r="BN66" s="14">
        <v>4425</v>
      </c>
      <c r="BO66" s="14">
        <v>0</v>
      </c>
      <c r="BP66" s="13">
        <f t="shared" si="16"/>
        <v>0</v>
      </c>
      <c r="BQ66" s="13">
        <f t="shared" si="17"/>
        <v>0</v>
      </c>
      <c r="BR66" s="14">
        <v>0</v>
      </c>
      <c r="BS66" s="15">
        <v>0</v>
      </c>
      <c r="BT66" s="15">
        <v>0</v>
      </c>
      <c r="BU66" s="15">
        <v>0</v>
      </c>
      <c r="BV66" s="13">
        <f t="shared" si="18"/>
        <v>0</v>
      </c>
      <c r="BW66" s="15">
        <v>0</v>
      </c>
      <c r="BX66" s="15">
        <v>0</v>
      </c>
      <c r="BY66" s="13">
        <f t="shared" si="19"/>
        <v>0</v>
      </c>
      <c r="BZ66" s="15">
        <v>0</v>
      </c>
      <c r="CA66" s="15">
        <v>0</v>
      </c>
      <c r="CB66" s="13">
        <f t="shared" si="20"/>
        <v>0</v>
      </c>
      <c r="CC66" s="15">
        <v>0</v>
      </c>
      <c r="CD66" s="15">
        <v>0</v>
      </c>
      <c r="CE66" s="13">
        <f t="shared" si="21"/>
        <v>11924</v>
      </c>
      <c r="CF66" s="14">
        <v>11881</v>
      </c>
      <c r="CG66" s="14">
        <v>43</v>
      </c>
      <c r="CH66" s="13">
        <f t="shared" si="22"/>
        <v>4224</v>
      </c>
      <c r="CI66" s="14">
        <v>4224</v>
      </c>
      <c r="CJ66" s="14">
        <v>0</v>
      </c>
      <c r="CK66" s="13">
        <f t="shared" si="23"/>
        <v>0</v>
      </c>
      <c r="CL66" s="14">
        <v>0</v>
      </c>
      <c r="CM66" s="14">
        <v>0</v>
      </c>
      <c r="CN66" s="13">
        <f t="shared" si="34"/>
        <v>3396</v>
      </c>
      <c r="CO66" s="14">
        <v>3396</v>
      </c>
      <c r="CP66" s="14">
        <v>0</v>
      </c>
      <c r="CQ66" s="16"/>
      <c r="CR66" s="13">
        <f t="shared" si="25"/>
        <v>0</v>
      </c>
      <c r="CS66" s="14">
        <v>0</v>
      </c>
      <c r="CT66" s="14">
        <v>0</v>
      </c>
      <c r="CU66" s="13">
        <f t="shared" si="26"/>
        <v>0</v>
      </c>
      <c r="CV66" s="13">
        <f t="shared" si="27"/>
        <v>0</v>
      </c>
      <c r="CW66" s="13">
        <f t="shared" si="27"/>
        <v>0</v>
      </c>
      <c r="CX66" s="13">
        <f t="shared" si="28"/>
        <v>0</v>
      </c>
      <c r="CY66" s="14">
        <v>0</v>
      </c>
      <c r="CZ66" s="14">
        <v>0</v>
      </c>
      <c r="DA66" s="13">
        <f t="shared" si="29"/>
        <v>0</v>
      </c>
      <c r="DB66" s="14">
        <v>0</v>
      </c>
      <c r="DC66" s="14">
        <v>0</v>
      </c>
      <c r="DD66" s="13">
        <f t="shared" si="30"/>
        <v>0</v>
      </c>
      <c r="DE66" s="14">
        <v>0</v>
      </c>
      <c r="DF66" s="14">
        <v>0</v>
      </c>
      <c r="DG66" s="17">
        <f t="shared" si="33"/>
        <v>86647</v>
      </c>
      <c r="DH66" s="17">
        <f t="shared" si="31"/>
        <v>86591</v>
      </c>
      <c r="DI66" s="17">
        <v>16746</v>
      </c>
      <c r="DJ66" s="17">
        <f t="shared" si="32"/>
        <v>56</v>
      </c>
      <c r="DK66" s="18">
        <v>4689</v>
      </c>
      <c r="DL66" s="18">
        <v>3195</v>
      </c>
    </row>
    <row r="67" spans="1:116" ht="15.75" x14ac:dyDescent="0.2">
      <c r="A67" s="19" t="s">
        <v>133</v>
      </c>
      <c r="B67" s="13">
        <f t="shared" si="0"/>
        <v>40164</v>
      </c>
      <c r="C67" s="14">
        <v>0</v>
      </c>
      <c r="D67" s="14">
        <v>37433</v>
      </c>
      <c r="E67" s="14">
        <v>0</v>
      </c>
      <c r="F67" s="14">
        <v>0</v>
      </c>
      <c r="G67" s="14">
        <v>0</v>
      </c>
      <c r="H67" s="14">
        <v>535</v>
      </c>
      <c r="I67" s="14">
        <v>14</v>
      </c>
      <c r="J67" s="14">
        <v>0</v>
      </c>
      <c r="K67" s="14">
        <v>0</v>
      </c>
      <c r="L67" s="14">
        <v>2139</v>
      </c>
      <c r="M67" s="14">
        <v>43</v>
      </c>
      <c r="N67" s="14">
        <v>0</v>
      </c>
      <c r="O67" s="13">
        <f t="shared" si="1"/>
        <v>15208</v>
      </c>
      <c r="P67" s="14">
        <v>0</v>
      </c>
      <c r="Q67" s="14">
        <v>14331</v>
      </c>
      <c r="R67" s="14">
        <v>0</v>
      </c>
      <c r="S67" s="14">
        <v>770</v>
      </c>
      <c r="T67" s="14">
        <v>107</v>
      </c>
      <c r="U67" s="14">
        <v>0</v>
      </c>
      <c r="V67" s="14">
        <v>0</v>
      </c>
      <c r="W67" s="14">
        <v>0</v>
      </c>
      <c r="X67" s="13">
        <f t="shared" si="2"/>
        <v>2471</v>
      </c>
      <c r="Y67" s="13">
        <f t="shared" si="3"/>
        <v>1508</v>
      </c>
      <c r="Z67" s="14">
        <v>1497</v>
      </c>
      <c r="AA67" s="14">
        <v>11</v>
      </c>
      <c r="AB67" s="13">
        <f t="shared" si="4"/>
        <v>963</v>
      </c>
      <c r="AC67" s="14">
        <v>963</v>
      </c>
      <c r="AD67" s="14">
        <v>0</v>
      </c>
      <c r="AE67" s="13">
        <f t="shared" si="5"/>
        <v>1808</v>
      </c>
      <c r="AF67" s="14">
        <v>1551</v>
      </c>
      <c r="AG67" s="14">
        <v>257</v>
      </c>
      <c r="AH67" s="14">
        <v>0</v>
      </c>
      <c r="AI67" s="13">
        <f t="shared" si="6"/>
        <v>0</v>
      </c>
      <c r="AJ67" s="14">
        <v>0</v>
      </c>
      <c r="AK67" s="14">
        <v>0</v>
      </c>
      <c r="AL67" s="13">
        <f t="shared" si="7"/>
        <v>1422</v>
      </c>
      <c r="AM67" s="14">
        <v>1369</v>
      </c>
      <c r="AN67" s="14">
        <v>53</v>
      </c>
      <c r="AO67" s="13">
        <f t="shared" si="8"/>
        <v>374</v>
      </c>
      <c r="AP67" s="14">
        <v>321</v>
      </c>
      <c r="AQ67" s="14">
        <v>53</v>
      </c>
      <c r="AR67" s="13">
        <f t="shared" si="9"/>
        <v>2103</v>
      </c>
      <c r="AS67" s="14">
        <v>1604</v>
      </c>
      <c r="AT67" s="14">
        <v>139</v>
      </c>
      <c r="AU67" s="14">
        <v>0</v>
      </c>
      <c r="AV67" s="14">
        <v>0</v>
      </c>
      <c r="AW67" s="14">
        <v>0</v>
      </c>
      <c r="AX67" s="13">
        <f t="shared" si="10"/>
        <v>0</v>
      </c>
      <c r="AY67" s="14">
        <v>0</v>
      </c>
      <c r="AZ67" s="14">
        <v>0</v>
      </c>
      <c r="BA67" s="13">
        <f t="shared" si="11"/>
        <v>0</v>
      </c>
      <c r="BB67" s="14">
        <v>0</v>
      </c>
      <c r="BC67" s="14">
        <v>0</v>
      </c>
      <c r="BD67" s="13">
        <f t="shared" si="12"/>
        <v>28</v>
      </c>
      <c r="BE67" s="14">
        <v>0</v>
      </c>
      <c r="BF67" s="14">
        <v>28</v>
      </c>
      <c r="BG67" s="13">
        <f t="shared" si="13"/>
        <v>0</v>
      </c>
      <c r="BH67" s="14">
        <v>0</v>
      </c>
      <c r="BI67" s="14">
        <v>0</v>
      </c>
      <c r="BJ67" s="13">
        <f t="shared" si="14"/>
        <v>332</v>
      </c>
      <c r="BK67" s="14">
        <v>332</v>
      </c>
      <c r="BL67" s="14">
        <v>0</v>
      </c>
      <c r="BM67" s="13">
        <f t="shared" si="15"/>
        <v>1294</v>
      </c>
      <c r="BN67" s="14">
        <v>1283</v>
      </c>
      <c r="BO67" s="14">
        <v>11</v>
      </c>
      <c r="BP67" s="13">
        <f t="shared" si="16"/>
        <v>0</v>
      </c>
      <c r="BQ67" s="13">
        <f t="shared" si="17"/>
        <v>0</v>
      </c>
      <c r="BR67" s="14">
        <v>0</v>
      </c>
      <c r="BS67" s="14">
        <v>0</v>
      </c>
      <c r="BT67" s="14">
        <v>0</v>
      </c>
      <c r="BU67" s="14">
        <v>0</v>
      </c>
      <c r="BV67" s="13">
        <f t="shared" si="18"/>
        <v>0</v>
      </c>
      <c r="BW67" s="14">
        <v>0</v>
      </c>
      <c r="BX67" s="14">
        <v>0</v>
      </c>
      <c r="BY67" s="13">
        <f t="shared" si="19"/>
        <v>0</v>
      </c>
      <c r="BZ67" s="14">
        <v>0</v>
      </c>
      <c r="CA67" s="14">
        <v>0</v>
      </c>
      <c r="CB67" s="13">
        <f t="shared" si="20"/>
        <v>0</v>
      </c>
      <c r="CC67" s="14">
        <v>0</v>
      </c>
      <c r="CD67" s="14">
        <v>0</v>
      </c>
      <c r="CE67" s="13">
        <f t="shared" si="21"/>
        <v>4614</v>
      </c>
      <c r="CF67" s="14">
        <v>4064</v>
      </c>
      <c r="CG67" s="14">
        <v>550</v>
      </c>
      <c r="CH67" s="13">
        <f t="shared" si="22"/>
        <v>6246</v>
      </c>
      <c r="CI67" s="14">
        <v>5189</v>
      </c>
      <c r="CJ67" s="14">
        <v>1057</v>
      </c>
      <c r="CK67" s="13">
        <f t="shared" si="23"/>
        <v>0</v>
      </c>
      <c r="CL67" s="14">
        <v>0</v>
      </c>
      <c r="CM67" s="14">
        <v>0</v>
      </c>
      <c r="CN67" s="13">
        <f t="shared" si="34"/>
        <v>3310</v>
      </c>
      <c r="CO67" s="14">
        <v>2460</v>
      </c>
      <c r="CP67" s="14">
        <v>850</v>
      </c>
      <c r="CQ67" s="16"/>
      <c r="CR67" s="13">
        <f t="shared" si="25"/>
        <v>0</v>
      </c>
      <c r="CS67" s="14">
        <v>0</v>
      </c>
      <c r="CT67" s="14">
        <v>0</v>
      </c>
      <c r="CU67" s="13">
        <f t="shared" si="26"/>
        <v>0</v>
      </c>
      <c r="CV67" s="13">
        <f t="shared" si="27"/>
        <v>0</v>
      </c>
      <c r="CW67" s="13">
        <f t="shared" si="27"/>
        <v>0</v>
      </c>
      <c r="CX67" s="13">
        <f t="shared" si="28"/>
        <v>0</v>
      </c>
      <c r="CY67" s="14">
        <v>0</v>
      </c>
      <c r="CZ67" s="14">
        <v>0</v>
      </c>
      <c r="DA67" s="13">
        <f t="shared" si="29"/>
        <v>0</v>
      </c>
      <c r="DB67" s="14">
        <v>0</v>
      </c>
      <c r="DC67" s="14">
        <v>0</v>
      </c>
      <c r="DD67" s="13">
        <f t="shared" si="30"/>
        <v>0</v>
      </c>
      <c r="DE67" s="14">
        <v>0</v>
      </c>
      <c r="DF67" s="14">
        <v>0</v>
      </c>
      <c r="DG67" s="17">
        <f t="shared" si="33"/>
        <v>79014</v>
      </c>
      <c r="DH67" s="17">
        <f t="shared" si="31"/>
        <v>60797</v>
      </c>
      <c r="DI67" s="17">
        <v>8136</v>
      </c>
      <c r="DJ67" s="17">
        <f t="shared" si="32"/>
        <v>18217</v>
      </c>
      <c r="DK67" s="18">
        <v>2771</v>
      </c>
      <c r="DL67" s="18">
        <v>1888</v>
      </c>
    </row>
    <row r="68" spans="1:116" ht="15.75" x14ac:dyDescent="0.2">
      <c r="A68" s="19" t="s">
        <v>134</v>
      </c>
      <c r="B68" s="13">
        <f t="shared" si="0"/>
        <v>17848</v>
      </c>
      <c r="C68" s="14">
        <v>6148</v>
      </c>
      <c r="D68" s="14">
        <v>10446</v>
      </c>
      <c r="E68" s="14">
        <v>0</v>
      </c>
      <c r="F68" s="14">
        <v>0</v>
      </c>
      <c r="G68" s="14">
        <v>0</v>
      </c>
      <c r="H68" s="14">
        <v>192</v>
      </c>
      <c r="I68" s="14">
        <v>203</v>
      </c>
      <c r="J68" s="14">
        <v>0</v>
      </c>
      <c r="K68" s="14">
        <v>0</v>
      </c>
      <c r="L68" s="14">
        <v>859</v>
      </c>
      <c r="M68" s="14">
        <v>0</v>
      </c>
      <c r="N68" s="14">
        <v>0</v>
      </c>
      <c r="O68" s="13">
        <f t="shared" si="1"/>
        <v>10541</v>
      </c>
      <c r="P68" s="14">
        <v>3377</v>
      </c>
      <c r="Q68" s="14">
        <v>6877</v>
      </c>
      <c r="R68" s="14">
        <v>0</v>
      </c>
      <c r="S68" s="14">
        <v>108</v>
      </c>
      <c r="T68" s="14">
        <v>179</v>
      </c>
      <c r="U68" s="14">
        <v>0</v>
      </c>
      <c r="V68" s="14">
        <v>0</v>
      </c>
      <c r="W68" s="14">
        <v>0</v>
      </c>
      <c r="X68" s="13">
        <f t="shared" si="2"/>
        <v>1108</v>
      </c>
      <c r="Y68" s="13">
        <f t="shared" si="3"/>
        <v>989</v>
      </c>
      <c r="Z68" s="14">
        <v>953</v>
      </c>
      <c r="AA68" s="14">
        <v>36</v>
      </c>
      <c r="AB68" s="13">
        <f t="shared" si="4"/>
        <v>119</v>
      </c>
      <c r="AC68" s="14">
        <v>119</v>
      </c>
      <c r="AD68" s="14">
        <v>0</v>
      </c>
      <c r="AE68" s="13">
        <f t="shared" si="5"/>
        <v>516</v>
      </c>
      <c r="AF68" s="14">
        <v>225</v>
      </c>
      <c r="AG68" s="14">
        <v>291</v>
      </c>
      <c r="AH68" s="14">
        <v>0</v>
      </c>
      <c r="AI68" s="13">
        <f t="shared" si="6"/>
        <v>0</v>
      </c>
      <c r="AJ68" s="14">
        <v>0</v>
      </c>
      <c r="AK68" s="14">
        <v>0</v>
      </c>
      <c r="AL68" s="13">
        <f t="shared" si="7"/>
        <v>1304</v>
      </c>
      <c r="AM68" s="14">
        <v>638</v>
      </c>
      <c r="AN68" s="14">
        <v>666</v>
      </c>
      <c r="AO68" s="13">
        <f t="shared" si="8"/>
        <v>236</v>
      </c>
      <c r="AP68" s="14">
        <v>213</v>
      </c>
      <c r="AQ68" s="14">
        <v>23</v>
      </c>
      <c r="AR68" s="13">
        <f t="shared" si="9"/>
        <v>1264</v>
      </c>
      <c r="AS68" s="14">
        <v>564</v>
      </c>
      <c r="AT68" s="14">
        <v>258</v>
      </c>
      <c r="AU68" s="14">
        <v>0</v>
      </c>
      <c r="AV68" s="14">
        <v>84</v>
      </c>
      <c r="AW68" s="14">
        <v>0</v>
      </c>
      <c r="AX68" s="13">
        <f t="shared" si="10"/>
        <v>0</v>
      </c>
      <c r="AY68" s="14">
        <v>0</v>
      </c>
      <c r="AZ68" s="14">
        <v>0</v>
      </c>
      <c r="BA68" s="13">
        <f t="shared" si="11"/>
        <v>60</v>
      </c>
      <c r="BB68" s="14">
        <v>60</v>
      </c>
      <c r="BC68" s="14">
        <v>0</v>
      </c>
      <c r="BD68" s="13">
        <f t="shared" si="12"/>
        <v>238</v>
      </c>
      <c r="BE68" s="14">
        <v>119</v>
      </c>
      <c r="BF68" s="14">
        <v>119</v>
      </c>
      <c r="BG68" s="13">
        <f t="shared" si="13"/>
        <v>0</v>
      </c>
      <c r="BH68" s="14">
        <v>0</v>
      </c>
      <c r="BI68" s="14">
        <v>0</v>
      </c>
      <c r="BJ68" s="13">
        <f t="shared" si="14"/>
        <v>60</v>
      </c>
      <c r="BK68" s="14">
        <v>60</v>
      </c>
      <c r="BL68" s="14">
        <v>0</v>
      </c>
      <c r="BM68" s="13">
        <f t="shared" si="15"/>
        <v>501</v>
      </c>
      <c r="BN68" s="14">
        <v>492</v>
      </c>
      <c r="BO68" s="14">
        <v>9</v>
      </c>
      <c r="BP68" s="13">
        <f t="shared" si="16"/>
        <v>0</v>
      </c>
      <c r="BQ68" s="13">
        <f t="shared" si="17"/>
        <v>0</v>
      </c>
      <c r="BR68" s="14">
        <v>0</v>
      </c>
      <c r="BS68" s="14">
        <v>0</v>
      </c>
      <c r="BT68" s="14">
        <v>0</v>
      </c>
      <c r="BU68" s="14">
        <v>0</v>
      </c>
      <c r="BV68" s="13">
        <f t="shared" si="18"/>
        <v>0</v>
      </c>
      <c r="BW68" s="14">
        <v>0</v>
      </c>
      <c r="BX68" s="14">
        <v>0</v>
      </c>
      <c r="BY68" s="13">
        <f t="shared" si="19"/>
        <v>0</v>
      </c>
      <c r="BZ68" s="14">
        <v>0</v>
      </c>
      <c r="CA68" s="14">
        <v>0</v>
      </c>
      <c r="CB68" s="13">
        <f t="shared" si="20"/>
        <v>0</v>
      </c>
      <c r="CC68" s="14">
        <v>0</v>
      </c>
      <c r="CD68" s="14">
        <v>0</v>
      </c>
      <c r="CE68" s="13">
        <f t="shared" si="21"/>
        <v>7642</v>
      </c>
      <c r="CF68" s="14">
        <v>7162</v>
      </c>
      <c r="CG68" s="14">
        <v>480</v>
      </c>
      <c r="CH68" s="13">
        <f t="shared" si="22"/>
        <v>2818</v>
      </c>
      <c r="CI68" s="14">
        <v>2135</v>
      </c>
      <c r="CJ68" s="14">
        <v>683</v>
      </c>
      <c r="CK68" s="13">
        <f t="shared" si="23"/>
        <v>0</v>
      </c>
      <c r="CL68" s="14">
        <v>0</v>
      </c>
      <c r="CM68" s="14">
        <v>0</v>
      </c>
      <c r="CN68" s="13">
        <f t="shared" si="34"/>
        <v>690</v>
      </c>
      <c r="CO68" s="14">
        <v>353</v>
      </c>
      <c r="CP68" s="14">
        <v>337</v>
      </c>
      <c r="CQ68" s="16"/>
      <c r="CR68" s="13">
        <f t="shared" si="25"/>
        <v>0</v>
      </c>
      <c r="CS68" s="14">
        <v>0</v>
      </c>
      <c r="CT68" s="14">
        <v>0</v>
      </c>
      <c r="CU68" s="13">
        <f t="shared" si="26"/>
        <v>0</v>
      </c>
      <c r="CV68" s="13">
        <f t="shared" si="27"/>
        <v>0</v>
      </c>
      <c r="CW68" s="13">
        <f t="shared" si="27"/>
        <v>0</v>
      </c>
      <c r="CX68" s="13">
        <f t="shared" si="28"/>
        <v>0</v>
      </c>
      <c r="CY68" s="14">
        <v>0</v>
      </c>
      <c r="CZ68" s="14">
        <v>0</v>
      </c>
      <c r="DA68" s="13">
        <f t="shared" si="29"/>
        <v>0</v>
      </c>
      <c r="DB68" s="14">
        <v>0</v>
      </c>
      <c r="DC68" s="14">
        <v>0</v>
      </c>
      <c r="DD68" s="13">
        <f t="shared" si="30"/>
        <v>0</v>
      </c>
      <c r="DE68" s="14">
        <v>0</v>
      </c>
      <c r="DF68" s="14">
        <v>0</v>
      </c>
      <c r="DG68" s="17">
        <f t="shared" si="33"/>
        <v>44468</v>
      </c>
      <c r="DH68" s="17">
        <f t="shared" si="31"/>
        <v>31025</v>
      </c>
      <c r="DI68" s="17">
        <v>8279</v>
      </c>
      <c r="DJ68" s="17">
        <f t="shared" si="32"/>
        <v>13443</v>
      </c>
      <c r="DK68" s="18">
        <v>2564</v>
      </c>
      <c r="DL68" s="18">
        <v>1747</v>
      </c>
    </row>
    <row r="69" spans="1:116" ht="15.75" x14ac:dyDescent="0.2">
      <c r="A69" s="19" t="s">
        <v>135</v>
      </c>
      <c r="B69" s="13">
        <f t="shared" si="0"/>
        <v>24938</v>
      </c>
      <c r="C69" s="14">
        <v>0</v>
      </c>
      <c r="D69" s="14">
        <v>22894</v>
      </c>
      <c r="E69" s="14">
        <v>0</v>
      </c>
      <c r="F69" s="14">
        <v>0</v>
      </c>
      <c r="G69" s="14">
        <v>0</v>
      </c>
      <c r="H69" s="14">
        <v>226</v>
      </c>
      <c r="I69" s="14">
        <v>956</v>
      </c>
      <c r="J69" s="14">
        <v>0</v>
      </c>
      <c r="K69" s="14">
        <v>0</v>
      </c>
      <c r="L69" s="14">
        <v>862</v>
      </c>
      <c r="M69" s="14">
        <v>0</v>
      </c>
      <c r="N69" s="14">
        <v>0</v>
      </c>
      <c r="O69" s="13">
        <f t="shared" si="1"/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3">
        <f t="shared" si="2"/>
        <v>1290</v>
      </c>
      <c r="Y69" s="13">
        <f t="shared" si="3"/>
        <v>1290</v>
      </c>
      <c r="Z69" s="14">
        <v>1290</v>
      </c>
      <c r="AA69" s="14">
        <v>0</v>
      </c>
      <c r="AB69" s="13">
        <f t="shared" si="4"/>
        <v>0</v>
      </c>
      <c r="AC69" s="14">
        <v>0</v>
      </c>
      <c r="AD69" s="14">
        <v>0</v>
      </c>
      <c r="AE69" s="13">
        <f t="shared" si="5"/>
        <v>1434</v>
      </c>
      <c r="AF69" s="14">
        <v>1434</v>
      </c>
      <c r="AG69" s="14">
        <v>0</v>
      </c>
      <c r="AH69" s="14">
        <v>0</v>
      </c>
      <c r="AI69" s="13">
        <f t="shared" si="6"/>
        <v>0</v>
      </c>
      <c r="AJ69" s="14">
        <v>0</v>
      </c>
      <c r="AK69" s="14">
        <v>0</v>
      </c>
      <c r="AL69" s="13">
        <f t="shared" si="7"/>
        <v>2586</v>
      </c>
      <c r="AM69" s="14">
        <v>2586</v>
      </c>
      <c r="AN69" s="14">
        <v>0</v>
      </c>
      <c r="AO69" s="13">
        <f t="shared" si="8"/>
        <v>202</v>
      </c>
      <c r="AP69" s="14">
        <v>202</v>
      </c>
      <c r="AQ69" s="14">
        <v>0</v>
      </c>
      <c r="AR69" s="13">
        <f t="shared" si="9"/>
        <v>5322</v>
      </c>
      <c r="AS69" s="14">
        <v>2087</v>
      </c>
      <c r="AT69" s="14">
        <v>0</v>
      </c>
      <c r="AU69" s="14">
        <v>0</v>
      </c>
      <c r="AV69" s="14">
        <v>88</v>
      </c>
      <c r="AW69" s="14">
        <v>0</v>
      </c>
      <c r="AX69" s="13">
        <f t="shared" si="10"/>
        <v>0</v>
      </c>
      <c r="AY69" s="14">
        <v>0</v>
      </c>
      <c r="AZ69" s="14">
        <v>0</v>
      </c>
      <c r="BA69" s="13">
        <f t="shared" si="11"/>
        <v>0</v>
      </c>
      <c r="BB69" s="14">
        <v>0</v>
      </c>
      <c r="BC69" s="14">
        <v>0</v>
      </c>
      <c r="BD69" s="13">
        <f t="shared" si="12"/>
        <v>1713</v>
      </c>
      <c r="BE69" s="14">
        <v>1713</v>
      </c>
      <c r="BF69" s="14">
        <v>0</v>
      </c>
      <c r="BG69" s="13">
        <f t="shared" si="13"/>
        <v>0</v>
      </c>
      <c r="BH69" s="14">
        <v>0</v>
      </c>
      <c r="BI69" s="14">
        <v>0</v>
      </c>
      <c r="BJ69" s="13">
        <f t="shared" si="14"/>
        <v>1434</v>
      </c>
      <c r="BK69" s="14">
        <v>1434</v>
      </c>
      <c r="BL69" s="14">
        <v>0</v>
      </c>
      <c r="BM69" s="13">
        <f t="shared" si="15"/>
        <v>1434</v>
      </c>
      <c r="BN69" s="14">
        <v>1434</v>
      </c>
      <c r="BO69" s="14">
        <v>0</v>
      </c>
      <c r="BP69" s="13">
        <f t="shared" si="16"/>
        <v>0</v>
      </c>
      <c r="BQ69" s="13">
        <f t="shared" si="17"/>
        <v>0</v>
      </c>
      <c r="BR69" s="14">
        <v>0</v>
      </c>
      <c r="BS69" s="14">
        <v>0</v>
      </c>
      <c r="BT69" s="14">
        <v>0</v>
      </c>
      <c r="BU69" s="14">
        <v>0</v>
      </c>
      <c r="BV69" s="13">
        <f t="shared" si="18"/>
        <v>0</v>
      </c>
      <c r="BW69" s="14">
        <v>0</v>
      </c>
      <c r="BX69" s="14">
        <v>0</v>
      </c>
      <c r="BY69" s="13">
        <f t="shared" si="19"/>
        <v>0</v>
      </c>
      <c r="BZ69" s="14">
        <v>0</v>
      </c>
      <c r="CA69" s="14">
        <v>0</v>
      </c>
      <c r="CB69" s="13">
        <f t="shared" si="20"/>
        <v>0</v>
      </c>
      <c r="CC69" s="14">
        <v>0</v>
      </c>
      <c r="CD69" s="14">
        <v>0</v>
      </c>
      <c r="CE69" s="13">
        <f t="shared" si="21"/>
        <v>1724</v>
      </c>
      <c r="CF69" s="14">
        <v>1724</v>
      </c>
      <c r="CG69" s="14">
        <v>0</v>
      </c>
      <c r="CH69" s="13">
        <f t="shared" si="22"/>
        <v>1724</v>
      </c>
      <c r="CI69" s="14">
        <v>1724</v>
      </c>
      <c r="CJ69" s="14">
        <v>0</v>
      </c>
      <c r="CK69" s="13">
        <f t="shared" si="23"/>
        <v>0</v>
      </c>
      <c r="CL69" s="14">
        <v>0</v>
      </c>
      <c r="CM69" s="14">
        <v>0</v>
      </c>
      <c r="CN69" s="13">
        <f t="shared" si="34"/>
        <v>227</v>
      </c>
      <c r="CO69" s="14">
        <v>227</v>
      </c>
      <c r="CP69" s="14">
        <v>0</v>
      </c>
      <c r="CQ69" s="16"/>
      <c r="CR69" s="13">
        <f t="shared" si="25"/>
        <v>0</v>
      </c>
      <c r="CS69" s="14">
        <v>0</v>
      </c>
      <c r="CT69" s="14">
        <v>0</v>
      </c>
      <c r="CU69" s="13">
        <f t="shared" si="26"/>
        <v>0</v>
      </c>
      <c r="CV69" s="13">
        <f t="shared" si="27"/>
        <v>0</v>
      </c>
      <c r="CW69" s="13">
        <f t="shared" si="27"/>
        <v>0</v>
      </c>
      <c r="CX69" s="13">
        <f t="shared" si="28"/>
        <v>0</v>
      </c>
      <c r="CY69" s="14">
        <v>0</v>
      </c>
      <c r="CZ69" s="14">
        <v>0</v>
      </c>
      <c r="DA69" s="13">
        <f t="shared" si="29"/>
        <v>0</v>
      </c>
      <c r="DB69" s="14">
        <v>0</v>
      </c>
      <c r="DC69" s="14">
        <v>0</v>
      </c>
      <c r="DD69" s="13">
        <f t="shared" si="30"/>
        <v>0</v>
      </c>
      <c r="DE69" s="14">
        <v>0</v>
      </c>
      <c r="DF69" s="14">
        <v>0</v>
      </c>
      <c r="DG69" s="17">
        <f t="shared" si="33"/>
        <v>40881</v>
      </c>
      <c r="DH69" s="17">
        <f t="shared" si="31"/>
        <v>40881</v>
      </c>
      <c r="DI69" s="17">
        <v>7323</v>
      </c>
      <c r="DJ69" s="17">
        <f t="shared" si="32"/>
        <v>0</v>
      </c>
      <c r="DK69" s="18">
        <v>2062</v>
      </c>
      <c r="DL69" s="18">
        <v>1405</v>
      </c>
    </row>
    <row r="70" spans="1:116" ht="31.5" x14ac:dyDescent="0.2">
      <c r="A70" s="19" t="s">
        <v>136</v>
      </c>
      <c r="B70" s="13">
        <f t="shared" si="0"/>
        <v>76169</v>
      </c>
      <c r="C70" s="14">
        <v>12280</v>
      </c>
      <c r="D70" s="14">
        <v>62425</v>
      </c>
      <c r="E70" s="14">
        <v>0</v>
      </c>
      <c r="F70" s="14">
        <v>0</v>
      </c>
      <c r="G70" s="14">
        <v>0</v>
      </c>
      <c r="H70" s="14">
        <v>921</v>
      </c>
      <c r="I70" s="14">
        <v>543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3">
        <f t="shared" si="1"/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3">
        <f t="shared" si="2"/>
        <v>4246</v>
      </c>
      <c r="Y70" s="13">
        <f t="shared" si="3"/>
        <v>2111</v>
      </c>
      <c r="Z70" s="14">
        <v>2111</v>
      </c>
      <c r="AA70" s="14">
        <v>0</v>
      </c>
      <c r="AB70" s="13">
        <f t="shared" si="4"/>
        <v>2135</v>
      </c>
      <c r="AC70" s="14">
        <v>2135</v>
      </c>
      <c r="AD70" s="14">
        <v>0</v>
      </c>
      <c r="AE70" s="13">
        <f t="shared" si="5"/>
        <v>2696</v>
      </c>
      <c r="AF70" s="14">
        <v>2696</v>
      </c>
      <c r="AG70" s="14">
        <v>0</v>
      </c>
      <c r="AH70" s="14">
        <v>0</v>
      </c>
      <c r="AI70" s="13">
        <f t="shared" si="6"/>
        <v>0</v>
      </c>
      <c r="AJ70" s="14">
        <v>0</v>
      </c>
      <c r="AK70" s="14">
        <v>0</v>
      </c>
      <c r="AL70" s="13">
        <f t="shared" si="7"/>
        <v>2024</v>
      </c>
      <c r="AM70" s="14">
        <v>2024</v>
      </c>
      <c r="AN70" s="14">
        <v>0</v>
      </c>
      <c r="AO70" s="13">
        <f t="shared" si="8"/>
        <v>649</v>
      </c>
      <c r="AP70" s="14">
        <v>649</v>
      </c>
      <c r="AQ70" s="14">
        <v>0</v>
      </c>
      <c r="AR70" s="13">
        <f t="shared" si="9"/>
        <v>5518</v>
      </c>
      <c r="AS70" s="14">
        <v>3726</v>
      </c>
      <c r="AT70" s="14">
        <v>0</v>
      </c>
      <c r="AU70" s="14">
        <v>0</v>
      </c>
      <c r="AV70" s="14">
        <v>0</v>
      </c>
      <c r="AW70" s="14">
        <v>0</v>
      </c>
      <c r="AX70" s="13">
        <f t="shared" si="10"/>
        <v>0</v>
      </c>
      <c r="AY70" s="14">
        <v>0</v>
      </c>
      <c r="AZ70" s="14">
        <v>0</v>
      </c>
      <c r="BA70" s="13">
        <f t="shared" si="11"/>
        <v>236</v>
      </c>
      <c r="BB70" s="14">
        <v>236</v>
      </c>
      <c r="BC70" s="14">
        <v>0</v>
      </c>
      <c r="BD70" s="13">
        <f t="shared" si="12"/>
        <v>1439</v>
      </c>
      <c r="BE70" s="14">
        <v>1439</v>
      </c>
      <c r="BF70" s="14">
        <v>0</v>
      </c>
      <c r="BG70" s="13">
        <f t="shared" si="13"/>
        <v>0</v>
      </c>
      <c r="BH70" s="14">
        <v>0</v>
      </c>
      <c r="BI70" s="14">
        <v>0</v>
      </c>
      <c r="BJ70" s="13">
        <f t="shared" si="14"/>
        <v>117</v>
      </c>
      <c r="BK70" s="14">
        <v>117</v>
      </c>
      <c r="BL70" s="14">
        <v>0</v>
      </c>
      <c r="BM70" s="13">
        <f t="shared" si="15"/>
        <v>5067</v>
      </c>
      <c r="BN70" s="14">
        <v>5067</v>
      </c>
      <c r="BO70" s="14">
        <v>0</v>
      </c>
      <c r="BP70" s="13">
        <f t="shared" si="16"/>
        <v>0</v>
      </c>
      <c r="BQ70" s="13">
        <f t="shared" si="17"/>
        <v>0</v>
      </c>
      <c r="BR70" s="14">
        <v>0</v>
      </c>
      <c r="BS70" s="14">
        <v>0</v>
      </c>
      <c r="BT70" s="14">
        <v>0</v>
      </c>
      <c r="BU70" s="14">
        <v>0</v>
      </c>
      <c r="BV70" s="13">
        <f t="shared" si="18"/>
        <v>0</v>
      </c>
      <c r="BW70" s="14">
        <v>0</v>
      </c>
      <c r="BX70" s="14">
        <v>0</v>
      </c>
      <c r="BY70" s="13">
        <f t="shared" si="19"/>
        <v>0</v>
      </c>
      <c r="BZ70" s="14">
        <v>0</v>
      </c>
      <c r="CA70" s="14">
        <v>0</v>
      </c>
      <c r="CB70" s="13">
        <f t="shared" si="20"/>
        <v>0</v>
      </c>
      <c r="CC70" s="14">
        <v>0</v>
      </c>
      <c r="CD70" s="14">
        <v>0</v>
      </c>
      <c r="CE70" s="13">
        <f t="shared" si="21"/>
        <v>12834</v>
      </c>
      <c r="CF70" s="14">
        <v>12834</v>
      </c>
      <c r="CG70" s="14">
        <v>0</v>
      </c>
      <c r="CH70" s="13">
        <f t="shared" si="22"/>
        <v>1390</v>
      </c>
      <c r="CI70" s="14">
        <v>1390</v>
      </c>
      <c r="CJ70" s="14">
        <v>0</v>
      </c>
      <c r="CK70" s="13">
        <f t="shared" si="23"/>
        <v>0</v>
      </c>
      <c r="CL70" s="14">
        <v>0</v>
      </c>
      <c r="CM70" s="14">
        <v>0</v>
      </c>
      <c r="CN70" s="13">
        <f t="shared" si="34"/>
        <v>2863</v>
      </c>
      <c r="CO70" s="14">
        <v>2863</v>
      </c>
      <c r="CP70" s="14">
        <v>0</v>
      </c>
      <c r="CQ70" s="16"/>
      <c r="CR70" s="13">
        <f t="shared" si="25"/>
        <v>0</v>
      </c>
      <c r="CS70" s="14">
        <v>0</v>
      </c>
      <c r="CT70" s="14">
        <v>0</v>
      </c>
      <c r="CU70" s="13">
        <f t="shared" si="26"/>
        <v>0</v>
      </c>
      <c r="CV70" s="13">
        <f t="shared" si="27"/>
        <v>0</v>
      </c>
      <c r="CW70" s="13">
        <f t="shared" si="27"/>
        <v>0</v>
      </c>
      <c r="CX70" s="13">
        <f t="shared" si="28"/>
        <v>0</v>
      </c>
      <c r="CY70" s="14">
        <v>0</v>
      </c>
      <c r="CZ70" s="14">
        <v>0</v>
      </c>
      <c r="DA70" s="13">
        <f t="shared" si="29"/>
        <v>0</v>
      </c>
      <c r="DB70" s="14">
        <v>0</v>
      </c>
      <c r="DC70" s="14">
        <v>0</v>
      </c>
      <c r="DD70" s="13">
        <f t="shared" si="30"/>
        <v>0</v>
      </c>
      <c r="DE70" s="14">
        <v>0</v>
      </c>
      <c r="DF70" s="14">
        <v>0</v>
      </c>
      <c r="DG70" s="17">
        <f t="shared" si="33"/>
        <v>113456</v>
      </c>
      <c r="DH70" s="17">
        <f t="shared" si="31"/>
        <v>113456</v>
      </c>
      <c r="DI70" s="17">
        <v>19476</v>
      </c>
      <c r="DJ70" s="17">
        <f t="shared" si="32"/>
        <v>0</v>
      </c>
      <c r="DK70" s="18">
        <v>5444</v>
      </c>
      <c r="DL70" s="18">
        <v>3741</v>
      </c>
    </row>
    <row r="71" spans="1:116" ht="31.5" x14ac:dyDescent="0.2">
      <c r="A71" s="19" t="s">
        <v>137</v>
      </c>
      <c r="B71" s="13">
        <f t="shared" ref="B71:B97" si="35">C71+D71+E71+F71+G71+H71+I71+J71+K71+L71+M71+N71</f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3">
        <f t="shared" ref="O71:O97" si="36">P71+Q71+R71+S71+T71+U71+V71+W71</f>
        <v>88879</v>
      </c>
      <c r="P71" s="14">
        <v>6331</v>
      </c>
      <c r="Q71" s="14">
        <v>78952</v>
      </c>
      <c r="R71" s="14">
        <v>507</v>
      </c>
      <c r="S71" s="14">
        <v>1418</v>
      </c>
      <c r="T71" s="14">
        <v>1671</v>
      </c>
      <c r="U71" s="14">
        <v>0</v>
      </c>
      <c r="V71" s="14"/>
      <c r="W71" s="14">
        <v>0</v>
      </c>
      <c r="X71" s="13">
        <f t="shared" ref="X71:X97" si="37">Y71+AB71</f>
        <v>1823</v>
      </c>
      <c r="Y71" s="13">
        <f t="shared" ref="Y71:Y97" si="38">Z71+AA71</f>
        <v>1722</v>
      </c>
      <c r="Z71" s="14">
        <v>0</v>
      </c>
      <c r="AA71" s="14">
        <v>1722</v>
      </c>
      <c r="AB71" s="13">
        <f t="shared" ref="AB71:AB97" si="39">AC71+AD71</f>
        <v>101</v>
      </c>
      <c r="AC71" s="14">
        <v>0</v>
      </c>
      <c r="AD71" s="14">
        <v>101</v>
      </c>
      <c r="AE71" s="13">
        <f t="shared" ref="AE71:AE97" si="40">AF71+AG71</f>
        <v>1216</v>
      </c>
      <c r="AF71" s="14">
        <v>0</v>
      </c>
      <c r="AG71" s="14">
        <v>1216</v>
      </c>
      <c r="AH71" s="14">
        <v>0</v>
      </c>
      <c r="AI71" s="13">
        <f t="shared" ref="AI71:AI97" si="41">AJ71+AK71</f>
        <v>101</v>
      </c>
      <c r="AJ71" s="14">
        <v>0</v>
      </c>
      <c r="AK71" s="14">
        <v>101</v>
      </c>
      <c r="AL71" s="13">
        <f t="shared" ref="AL71:AL97" si="42">AM71+AN71</f>
        <v>1520</v>
      </c>
      <c r="AM71" s="14">
        <v>0</v>
      </c>
      <c r="AN71" s="14">
        <v>1520</v>
      </c>
      <c r="AO71" s="13">
        <f t="shared" ref="AO71:AO97" si="43">AP71+AQ71</f>
        <v>101</v>
      </c>
      <c r="AP71" s="14">
        <v>0</v>
      </c>
      <c r="AQ71" s="14">
        <v>101</v>
      </c>
      <c r="AR71" s="13">
        <f t="shared" ref="AR71:AR97" si="44">AT71+AU71+AV71+AW71+AX71+BA71+BD71+BG71+BJ71+AS71</f>
        <v>2634</v>
      </c>
      <c r="AS71" s="14">
        <v>0</v>
      </c>
      <c r="AT71" s="14">
        <v>1013</v>
      </c>
      <c r="AU71" s="14">
        <v>0</v>
      </c>
      <c r="AV71" s="14">
        <v>0</v>
      </c>
      <c r="AW71" s="14">
        <v>0</v>
      </c>
      <c r="AX71" s="13">
        <f t="shared" ref="AX71:AX97" si="45">AY71+AZ71</f>
        <v>0</v>
      </c>
      <c r="AY71" s="14">
        <v>0</v>
      </c>
      <c r="AZ71" s="14">
        <v>0</v>
      </c>
      <c r="BA71" s="13">
        <f t="shared" ref="BA71:BA97" si="46">BB71+BC71</f>
        <v>0</v>
      </c>
      <c r="BB71" s="14">
        <v>0</v>
      </c>
      <c r="BC71" s="14">
        <v>0</v>
      </c>
      <c r="BD71" s="13">
        <f t="shared" ref="BD71:BD97" si="47">BE71+BF71</f>
        <v>1621</v>
      </c>
      <c r="BE71" s="14">
        <v>0</v>
      </c>
      <c r="BF71" s="14">
        <v>1621</v>
      </c>
      <c r="BG71" s="13">
        <f t="shared" ref="BG71:BG97" si="48">BH71+BI71</f>
        <v>0</v>
      </c>
      <c r="BH71" s="14">
        <v>0</v>
      </c>
      <c r="BI71" s="14">
        <v>0</v>
      </c>
      <c r="BJ71" s="13">
        <f t="shared" ref="BJ71:BJ97" si="49">BK71+BL71</f>
        <v>0</v>
      </c>
      <c r="BK71" s="14">
        <v>0</v>
      </c>
      <c r="BL71" s="14">
        <v>0</v>
      </c>
      <c r="BM71" s="13">
        <f t="shared" ref="BM71:BM97" si="50">BN71+BO71</f>
        <v>101</v>
      </c>
      <c r="BN71" s="14">
        <v>0</v>
      </c>
      <c r="BO71" s="14">
        <v>101</v>
      </c>
      <c r="BP71" s="13">
        <f t="shared" ref="BP71:BP97" si="51">BT71+BU71+BV71+BY71+CB71+BQ71</f>
        <v>200</v>
      </c>
      <c r="BQ71" s="13">
        <f t="shared" ref="BQ71:BQ97" si="52">BR71+BS71</f>
        <v>0</v>
      </c>
      <c r="BR71" s="14">
        <v>0</v>
      </c>
      <c r="BS71" s="15">
        <v>0</v>
      </c>
      <c r="BT71" s="15">
        <v>200</v>
      </c>
      <c r="BU71" s="15">
        <v>0</v>
      </c>
      <c r="BV71" s="13">
        <f t="shared" ref="BV71:BV97" si="53">BW71+BX71</f>
        <v>0</v>
      </c>
      <c r="BW71" s="15">
        <v>0</v>
      </c>
      <c r="BX71" s="15">
        <v>0</v>
      </c>
      <c r="BY71" s="13">
        <f t="shared" ref="BY71:BY97" si="54">BZ71+CA71</f>
        <v>0</v>
      </c>
      <c r="BZ71" s="15">
        <v>0</v>
      </c>
      <c r="CA71" s="15">
        <v>0</v>
      </c>
      <c r="CB71" s="13">
        <f t="shared" ref="CB71:CB97" si="55">CC71+CD71</f>
        <v>0</v>
      </c>
      <c r="CC71" s="15">
        <v>0</v>
      </c>
      <c r="CD71" s="15">
        <v>0</v>
      </c>
      <c r="CE71" s="13">
        <f t="shared" ref="CE71:CE97" si="56">CF71+CG71</f>
        <v>709</v>
      </c>
      <c r="CF71" s="14">
        <v>0</v>
      </c>
      <c r="CG71" s="14">
        <v>709</v>
      </c>
      <c r="CH71" s="13">
        <f t="shared" ref="CH71:CH97" si="57">CJ71+CI71</f>
        <v>2229</v>
      </c>
      <c r="CI71" s="14">
        <v>0</v>
      </c>
      <c r="CJ71" s="14">
        <v>2229</v>
      </c>
      <c r="CK71" s="13">
        <f t="shared" ref="CK71:CK97" si="58">CM71+CL71</f>
        <v>0</v>
      </c>
      <c r="CL71" s="14">
        <v>0</v>
      </c>
      <c r="CM71" s="14">
        <v>0</v>
      </c>
      <c r="CN71" s="13">
        <f t="shared" si="34"/>
        <v>2647</v>
      </c>
      <c r="CO71" s="14">
        <v>0</v>
      </c>
      <c r="CP71" s="14">
        <v>2647</v>
      </c>
      <c r="CQ71" s="16">
        <v>1800</v>
      </c>
      <c r="CR71" s="13">
        <f t="shared" ref="CR71:CR97" si="59">CT71+CS71</f>
        <v>0</v>
      </c>
      <c r="CS71" s="14">
        <v>0</v>
      </c>
      <c r="CT71" s="14">
        <v>0</v>
      </c>
      <c r="CU71" s="13">
        <f t="shared" ref="CU71:CU97" si="60">CW71+CV71</f>
        <v>0</v>
      </c>
      <c r="CV71" s="13">
        <f t="shared" ref="CV71:CW97" si="61">CY71+DB71+DE71</f>
        <v>0</v>
      </c>
      <c r="CW71" s="13">
        <f t="shared" si="61"/>
        <v>0</v>
      </c>
      <c r="CX71" s="13">
        <f t="shared" ref="CX71:CX97" si="62">CZ71+CY71</f>
        <v>0</v>
      </c>
      <c r="CY71" s="14">
        <v>0</v>
      </c>
      <c r="CZ71" s="14">
        <v>0</v>
      </c>
      <c r="DA71" s="13">
        <f t="shared" ref="DA71:DA97" si="63">DC71+DB71</f>
        <v>0</v>
      </c>
      <c r="DB71" s="14">
        <v>0</v>
      </c>
      <c r="DC71" s="14">
        <v>0</v>
      </c>
      <c r="DD71" s="13">
        <f t="shared" ref="DD71:DD97" si="64">DF71+DE71</f>
        <v>0</v>
      </c>
      <c r="DE71" s="14">
        <v>0</v>
      </c>
      <c r="DF71" s="14">
        <v>0</v>
      </c>
      <c r="DG71" s="17">
        <f t="shared" si="33"/>
        <v>102160</v>
      </c>
      <c r="DH71" s="17">
        <f t="shared" ref="DH71:DH91" si="65">B71+Z71+AC71+AF71+AH71+AJ71+AM71+AP71+AS71+AU71+AV71+AW71+BB71+BE71+BK71+BN71+BR71+CC71+CF71+CI71+CL71+CO71+CS71+CV71+BU71+BW71+BZ71+AY71+BH71</f>
        <v>0</v>
      </c>
      <c r="DI71" s="17">
        <v>0</v>
      </c>
      <c r="DJ71" s="17">
        <f t="shared" ref="DJ71:DJ91" si="66">O71+AA71+AD71+AG71+AK71+AN71+AQ71+AT71+BC71+BF71+BL71+BO71+BT71+CG71+CJ71+CM71+CP71+CT71+CW71+CA71+CD71+AZ71+BI71+BX71+BS71</f>
        <v>102160</v>
      </c>
      <c r="DK71" s="18">
        <v>1942</v>
      </c>
      <c r="DL71" s="18">
        <v>1323</v>
      </c>
    </row>
    <row r="72" spans="1:116" ht="15.75" x14ac:dyDescent="0.2">
      <c r="A72" s="19" t="s">
        <v>138</v>
      </c>
      <c r="B72" s="13">
        <f t="shared" si="35"/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3">
        <f t="shared" si="36"/>
        <v>33694</v>
      </c>
      <c r="P72" s="14">
        <v>0</v>
      </c>
      <c r="Q72" s="14">
        <v>33224</v>
      </c>
      <c r="R72" s="14">
        <v>0</v>
      </c>
      <c r="S72" s="14">
        <v>449</v>
      </c>
      <c r="T72" s="14">
        <v>21</v>
      </c>
      <c r="U72" s="14">
        <v>0</v>
      </c>
      <c r="V72" s="14">
        <v>0</v>
      </c>
      <c r="W72" s="14">
        <v>0</v>
      </c>
      <c r="X72" s="13">
        <f t="shared" si="37"/>
        <v>516</v>
      </c>
      <c r="Y72" s="13">
        <f t="shared" si="38"/>
        <v>516</v>
      </c>
      <c r="Z72" s="14">
        <v>0</v>
      </c>
      <c r="AA72" s="14">
        <v>516</v>
      </c>
      <c r="AB72" s="13">
        <f t="shared" si="39"/>
        <v>0</v>
      </c>
      <c r="AC72" s="14">
        <v>0</v>
      </c>
      <c r="AD72" s="14">
        <v>0</v>
      </c>
      <c r="AE72" s="13">
        <f t="shared" si="40"/>
        <v>44</v>
      </c>
      <c r="AF72" s="14">
        <v>0</v>
      </c>
      <c r="AG72" s="14">
        <v>44</v>
      </c>
      <c r="AH72" s="14">
        <v>0</v>
      </c>
      <c r="AI72" s="13">
        <f t="shared" si="41"/>
        <v>0</v>
      </c>
      <c r="AJ72" s="14">
        <v>0</v>
      </c>
      <c r="AK72" s="14">
        <v>0</v>
      </c>
      <c r="AL72" s="13">
        <f t="shared" si="42"/>
        <v>782</v>
      </c>
      <c r="AM72" s="14">
        <v>0</v>
      </c>
      <c r="AN72" s="14">
        <v>782</v>
      </c>
      <c r="AO72" s="13">
        <f t="shared" si="43"/>
        <v>151</v>
      </c>
      <c r="AP72" s="14">
        <v>0</v>
      </c>
      <c r="AQ72" s="14">
        <v>151</v>
      </c>
      <c r="AR72" s="13">
        <f t="shared" si="44"/>
        <v>2164</v>
      </c>
      <c r="AS72" s="14">
        <v>0</v>
      </c>
      <c r="AT72" s="14">
        <v>1862</v>
      </c>
      <c r="AU72" s="14">
        <v>0</v>
      </c>
      <c r="AV72" s="14">
        <v>0</v>
      </c>
      <c r="AW72" s="14">
        <v>0</v>
      </c>
      <c r="AX72" s="13">
        <f t="shared" si="45"/>
        <v>0</v>
      </c>
      <c r="AY72" s="14">
        <v>0</v>
      </c>
      <c r="AZ72" s="14">
        <v>0</v>
      </c>
      <c r="BA72" s="13">
        <f t="shared" si="46"/>
        <v>0</v>
      </c>
      <c r="BB72" s="14">
        <v>0</v>
      </c>
      <c r="BC72" s="14">
        <v>0</v>
      </c>
      <c r="BD72" s="13">
        <f t="shared" si="47"/>
        <v>302</v>
      </c>
      <c r="BE72" s="14">
        <v>0</v>
      </c>
      <c r="BF72" s="14">
        <v>302</v>
      </c>
      <c r="BG72" s="13">
        <f t="shared" si="48"/>
        <v>0</v>
      </c>
      <c r="BH72" s="14">
        <v>0</v>
      </c>
      <c r="BI72" s="14">
        <v>0</v>
      </c>
      <c r="BJ72" s="13">
        <f t="shared" si="49"/>
        <v>0</v>
      </c>
      <c r="BK72" s="14">
        <v>0</v>
      </c>
      <c r="BL72" s="14">
        <v>0</v>
      </c>
      <c r="BM72" s="13">
        <f t="shared" si="50"/>
        <v>107</v>
      </c>
      <c r="BN72" s="14">
        <v>0</v>
      </c>
      <c r="BO72" s="14">
        <v>107</v>
      </c>
      <c r="BP72" s="13">
        <f t="shared" si="51"/>
        <v>0</v>
      </c>
      <c r="BQ72" s="13">
        <f t="shared" si="52"/>
        <v>0</v>
      </c>
      <c r="BR72" s="14">
        <v>0</v>
      </c>
      <c r="BS72" s="14">
        <v>0</v>
      </c>
      <c r="BT72" s="14">
        <v>0</v>
      </c>
      <c r="BU72" s="14">
        <v>0</v>
      </c>
      <c r="BV72" s="13">
        <f t="shared" si="53"/>
        <v>0</v>
      </c>
      <c r="BW72" s="14">
        <v>0</v>
      </c>
      <c r="BX72" s="14">
        <v>0</v>
      </c>
      <c r="BY72" s="13">
        <f t="shared" si="54"/>
        <v>0</v>
      </c>
      <c r="BZ72" s="14">
        <v>0</v>
      </c>
      <c r="CA72" s="14">
        <v>0</v>
      </c>
      <c r="CB72" s="13">
        <f t="shared" si="55"/>
        <v>0</v>
      </c>
      <c r="CC72" s="14">
        <v>0</v>
      </c>
      <c r="CD72" s="14">
        <v>0</v>
      </c>
      <c r="CE72" s="13">
        <f t="shared" si="56"/>
        <v>1618</v>
      </c>
      <c r="CF72" s="14">
        <v>0</v>
      </c>
      <c r="CG72" s="14">
        <v>1618</v>
      </c>
      <c r="CH72" s="13">
        <f t="shared" si="57"/>
        <v>1726</v>
      </c>
      <c r="CI72" s="14">
        <v>0</v>
      </c>
      <c r="CJ72" s="14">
        <v>1726</v>
      </c>
      <c r="CK72" s="13">
        <f t="shared" si="58"/>
        <v>0</v>
      </c>
      <c r="CL72" s="14">
        <v>0</v>
      </c>
      <c r="CM72" s="14">
        <v>0</v>
      </c>
      <c r="CN72" s="13">
        <f t="shared" si="34"/>
        <v>1886</v>
      </c>
      <c r="CO72" s="14">
        <v>0</v>
      </c>
      <c r="CP72" s="14">
        <v>1886</v>
      </c>
      <c r="CQ72" s="16"/>
      <c r="CR72" s="13">
        <f t="shared" si="59"/>
        <v>0</v>
      </c>
      <c r="CS72" s="14">
        <v>0</v>
      </c>
      <c r="CT72" s="14">
        <v>0</v>
      </c>
      <c r="CU72" s="13">
        <f t="shared" si="60"/>
        <v>0</v>
      </c>
      <c r="CV72" s="13">
        <f t="shared" si="61"/>
        <v>0</v>
      </c>
      <c r="CW72" s="13">
        <f t="shared" si="61"/>
        <v>0</v>
      </c>
      <c r="CX72" s="13">
        <f t="shared" si="62"/>
        <v>0</v>
      </c>
      <c r="CY72" s="14">
        <v>0</v>
      </c>
      <c r="CZ72" s="14">
        <v>0</v>
      </c>
      <c r="DA72" s="13">
        <f t="shared" si="63"/>
        <v>0</v>
      </c>
      <c r="DB72" s="14">
        <v>0</v>
      </c>
      <c r="DC72" s="14">
        <v>0</v>
      </c>
      <c r="DD72" s="13">
        <f t="shared" si="64"/>
        <v>0</v>
      </c>
      <c r="DE72" s="14">
        <v>0</v>
      </c>
      <c r="DF72" s="14">
        <v>0</v>
      </c>
      <c r="DG72" s="17">
        <f t="shared" ref="DG72:DG98" si="67">DH72+DJ72</f>
        <v>42688</v>
      </c>
      <c r="DH72" s="17">
        <f t="shared" si="65"/>
        <v>0</v>
      </c>
      <c r="DI72" s="17">
        <v>0</v>
      </c>
      <c r="DJ72" s="17">
        <f t="shared" si="66"/>
        <v>42688</v>
      </c>
      <c r="DK72" s="18">
        <v>1565</v>
      </c>
      <c r="DL72" s="18">
        <v>1066</v>
      </c>
    </row>
    <row r="73" spans="1:116" ht="31.5" x14ac:dyDescent="0.2">
      <c r="A73" s="19" t="s">
        <v>139</v>
      </c>
      <c r="B73" s="13">
        <f t="shared" si="35"/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3">
        <f t="shared" si="36"/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3">
        <f t="shared" si="37"/>
        <v>0</v>
      </c>
      <c r="Y73" s="13">
        <f t="shared" si="38"/>
        <v>0</v>
      </c>
      <c r="Z73" s="14">
        <v>0</v>
      </c>
      <c r="AA73" s="14">
        <v>0</v>
      </c>
      <c r="AB73" s="13">
        <f t="shared" si="39"/>
        <v>0</v>
      </c>
      <c r="AC73" s="14">
        <v>0</v>
      </c>
      <c r="AD73" s="14">
        <v>0</v>
      </c>
      <c r="AE73" s="13">
        <f t="shared" si="40"/>
        <v>0</v>
      </c>
      <c r="AF73" s="14">
        <v>0</v>
      </c>
      <c r="AG73" s="14">
        <v>0</v>
      </c>
      <c r="AH73" s="14">
        <v>0</v>
      </c>
      <c r="AI73" s="13">
        <f t="shared" si="41"/>
        <v>0</v>
      </c>
      <c r="AJ73" s="14">
        <v>0</v>
      </c>
      <c r="AK73" s="14">
        <v>0</v>
      </c>
      <c r="AL73" s="13">
        <f t="shared" si="42"/>
        <v>0</v>
      </c>
      <c r="AM73" s="14">
        <v>0</v>
      </c>
      <c r="AN73" s="14">
        <v>0</v>
      </c>
      <c r="AO73" s="13">
        <f t="shared" si="43"/>
        <v>0</v>
      </c>
      <c r="AP73" s="14">
        <v>0</v>
      </c>
      <c r="AQ73" s="14">
        <v>0</v>
      </c>
      <c r="AR73" s="13">
        <f t="shared" si="44"/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3">
        <f t="shared" si="45"/>
        <v>0</v>
      </c>
      <c r="AY73" s="14">
        <v>0</v>
      </c>
      <c r="AZ73" s="14">
        <v>0</v>
      </c>
      <c r="BA73" s="13">
        <f t="shared" si="46"/>
        <v>0</v>
      </c>
      <c r="BB73" s="14">
        <v>0</v>
      </c>
      <c r="BC73" s="14">
        <v>0</v>
      </c>
      <c r="BD73" s="13">
        <f t="shared" si="47"/>
        <v>0</v>
      </c>
      <c r="BE73" s="14">
        <v>0</v>
      </c>
      <c r="BF73" s="14">
        <v>0</v>
      </c>
      <c r="BG73" s="13">
        <f t="shared" si="48"/>
        <v>0</v>
      </c>
      <c r="BH73" s="14">
        <v>0</v>
      </c>
      <c r="BI73" s="14">
        <v>0</v>
      </c>
      <c r="BJ73" s="13">
        <f t="shared" si="49"/>
        <v>0</v>
      </c>
      <c r="BK73" s="14">
        <v>0</v>
      </c>
      <c r="BL73" s="14">
        <v>0</v>
      </c>
      <c r="BM73" s="13">
        <f t="shared" si="50"/>
        <v>0</v>
      </c>
      <c r="BN73" s="14">
        <v>0</v>
      </c>
      <c r="BO73" s="14">
        <v>0</v>
      </c>
      <c r="BP73" s="13">
        <f t="shared" si="51"/>
        <v>31397</v>
      </c>
      <c r="BQ73" s="13">
        <f t="shared" si="52"/>
        <v>7949</v>
      </c>
      <c r="BR73" s="14">
        <v>3372</v>
      </c>
      <c r="BS73" s="14">
        <v>4577</v>
      </c>
      <c r="BT73" s="14">
        <v>5167</v>
      </c>
      <c r="BU73" s="14">
        <v>13581</v>
      </c>
      <c r="BV73" s="13">
        <f t="shared" si="53"/>
        <v>100</v>
      </c>
      <c r="BW73" s="14">
        <v>100</v>
      </c>
      <c r="BX73" s="14">
        <v>0</v>
      </c>
      <c r="BY73" s="13">
        <f t="shared" si="54"/>
        <v>0</v>
      </c>
      <c r="BZ73" s="14">
        <v>0</v>
      </c>
      <c r="CA73" s="14">
        <v>0</v>
      </c>
      <c r="CB73" s="13">
        <f t="shared" si="55"/>
        <v>4600</v>
      </c>
      <c r="CC73" s="14">
        <v>3170</v>
      </c>
      <c r="CD73" s="14">
        <v>1430</v>
      </c>
      <c r="CE73" s="13">
        <f t="shared" si="56"/>
        <v>0</v>
      </c>
      <c r="CF73" s="14">
        <v>0</v>
      </c>
      <c r="CG73" s="14">
        <v>0</v>
      </c>
      <c r="CH73" s="13">
        <f t="shared" si="57"/>
        <v>0</v>
      </c>
      <c r="CI73" s="14">
        <v>0</v>
      </c>
      <c r="CJ73" s="14">
        <v>0</v>
      </c>
      <c r="CK73" s="13">
        <f t="shared" si="58"/>
        <v>0</v>
      </c>
      <c r="CL73" s="14">
        <v>0</v>
      </c>
      <c r="CM73" s="14">
        <v>0</v>
      </c>
      <c r="CN73" s="13">
        <f t="shared" si="34"/>
        <v>0</v>
      </c>
      <c r="CO73" s="14">
        <v>0</v>
      </c>
      <c r="CP73" s="14">
        <v>0</v>
      </c>
      <c r="CQ73" s="16"/>
      <c r="CR73" s="13">
        <f t="shared" si="59"/>
        <v>0</v>
      </c>
      <c r="CS73" s="14">
        <v>0</v>
      </c>
      <c r="CT73" s="14">
        <v>0</v>
      </c>
      <c r="CU73" s="13">
        <f t="shared" si="60"/>
        <v>0</v>
      </c>
      <c r="CV73" s="13">
        <f t="shared" si="61"/>
        <v>0</v>
      </c>
      <c r="CW73" s="13">
        <f t="shared" si="61"/>
        <v>0</v>
      </c>
      <c r="CX73" s="13">
        <f t="shared" si="62"/>
        <v>0</v>
      </c>
      <c r="CY73" s="14">
        <v>0</v>
      </c>
      <c r="CZ73" s="14">
        <v>0</v>
      </c>
      <c r="DA73" s="13">
        <f t="shared" si="63"/>
        <v>0</v>
      </c>
      <c r="DB73" s="14">
        <v>0</v>
      </c>
      <c r="DC73" s="14">
        <v>0</v>
      </c>
      <c r="DD73" s="13">
        <f t="shared" si="64"/>
        <v>0</v>
      </c>
      <c r="DE73" s="14">
        <v>0</v>
      </c>
      <c r="DF73" s="14">
        <v>0</v>
      </c>
      <c r="DG73" s="17">
        <f t="shared" si="67"/>
        <v>31397</v>
      </c>
      <c r="DH73" s="17">
        <f t="shared" si="65"/>
        <v>20223</v>
      </c>
      <c r="DI73" s="17">
        <v>0</v>
      </c>
      <c r="DJ73" s="17">
        <f t="shared" si="66"/>
        <v>11174</v>
      </c>
      <c r="DK73" s="18"/>
      <c r="DL73" s="18"/>
    </row>
    <row r="74" spans="1:116" ht="31.5" x14ac:dyDescent="0.2">
      <c r="A74" s="19" t="s">
        <v>140</v>
      </c>
      <c r="B74" s="13">
        <f t="shared" si="35"/>
        <v>0</v>
      </c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13">
        <f t="shared" si="36"/>
        <v>0</v>
      </c>
      <c r="P74" s="24"/>
      <c r="Q74" s="24"/>
      <c r="R74" s="24"/>
      <c r="S74" s="24"/>
      <c r="T74" s="24"/>
      <c r="U74" s="24"/>
      <c r="V74" s="24"/>
      <c r="W74" s="24"/>
      <c r="X74" s="13">
        <f t="shared" si="37"/>
        <v>0</v>
      </c>
      <c r="Y74" s="13">
        <f t="shared" si="38"/>
        <v>0</v>
      </c>
      <c r="Z74" s="24"/>
      <c r="AA74" s="24"/>
      <c r="AB74" s="13">
        <f t="shared" si="39"/>
        <v>0</v>
      </c>
      <c r="AC74" s="24"/>
      <c r="AD74" s="24"/>
      <c r="AE74" s="13">
        <f t="shared" si="40"/>
        <v>0</v>
      </c>
      <c r="AF74" s="24"/>
      <c r="AG74" s="24"/>
      <c r="AH74" s="24"/>
      <c r="AI74" s="13">
        <f t="shared" si="41"/>
        <v>0</v>
      </c>
      <c r="AJ74" s="24"/>
      <c r="AK74" s="24"/>
      <c r="AL74" s="13">
        <f t="shared" si="42"/>
        <v>0</v>
      </c>
      <c r="AM74" s="24"/>
      <c r="AN74" s="24"/>
      <c r="AO74" s="13">
        <f t="shared" si="43"/>
        <v>0</v>
      </c>
      <c r="AP74" s="24"/>
      <c r="AQ74" s="24"/>
      <c r="AR74" s="13">
        <f t="shared" si="44"/>
        <v>0</v>
      </c>
      <c r="AS74" s="25"/>
      <c r="AT74" s="25"/>
      <c r="AU74" s="25"/>
      <c r="AV74" s="25"/>
      <c r="AW74" s="25"/>
      <c r="AX74" s="13">
        <f t="shared" si="45"/>
        <v>0</v>
      </c>
      <c r="AY74" s="25"/>
      <c r="AZ74" s="25"/>
      <c r="BA74" s="13">
        <f t="shared" si="46"/>
        <v>0</v>
      </c>
      <c r="BB74" s="25"/>
      <c r="BC74" s="25"/>
      <c r="BD74" s="13">
        <f t="shared" si="47"/>
        <v>0</v>
      </c>
      <c r="BE74" s="25"/>
      <c r="BF74" s="25"/>
      <c r="BG74" s="13">
        <f t="shared" si="48"/>
        <v>0</v>
      </c>
      <c r="BH74" s="25"/>
      <c r="BI74" s="25"/>
      <c r="BJ74" s="13">
        <f t="shared" si="49"/>
        <v>0</v>
      </c>
      <c r="BK74" s="25"/>
      <c r="BL74" s="25"/>
      <c r="BM74" s="13">
        <f t="shared" si="50"/>
        <v>0</v>
      </c>
      <c r="BN74" s="24"/>
      <c r="BO74" s="24"/>
      <c r="BP74" s="13">
        <f t="shared" si="51"/>
        <v>21590</v>
      </c>
      <c r="BQ74" s="13">
        <f t="shared" si="52"/>
        <v>4000</v>
      </c>
      <c r="BR74" s="14">
        <v>1000</v>
      </c>
      <c r="BS74" s="15">
        <v>3000</v>
      </c>
      <c r="BT74" s="15">
        <v>700</v>
      </c>
      <c r="BU74" s="15">
        <v>12240</v>
      </c>
      <c r="BV74" s="13">
        <f t="shared" si="53"/>
        <v>2500</v>
      </c>
      <c r="BW74" s="15">
        <v>2500</v>
      </c>
      <c r="BX74" s="15">
        <v>0</v>
      </c>
      <c r="BY74" s="13">
        <f t="shared" si="54"/>
        <v>0</v>
      </c>
      <c r="BZ74" s="15">
        <v>0</v>
      </c>
      <c r="CA74" s="15">
        <v>0</v>
      </c>
      <c r="CB74" s="13">
        <f t="shared" si="55"/>
        <v>2150</v>
      </c>
      <c r="CC74" s="15">
        <v>2000</v>
      </c>
      <c r="CD74" s="15">
        <v>150</v>
      </c>
      <c r="CE74" s="13">
        <f t="shared" si="56"/>
        <v>0</v>
      </c>
      <c r="CF74" s="24"/>
      <c r="CG74" s="24"/>
      <c r="CH74" s="13">
        <f t="shared" si="57"/>
        <v>0</v>
      </c>
      <c r="CI74" s="24"/>
      <c r="CJ74" s="24"/>
      <c r="CK74" s="13">
        <f t="shared" si="58"/>
        <v>0</v>
      </c>
      <c r="CL74" s="24"/>
      <c r="CM74" s="24"/>
      <c r="CN74" s="13">
        <f t="shared" si="34"/>
        <v>0</v>
      </c>
      <c r="CO74" s="24"/>
      <c r="CP74" s="24"/>
      <c r="CQ74" s="26"/>
      <c r="CR74" s="13">
        <f t="shared" si="59"/>
        <v>0</v>
      </c>
      <c r="CS74" s="24"/>
      <c r="CT74" s="24"/>
      <c r="CU74" s="13">
        <f t="shared" si="60"/>
        <v>0</v>
      </c>
      <c r="CV74" s="13">
        <f t="shared" si="61"/>
        <v>0</v>
      </c>
      <c r="CW74" s="13">
        <f t="shared" si="61"/>
        <v>0</v>
      </c>
      <c r="CX74" s="13">
        <f t="shared" si="62"/>
        <v>0</v>
      </c>
      <c r="CY74" s="25"/>
      <c r="CZ74" s="25"/>
      <c r="DA74" s="13">
        <f t="shared" si="63"/>
        <v>0</v>
      </c>
      <c r="DB74" s="25"/>
      <c r="DC74" s="25"/>
      <c r="DD74" s="13">
        <f t="shared" si="64"/>
        <v>0</v>
      </c>
      <c r="DE74" s="25"/>
      <c r="DF74" s="25"/>
      <c r="DG74" s="17">
        <f t="shared" si="67"/>
        <v>21590</v>
      </c>
      <c r="DH74" s="17">
        <f t="shared" si="65"/>
        <v>17740</v>
      </c>
      <c r="DI74" s="17">
        <v>0</v>
      </c>
      <c r="DJ74" s="17">
        <f t="shared" si="66"/>
        <v>3850</v>
      </c>
      <c r="DK74" s="18"/>
      <c r="DL74" s="18"/>
    </row>
    <row r="75" spans="1:116" ht="47.25" x14ac:dyDescent="0.2">
      <c r="A75" s="19" t="s">
        <v>160</v>
      </c>
      <c r="B75" s="13">
        <f t="shared" si="35"/>
        <v>0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13">
        <f t="shared" si="36"/>
        <v>0</v>
      </c>
      <c r="P75" s="24"/>
      <c r="Q75" s="24"/>
      <c r="R75" s="24"/>
      <c r="S75" s="24"/>
      <c r="T75" s="24"/>
      <c r="U75" s="24"/>
      <c r="V75" s="24"/>
      <c r="W75" s="24"/>
      <c r="X75" s="13">
        <f t="shared" si="37"/>
        <v>0</v>
      </c>
      <c r="Y75" s="13">
        <f t="shared" si="38"/>
        <v>0</v>
      </c>
      <c r="Z75" s="24"/>
      <c r="AA75" s="24"/>
      <c r="AB75" s="13">
        <f t="shared" si="39"/>
        <v>0</v>
      </c>
      <c r="AC75" s="24"/>
      <c r="AD75" s="24"/>
      <c r="AE75" s="13">
        <f t="shared" si="40"/>
        <v>0</v>
      </c>
      <c r="AF75" s="24"/>
      <c r="AG75" s="24"/>
      <c r="AH75" s="24"/>
      <c r="AI75" s="13">
        <f t="shared" si="41"/>
        <v>0</v>
      </c>
      <c r="AJ75" s="24"/>
      <c r="AK75" s="24"/>
      <c r="AL75" s="13">
        <f t="shared" si="42"/>
        <v>0</v>
      </c>
      <c r="AM75" s="24"/>
      <c r="AN75" s="24"/>
      <c r="AO75" s="13">
        <f t="shared" si="43"/>
        <v>600</v>
      </c>
      <c r="AP75" s="15">
        <v>600</v>
      </c>
      <c r="AQ75" s="24"/>
      <c r="AR75" s="13">
        <f t="shared" si="44"/>
        <v>0</v>
      </c>
      <c r="AS75" s="25"/>
      <c r="AT75" s="25"/>
      <c r="AU75" s="25"/>
      <c r="AV75" s="25"/>
      <c r="AW75" s="25"/>
      <c r="AX75" s="13">
        <f t="shared" si="45"/>
        <v>0</v>
      </c>
      <c r="AY75" s="25"/>
      <c r="AZ75" s="25"/>
      <c r="BA75" s="13">
        <f t="shared" si="46"/>
        <v>0</v>
      </c>
      <c r="BB75" s="25"/>
      <c r="BC75" s="25"/>
      <c r="BD75" s="13">
        <f t="shared" si="47"/>
        <v>0</v>
      </c>
      <c r="BE75" s="25"/>
      <c r="BF75" s="25"/>
      <c r="BG75" s="13">
        <f t="shared" si="48"/>
        <v>0</v>
      </c>
      <c r="BH75" s="25"/>
      <c r="BI75" s="25"/>
      <c r="BJ75" s="13">
        <f t="shared" si="49"/>
        <v>0</v>
      </c>
      <c r="BK75" s="25"/>
      <c r="BL75" s="25"/>
      <c r="BM75" s="13">
        <f t="shared" si="50"/>
        <v>0</v>
      </c>
      <c r="BN75" s="24"/>
      <c r="BO75" s="24"/>
      <c r="BP75" s="13">
        <f t="shared" si="51"/>
        <v>0</v>
      </c>
      <c r="BQ75" s="13">
        <f t="shared" si="52"/>
        <v>0</v>
      </c>
      <c r="BR75" s="25"/>
      <c r="BS75" s="24"/>
      <c r="BT75" s="24"/>
      <c r="BU75" s="24"/>
      <c r="BV75" s="13">
        <f t="shared" si="53"/>
        <v>0</v>
      </c>
      <c r="BW75" s="24"/>
      <c r="BX75" s="24"/>
      <c r="BY75" s="13">
        <f t="shared" si="54"/>
        <v>0</v>
      </c>
      <c r="BZ75" s="24"/>
      <c r="CA75" s="24"/>
      <c r="CB75" s="13">
        <f t="shared" si="55"/>
        <v>0</v>
      </c>
      <c r="CC75" s="24"/>
      <c r="CD75" s="24"/>
      <c r="CE75" s="13">
        <f t="shared" si="56"/>
        <v>0</v>
      </c>
      <c r="CF75" s="24"/>
      <c r="CG75" s="24"/>
      <c r="CH75" s="13">
        <f t="shared" si="57"/>
        <v>0</v>
      </c>
      <c r="CI75" s="24"/>
      <c r="CJ75" s="24"/>
      <c r="CK75" s="13">
        <f t="shared" si="58"/>
        <v>0</v>
      </c>
      <c r="CL75" s="24"/>
      <c r="CM75" s="24"/>
      <c r="CN75" s="13">
        <f t="shared" si="34"/>
        <v>0</v>
      </c>
      <c r="CO75" s="24"/>
      <c r="CP75" s="24"/>
      <c r="CQ75" s="26"/>
      <c r="CR75" s="13">
        <f t="shared" si="59"/>
        <v>0</v>
      </c>
      <c r="CS75" s="24"/>
      <c r="CT75" s="24"/>
      <c r="CU75" s="13">
        <f t="shared" si="60"/>
        <v>0</v>
      </c>
      <c r="CV75" s="13">
        <f t="shared" si="61"/>
        <v>0</v>
      </c>
      <c r="CW75" s="13">
        <f t="shared" si="61"/>
        <v>0</v>
      </c>
      <c r="CX75" s="13">
        <f t="shared" si="62"/>
        <v>0</v>
      </c>
      <c r="CY75" s="25"/>
      <c r="CZ75" s="25"/>
      <c r="DA75" s="13">
        <f t="shared" si="63"/>
        <v>0</v>
      </c>
      <c r="DB75" s="25"/>
      <c r="DC75" s="25"/>
      <c r="DD75" s="13">
        <f t="shared" si="64"/>
        <v>0</v>
      </c>
      <c r="DE75" s="25"/>
      <c r="DF75" s="25"/>
      <c r="DG75" s="17">
        <f t="shared" si="67"/>
        <v>600</v>
      </c>
      <c r="DH75" s="17">
        <f t="shared" si="65"/>
        <v>600</v>
      </c>
      <c r="DI75" s="17">
        <v>0</v>
      </c>
      <c r="DJ75" s="17">
        <f t="shared" si="66"/>
        <v>0</v>
      </c>
      <c r="DK75" s="18">
        <v>6000</v>
      </c>
      <c r="DL75" s="18"/>
    </row>
    <row r="76" spans="1:116" ht="31.5" x14ac:dyDescent="0.2">
      <c r="A76" s="19" t="s">
        <v>141</v>
      </c>
      <c r="B76" s="13">
        <f t="shared" si="35"/>
        <v>0</v>
      </c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13">
        <f t="shared" si="36"/>
        <v>0</v>
      </c>
      <c r="P76" s="24"/>
      <c r="Q76" s="24"/>
      <c r="R76" s="24"/>
      <c r="S76" s="24"/>
      <c r="T76" s="24"/>
      <c r="U76" s="24"/>
      <c r="V76" s="24"/>
      <c r="W76" s="24"/>
      <c r="X76" s="13">
        <f t="shared" si="37"/>
        <v>0</v>
      </c>
      <c r="Y76" s="13">
        <f t="shared" si="38"/>
        <v>0</v>
      </c>
      <c r="Z76" s="24"/>
      <c r="AA76" s="24"/>
      <c r="AB76" s="13">
        <f t="shared" si="39"/>
        <v>0</v>
      </c>
      <c r="AC76" s="24"/>
      <c r="AD76" s="24"/>
      <c r="AE76" s="13">
        <f t="shared" si="40"/>
        <v>0</v>
      </c>
      <c r="AF76" s="24"/>
      <c r="AG76" s="24"/>
      <c r="AH76" s="24"/>
      <c r="AI76" s="13">
        <f t="shared" si="41"/>
        <v>996</v>
      </c>
      <c r="AJ76" s="15">
        <v>199</v>
      </c>
      <c r="AK76" s="15">
        <v>797</v>
      </c>
      <c r="AL76" s="13">
        <f t="shared" si="42"/>
        <v>0</v>
      </c>
      <c r="AM76" s="24"/>
      <c r="AN76" s="24"/>
      <c r="AO76" s="13">
        <f t="shared" si="43"/>
        <v>0</v>
      </c>
      <c r="AP76" s="24"/>
      <c r="AQ76" s="24"/>
      <c r="AR76" s="13">
        <f t="shared" si="44"/>
        <v>0</v>
      </c>
      <c r="AS76" s="25"/>
      <c r="AT76" s="25"/>
      <c r="AU76" s="25"/>
      <c r="AV76" s="25"/>
      <c r="AW76" s="25"/>
      <c r="AX76" s="13">
        <f t="shared" si="45"/>
        <v>0</v>
      </c>
      <c r="AY76" s="25"/>
      <c r="AZ76" s="25"/>
      <c r="BA76" s="13">
        <f t="shared" si="46"/>
        <v>0</v>
      </c>
      <c r="BB76" s="25"/>
      <c r="BC76" s="25"/>
      <c r="BD76" s="13">
        <f t="shared" si="47"/>
        <v>0</v>
      </c>
      <c r="BE76" s="25"/>
      <c r="BF76" s="25"/>
      <c r="BG76" s="13">
        <f t="shared" si="48"/>
        <v>0</v>
      </c>
      <c r="BH76" s="25"/>
      <c r="BI76" s="25"/>
      <c r="BJ76" s="13">
        <f t="shared" si="49"/>
        <v>0</v>
      </c>
      <c r="BK76" s="25"/>
      <c r="BL76" s="25"/>
      <c r="BM76" s="13">
        <f t="shared" si="50"/>
        <v>0</v>
      </c>
      <c r="BN76" s="24"/>
      <c r="BO76" s="24"/>
      <c r="BP76" s="13">
        <f t="shared" si="51"/>
        <v>0</v>
      </c>
      <c r="BQ76" s="13">
        <f t="shared" si="52"/>
        <v>0</v>
      </c>
      <c r="BR76" s="25"/>
      <c r="BS76" s="24"/>
      <c r="BT76" s="24"/>
      <c r="BU76" s="24"/>
      <c r="BV76" s="13">
        <f t="shared" si="53"/>
        <v>0</v>
      </c>
      <c r="BW76" s="24"/>
      <c r="BX76" s="24"/>
      <c r="BY76" s="13">
        <f t="shared" si="54"/>
        <v>0</v>
      </c>
      <c r="BZ76" s="24"/>
      <c r="CA76" s="24"/>
      <c r="CB76" s="13">
        <f t="shared" si="55"/>
        <v>0</v>
      </c>
      <c r="CC76" s="24"/>
      <c r="CD76" s="24"/>
      <c r="CE76" s="13">
        <f t="shared" si="56"/>
        <v>0</v>
      </c>
      <c r="CF76" s="24"/>
      <c r="CG76" s="24"/>
      <c r="CH76" s="13">
        <f t="shared" si="57"/>
        <v>0</v>
      </c>
      <c r="CI76" s="24"/>
      <c r="CJ76" s="24"/>
      <c r="CK76" s="13">
        <f t="shared" si="58"/>
        <v>0</v>
      </c>
      <c r="CL76" s="24"/>
      <c r="CM76" s="24"/>
      <c r="CN76" s="13">
        <f t="shared" si="34"/>
        <v>0</v>
      </c>
      <c r="CO76" s="24"/>
      <c r="CP76" s="24"/>
      <c r="CQ76" s="26"/>
      <c r="CR76" s="13">
        <f t="shared" si="59"/>
        <v>34530</v>
      </c>
      <c r="CS76" s="24">
        <v>19530</v>
      </c>
      <c r="CT76" s="24">
        <v>15000</v>
      </c>
      <c r="CU76" s="13">
        <f t="shared" si="60"/>
        <v>0</v>
      </c>
      <c r="CV76" s="13">
        <f t="shared" si="61"/>
        <v>0</v>
      </c>
      <c r="CW76" s="13">
        <f t="shared" si="61"/>
        <v>0</v>
      </c>
      <c r="CX76" s="13">
        <f t="shared" si="62"/>
        <v>0</v>
      </c>
      <c r="CY76" s="25"/>
      <c r="CZ76" s="25"/>
      <c r="DA76" s="13">
        <f t="shared" si="63"/>
        <v>0</v>
      </c>
      <c r="DB76" s="25"/>
      <c r="DC76" s="25"/>
      <c r="DD76" s="13">
        <f t="shared" si="64"/>
        <v>0</v>
      </c>
      <c r="DE76" s="25"/>
      <c r="DF76" s="25"/>
      <c r="DG76" s="17">
        <f t="shared" si="67"/>
        <v>35526</v>
      </c>
      <c r="DH76" s="17">
        <f t="shared" si="65"/>
        <v>19729</v>
      </c>
      <c r="DI76" s="17">
        <v>0</v>
      </c>
      <c r="DJ76" s="17">
        <f t="shared" si="66"/>
        <v>15797</v>
      </c>
      <c r="DK76" s="18">
        <v>5000</v>
      </c>
      <c r="DL76" s="18"/>
    </row>
    <row r="77" spans="1:116" ht="15.75" x14ac:dyDescent="0.2">
      <c r="A77" s="19" t="s">
        <v>142</v>
      </c>
      <c r="B77" s="13">
        <f t="shared" si="35"/>
        <v>0</v>
      </c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13">
        <f t="shared" si="36"/>
        <v>0</v>
      </c>
      <c r="P77" s="24"/>
      <c r="Q77" s="24"/>
      <c r="R77" s="24"/>
      <c r="S77" s="24"/>
      <c r="T77" s="24"/>
      <c r="U77" s="24"/>
      <c r="V77" s="24"/>
      <c r="W77" s="24"/>
      <c r="X77" s="13">
        <f t="shared" si="37"/>
        <v>0</v>
      </c>
      <c r="Y77" s="13">
        <f t="shared" si="38"/>
        <v>0</v>
      </c>
      <c r="Z77" s="24"/>
      <c r="AA77" s="24"/>
      <c r="AB77" s="13">
        <f t="shared" si="39"/>
        <v>0</v>
      </c>
      <c r="AC77" s="24"/>
      <c r="AD77" s="24"/>
      <c r="AE77" s="13">
        <f t="shared" si="40"/>
        <v>0</v>
      </c>
      <c r="AF77" s="24"/>
      <c r="AG77" s="24"/>
      <c r="AH77" s="24"/>
      <c r="AI77" s="13">
        <f t="shared" si="41"/>
        <v>0</v>
      </c>
      <c r="AJ77" s="24"/>
      <c r="AK77" s="24"/>
      <c r="AL77" s="13">
        <f t="shared" si="42"/>
        <v>0</v>
      </c>
      <c r="AM77" s="24"/>
      <c r="AN77" s="24"/>
      <c r="AO77" s="13">
        <f t="shared" si="43"/>
        <v>0</v>
      </c>
      <c r="AP77" s="24"/>
      <c r="AQ77" s="24"/>
      <c r="AR77" s="13">
        <f t="shared" si="44"/>
        <v>0</v>
      </c>
      <c r="AS77" s="25"/>
      <c r="AT77" s="25"/>
      <c r="AU77" s="25"/>
      <c r="AV77" s="25"/>
      <c r="AW77" s="25"/>
      <c r="AX77" s="13">
        <f t="shared" si="45"/>
        <v>0</v>
      </c>
      <c r="AY77" s="25"/>
      <c r="AZ77" s="25"/>
      <c r="BA77" s="13">
        <f t="shared" si="46"/>
        <v>0</v>
      </c>
      <c r="BB77" s="25"/>
      <c r="BC77" s="25"/>
      <c r="BD77" s="13">
        <f t="shared" si="47"/>
        <v>0</v>
      </c>
      <c r="BE77" s="25"/>
      <c r="BF77" s="25"/>
      <c r="BG77" s="13">
        <f t="shared" si="48"/>
        <v>0</v>
      </c>
      <c r="BH77" s="25"/>
      <c r="BI77" s="25"/>
      <c r="BJ77" s="13">
        <f t="shared" si="49"/>
        <v>0</v>
      </c>
      <c r="BK77" s="25"/>
      <c r="BL77" s="25"/>
      <c r="BM77" s="13">
        <f t="shared" si="50"/>
        <v>0</v>
      </c>
      <c r="BN77" s="24"/>
      <c r="BO77" s="24"/>
      <c r="BP77" s="13">
        <f t="shared" si="51"/>
        <v>0</v>
      </c>
      <c r="BQ77" s="13">
        <f t="shared" si="52"/>
        <v>0</v>
      </c>
      <c r="BR77" s="25"/>
      <c r="BS77" s="24"/>
      <c r="BT77" s="24"/>
      <c r="BU77" s="24"/>
      <c r="BV77" s="13">
        <f t="shared" si="53"/>
        <v>0</v>
      </c>
      <c r="BW77" s="24"/>
      <c r="BX77" s="24"/>
      <c r="BY77" s="13">
        <f t="shared" si="54"/>
        <v>0</v>
      </c>
      <c r="BZ77" s="24"/>
      <c r="CA77" s="24"/>
      <c r="CB77" s="13">
        <f t="shared" si="55"/>
        <v>0</v>
      </c>
      <c r="CC77" s="24"/>
      <c r="CD77" s="24"/>
      <c r="CE77" s="13">
        <f t="shared" si="56"/>
        <v>0</v>
      </c>
      <c r="CF77" s="24"/>
      <c r="CG77" s="24"/>
      <c r="CH77" s="13">
        <f t="shared" si="57"/>
        <v>0</v>
      </c>
      <c r="CI77" s="24"/>
      <c r="CJ77" s="24"/>
      <c r="CK77" s="13">
        <f t="shared" si="58"/>
        <v>0</v>
      </c>
      <c r="CL77" s="24"/>
      <c r="CM77" s="24"/>
      <c r="CN77" s="13">
        <f t="shared" si="34"/>
        <v>0</v>
      </c>
      <c r="CO77" s="24"/>
      <c r="CP77" s="24"/>
      <c r="CQ77" s="26"/>
      <c r="CR77" s="13">
        <f t="shared" si="59"/>
        <v>29894</v>
      </c>
      <c r="CS77" s="15">
        <v>24124</v>
      </c>
      <c r="CT77" s="15">
        <v>5770</v>
      </c>
      <c r="CU77" s="13">
        <f t="shared" si="60"/>
        <v>0</v>
      </c>
      <c r="CV77" s="13">
        <f t="shared" si="61"/>
        <v>0</v>
      </c>
      <c r="CW77" s="13">
        <f t="shared" si="61"/>
        <v>0</v>
      </c>
      <c r="CX77" s="13">
        <f t="shared" si="62"/>
        <v>0</v>
      </c>
      <c r="CY77" s="25"/>
      <c r="CZ77" s="25"/>
      <c r="DA77" s="13">
        <f t="shared" si="63"/>
        <v>0</v>
      </c>
      <c r="DB77" s="25"/>
      <c r="DC77" s="25"/>
      <c r="DD77" s="13">
        <f t="shared" si="64"/>
        <v>0</v>
      </c>
      <c r="DE77" s="25"/>
      <c r="DF77" s="25"/>
      <c r="DG77" s="17">
        <f t="shared" si="67"/>
        <v>29894</v>
      </c>
      <c r="DH77" s="17">
        <f t="shared" si="65"/>
        <v>24124</v>
      </c>
      <c r="DI77" s="17">
        <v>0</v>
      </c>
      <c r="DJ77" s="17">
        <f t="shared" si="66"/>
        <v>5770</v>
      </c>
      <c r="DK77" s="18"/>
      <c r="DL77" s="18"/>
    </row>
    <row r="78" spans="1:116" ht="15.75" x14ac:dyDescent="0.2">
      <c r="A78" s="19" t="s">
        <v>143</v>
      </c>
      <c r="B78" s="13">
        <f t="shared" si="35"/>
        <v>0</v>
      </c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13">
        <f t="shared" si="36"/>
        <v>0</v>
      </c>
      <c r="P78" s="24"/>
      <c r="Q78" s="24"/>
      <c r="R78" s="24"/>
      <c r="S78" s="24"/>
      <c r="T78" s="24"/>
      <c r="U78" s="24"/>
      <c r="V78" s="24"/>
      <c r="W78" s="24"/>
      <c r="X78" s="13">
        <f t="shared" si="37"/>
        <v>0</v>
      </c>
      <c r="Y78" s="13">
        <f t="shared" si="38"/>
        <v>0</v>
      </c>
      <c r="Z78" s="24"/>
      <c r="AA78" s="24"/>
      <c r="AB78" s="13">
        <f t="shared" si="39"/>
        <v>0</v>
      </c>
      <c r="AC78" s="24"/>
      <c r="AD78" s="24"/>
      <c r="AE78" s="13">
        <f t="shared" si="40"/>
        <v>0</v>
      </c>
      <c r="AF78" s="24"/>
      <c r="AG78" s="24"/>
      <c r="AH78" s="24"/>
      <c r="AI78" s="13">
        <f t="shared" si="41"/>
        <v>0</v>
      </c>
      <c r="AJ78" s="24"/>
      <c r="AK78" s="24"/>
      <c r="AL78" s="13">
        <f t="shared" si="42"/>
        <v>0</v>
      </c>
      <c r="AM78" s="24"/>
      <c r="AN78" s="24"/>
      <c r="AO78" s="13">
        <f t="shared" si="43"/>
        <v>0</v>
      </c>
      <c r="AP78" s="24"/>
      <c r="AQ78" s="24"/>
      <c r="AR78" s="13">
        <f t="shared" si="44"/>
        <v>0</v>
      </c>
      <c r="AS78" s="25"/>
      <c r="AT78" s="25"/>
      <c r="AU78" s="25"/>
      <c r="AV78" s="25"/>
      <c r="AW78" s="25"/>
      <c r="AX78" s="13">
        <f t="shared" si="45"/>
        <v>0</v>
      </c>
      <c r="AY78" s="25"/>
      <c r="AZ78" s="25"/>
      <c r="BA78" s="13">
        <f t="shared" si="46"/>
        <v>0</v>
      </c>
      <c r="BB78" s="25"/>
      <c r="BC78" s="25"/>
      <c r="BD78" s="13">
        <f t="shared" si="47"/>
        <v>0</v>
      </c>
      <c r="BE78" s="25"/>
      <c r="BF78" s="25"/>
      <c r="BG78" s="13">
        <f t="shared" si="48"/>
        <v>0</v>
      </c>
      <c r="BH78" s="25"/>
      <c r="BI78" s="25"/>
      <c r="BJ78" s="13">
        <f t="shared" si="49"/>
        <v>0</v>
      </c>
      <c r="BK78" s="25"/>
      <c r="BL78" s="25"/>
      <c r="BM78" s="13">
        <f t="shared" si="50"/>
        <v>0</v>
      </c>
      <c r="BN78" s="24"/>
      <c r="BO78" s="24"/>
      <c r="BP78" s="13">
        <f t="shared" si="51"/>
        <v>0</v>
      </c>
      <c r="BQ78" s="13">
        <f t="shared" si="52"/>
        <v>0</v>
      </c>
      <c r="BR78" s="25"/>
      <c r="BS78" s="24"/>
      <c r="BT78" s="24"/>
      <c r="BU78" s="24"/>
      <c r="BV78" s="13">
        <f t="shared" si="53"/>
        <v>0</v>
      </c>
      <c r="BW78" s="24"/>
      <c r="BX78" s="24"/>
      <c r="BY78" s="13">
        <f t="shared" si="54"/>
        <v>0</v>
      </c>
      <c r="BZ78" s="24"/>
      <c r="CA78" s="24"/>
      <c r="CB78" s="13">
        <f t="shared" si="55"/>
        <v>0</v>
      </c>
      <c r="CC78" s="24"/>
      <c r="CD78" s="24"/>
      <c r="CE78" s="13">
        <f t="shared" si="56"/>
        <v>0</v>
      </c>
      <c r="CF78" s="24"/>
      <c r="CG78" s="24"/>
      <c r="CH78" s="13">
        <f t="shared" si="57"/>
        <v>0</v>
      </c>
      <c r="CI78" s="24"/>
      <c r="CJ78" s="24"/>
      <c r="CK78" s="13">
        <f t="shared" si="58"/>
        <v>0</v>
      </c>
      <c r="CL78" s="24"/>
      <c r="CM78" s="24"/>
      <c r="CN78" s="13">
        <f t="shared" si="34"/>
        <v>0</v>
      </c>
      <c r="CO78" s="24"/>
      <c r="CP78" s="24"/>
      <c r="CQ78" s="26"/>
      <c r="CR78" s="13">
        <f t="shared" si="59"/>
        <v>4000</v>
      </c>
      <c r="CS78" s="15">
        <v>3160</v>
      </c>
      <c r="CT78" s="15">
        <v>840</v>
      </c>
      <c r="CU78" s="13">
        <f t="shared" si="60"/>
        <v>0</v>
      </c>
      <c r="CV78" s="13">
        <f t="shared" si="61"/>
        <v>0</v>
      </c>
      <c r="CW78" s="13">
        <f t="shared" si="61"/>
        <v>0</v>
      </c>
      <c r="CX78" s="13">
        <f t="shared" si="62"/>
        <v>0</v>
      </c>
      <c r="CY78" s="25"/>
      <c r="CZ78" s="25"/>
      <c r="DA78" s="13">
        <f t="shared" si="63"/>
        <v>0</v>
      </c>
      <c r="DB78" s="25"/>
      <c r="DC78" s="25"/>
      <c r="DD78" s="13">
        <f t="shared" si="64"/>
        <v>0</v>
      </c>
      <c r="DE78" s="25"/>
      <c r="DF78" s="25"/>
      <c r="DG78" s="17">
        <f t="shared" si="67"/>
        <v>4000</v>
      </c>
      <c r="DH78" s="17">
        <f t="shared" si="65"/>
        <v>3160</v>
      </c>
      <c r="DI78" s="17">
        <v>0</v>
      </c>
      <c r="DJ78" s="17">
        <f t="shared" si="66"/>
        <v>840</v>
      </c>
      <c r="DK78" s="18"/>
      <c r="DL78" s="18"/>
    </row>
    <row r="79" spans="1:116" s="4" customFormat="1" ht="15.75" x14ac:dyDescent="0.2">
      <c r="A79" s="19" t="s">
        <v>144</v>
      </c>
      <c r="B79" s="13">
        <f t="shared" si="35"/>
        <v>450</v>
      </c>
      <c r="C79" s="20">
        <v>450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13">
        <f t="shared" si="36"/>
        <v>0</v>
      </c>
      <c r="P79" s="24"/>
      <c r="Q79" s="24"/>
      <c r="R79" s="24"/>
      <c r="S79" s="24"/>
      <c r="T79" s="24"/>
      <c r="U79" s="24"/>
      <c r="V79" s="24"/>
      <c r="W79" s="24"/>
      <c r="X79" s="13">
        <f t="shared" si="37"/>
        <v>0</v>
      </c>
      <c r="Y79" s="13">
        <f t="shared" si="38"/>
        <v>0</v>
      </c>
      <c r="Z79" s="24"/>
      <c r="AA79" s="24"/>
      <c r="AB79" s="13">
        <f t="shared" si="39"/>
        <v>0</v>
      </c>
      <c r="AC79" s="24"/>
      <c r="AD79" s="24"/>
      <c r="AE79" s="13">
        <f t="shared" si="40"/>
        <v>0</v>
      </c>
      <c r="AF79" s="24"/>
      <c r="AG79" s="24"/>
      <c r="AH79" s="24"/>
      <c r="AI79" s="13">
        <f t="shared" si="41"/>
        <v>0</v>
      </c>
      <c r="AJ79" s="24"/>
      <c r="AK79" s="24"/>
      <c r="AL79" s="13">
        <f t="shared" si="42"/>
        <v>0</v>
      </c>
      <c r="AM79" s="24"/>
      <c r="AN79" s="24"/>
      <c r="AO79" s="13">
        <f t="shared" si="43"/>
        <v>0</v>
      </c>
      <c r="AP79" s="24"/>
      <c r="AQ79" s="24"/>
      <c r="AR79" s="13">
        <f t="shared" si="44"/>
        <v>0</v>
      </c>
      <c r="AS79" s="25"/>
      <c r="AT79" s="25"/>
      <c r="AU79" s="25"/>
      <c r="AV79" s="25"/>
      <c r="AW79" s="25"/>
      <c r="AX79" s="13">
        <f t="shared" si="45"/>
        <v>0</v>
      </c>
      <c r="AY79" s="25"/>
      <c r="AZ79" s="25"/>
      <c r="BA79" s="13">
        <f t="shared" si="46"/>
        <v>0</v>
      </c>
      <c r="BB79" s="25"/>
      <c r="BC79" s="25"/>
      <c r="BD79" s="13">
        <f t="shared" si="47"/>
        <v>0</v>
      </c>
      <c r="BE79" s="25"/>
      <c r="BF79" s="25"/>
      <c r="BG79" s="13">
        <f t="shared" si="48"/>
        <v>0</v>
      </c>
      <c r="BH79" s="25"/>
      <c r="BI79" s="25"/>
      <c r="BJ79" s="13">
        <f t="shared" si="49"/>
        <v>0</v>
      </c>
      <c r="BK79" s="25"/>
      <c r="BL79" s="25"/>
      <c r="BM79" s="13">
        <f t="shared" si="50"/>
        <v>761</v>
      </c>
      <c r="BN79" s="20">
        <v>761</v>
      </c>
      <c r="BO79" s="24"/>
      <c r="BP79" s="13">
        <f t="shared" si="51"/>
        <v>0</v>
      </c>
      <c r="BQ79" s="13">
        <f t="shared" si="52"/>
        <v>0</v>
      </c>
      <c r="BR79" s="25"/>
      <c r="BS79" s="24"/>
      <c r="BT79" s="24"/>
      <c r="BU79" s="24"/>
      <c r="BV79" s="13">
        <f t="shared" si="53"/>
        <v>0</v>
      </c>
      <c r="BW79" s="24"/>
      <c r="BX79" s="24"/>
      <c r="BY79" s="13">
        <f t="shared" si="54"/>
        <v>0</v>
      </c>
      <c r="BZ79" s="24"/>
      <c r="CA79" s="24"/>
      <c r="CB79" s="13">
        <f t="shared" si="55"/>
        <v>0</v>
      </c>
      <c r="CC79" s="24"/>
      <c r="CD79" s="24"/>
      <c r="CE79" s="13">
        <f t="shared" si="56"/>
        <v>3915</v>
      </c>
      <c r="CF79" s="20">
        <v>3860</v>
      </c>
      <c r="CG79" s="20">
        <v>55</v>
      </c>
      <c r="CH79" s="13">
        <f t="shared" si="57"/>
        <v>0</v>
      </c>
      <c r="CI79" s="24"/>
      <c r="CJ79" s="24"/>
      <c r="CK79" s="13">
        <f t="shared" si="58"/>
        <v>0</v>
      </c>
      <c r="CL79" s="24"/>
      <c r="CM79" s="24"/>
      <c r="CN79" s="13">
        <f t="shared" si="34"/>
        <v>0</v>
      </c>
      <c r="CO79" s="24"/>
      <c r="CP79" s="24"/>
      <c r="CQ79" s="26"/>
      <c r="CR79" s="13">
        <f t="shared" si="59"/>
        <v>0</v>
      </c>
      <c r="CS79" s="24"/>
      <c r="CT79" s="24"/>
      <c r="CU79" s="13">
        <f t="shared" si="60"/>
        <v>0</v>
      </c>
      <c r="CV79" s="13">
        <f t="shared" si="61"/>
        <v>0</v>
      </c>
      <c r="CW79" s="13">
        <f t="shared" si="61"/>
        <v>0</v>
      </c>
      <c r="CX79" s="13">
        <f t="shared" si="62"/>
        <v>0</v>
      </c>
      <c r="CY79" s="25"/>
      <c r="CZ79" s="25"/>
      <c r="DA79" s="13">
        <f t="shared" si="63"/>
        <v>0</v>
      </c>
      <c r="DB79" s="25"/>
      <c r="DC79" s="25"/>
      <c r="DD79" s="13">
        <f t="shared" si="64"/>
        <v>0</v>
      </c>
      <c r="DE79" s="25"/>
      <c r="DF79" s="25"/>
      <c r="DG79" s="17">
        <f t="shared" si="67"/>
        <v>5126</v>
      </c>
      <c r="DH79" s="17">
        <f t="shared" si="65"/>
        <v>5071</v>
      </c>
      <c r="DI79" s="17">
        <v>0</v>
      </c>
      <c r="DJ79" s="17">
        <f t="shared" si="66"/>
        <v>55</v>
      </c>
      <c r="DK79" s="18"/>
      <c r="DL79" s="18"/>
    </row>
    <row r="80" spans="1:116" ht="31.5" x14ac:dyDescent="0.2">
      <c r="A80" s="19" t="s">
        <v>145</v>
      </c>
      <c r="B80" s="13">
        <f t="shared" si="35"/>
        <v>4568</v>
      </c>
      <c r="C80" s="15">
        <v>2583</v>
      </c>
      <c r="D80" s="15">
        <v>1108</v>
      </c>
      <c r="E80" s="15">
        <v>0</v>
      </c>
      <c r="F80" s="15">
        <v>0</v>
      </c>
      <c r="G80" s="15">
        <v>0</v>
      </c>
      <c r="H80" s="15">
        <v>80</v>
      </c>
      <c r="I80" s="15">
        <v>299</v>
      </c>
      <c r="J80" s="15">
        <v>0</v>
      </c>
      <c r="K80" s="15">
        <v>0</v>
      </c>
      <c r="L80" s="15">
        <v>0</v>
      </c>
      <c r="M80" s="15">
        <v>498</v>
      </c>
      <c r="N80" s="15">
        <v>0</v>
      </c>
      <c r="O80" s="13">
        <f t="shared" si="36"/>
        <v>996</v>
      </c>
      <c r="P80" s="15">
        <v>0</v>
      </c>
      <c r="Q80" s="15">
        <v>996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3">
        <f t="shared" si="37"/>
        <v>588</v>
      </c>
      <c r="Y80" s="13">
        <f t="shared" si="38"/>
        <v>528</v>
      </c>
      <c r="Z80" s="15">
        <v>528</v>
      </c>
      <c r="AA80" s="15">
        <v>0</v>
      </c>
      <c r="AB80" s="13">
        <f t="shared" si="39"/>
        <v>60</v>
      </c>
      <c r="AC80" s="15">
        <v>60</v>
      </c>
      <c r="AD80" s="15">
        <v>0</v>
      </c>
      <c r="AE80" s="13">
        <f t="shared" si="40"/>
        <v>618</v>
      </c>
      <c r="AF80" s="15">
        <v>618</v>
      </c>
      <c r="AG80" s="15">
        <v>0</v>
      </c>
      <c r="AH80" s="15">
        <v>0</v>
      </c>
      <c r="AI80" s="13">
        <f t="shared" si="41"/>
        <v>0</v>
      </c>
      <c r="AJ80" s="15">
        <v>0</v>
      </c>
      <c r="AK80" s="15">
        <v>0</v>
      </c>
      <c r="AL80" s="13">
        <f t="shared" si="42"/>
        <v>797</v>
      </c>
      <c r="AM80" s="15">
        <v>797</v>
      </c>
      <c r="AN80" s="15">
        <v>0</v>
      </c>
      <c r="AO80" s="13">
        <f t="shared" si="43"/>
        <v>80</v>
      </c>
      <c r="AP80" s="15">
        <v>80</v>
      </c>
      <c r="AQ80" s="15">
        <v>0</v>
      </c>
      <c r="AR80" s="13">
        <f t="shared" si="44"/>
        <v>429</v>
      </c>
      <c r="AS80" s="14">
        <v>149</v>
      </c>
      <c r="AT80" s="14">
        <v>0</v>
      </c>
      <c r="AU80" s="14">
        <v>0</v>
      </c>
      <c r="AV80" s="14">
        <v>0</v>
      </c>
      <c r="AW80" s="14">
        <v>0</v>
      </c>
      <c r="AX80" s="13">
        <f t="shared" si="45"/>
        <v>0</v>
      </c>
      <c r="AY80" s="14">
        <v>0</v>
      </c>
      <c r="AZ80" s="14">
        <v>0</v>
      </c>
      <c r="BA80" s="13">
        <f t="shared" si="46"/>
        <v>0</v>
      </c>
      <c r="BB80" s="14">
        <v>0</v>
      </c>
      <c r="BC80" s="14">
        <v>0</v>
      </c>
      <c r="BD80" s="13">
        <f t="shared" si="47"/>
        <v>80</v>
      </c>
      <c r="BE80" s="14">
        <v>80</v>
      </c>
      <c r="BF80" s="25"/>
      <c r="BG80" s="13">
        <f t="shared" si="48"/>
        <v>0</v>
      </c>
      <c r="BH80" s="25"/>
      <c r="BI80" s="25"/>
      <c r="BJ80" s="13">
        <f t="shared" si="49"/>
        <v>200</v>
      </c>
      <c r="BK80" s="14">
        <v>200</v>
      </c>
      <c r="BL80" s="14">
        <v>0</v>
      </c>
      <c r="BM80" s="13">
        <f t="shared" si="50"/>
        <v>259</v>
      </c>
      <c r="BN80" s="15">
        <v>259</v>
      </c>
      <c r="BO80" s="15">
        <v>0</v>
      </c>
      <c r="BP80" s="13">
        <f t="shared" si="51"/>
        <v>1527</v>
      </c>
      <c r="BQ80" s="13">
        <f t="shared" si="52"/>
        <v>0</v>
      </c>
      <c r="BR80" s="14">
        <v>0</v>
      </c>
      <c r="BS80" s="15">
        <v>0</v>
      </c>
      <c r="BT80" s="15">
        <v>0</v>
      </c>
      <c r="BU80" s="15">
        <v>1507</v>
      </c>
      <c r="BV80" s="13">
        <f t="shared" si="53"/>
        <v>20</v>
      </c>
      <c r="BW80" s="15">
        <v>20</v>
      </c>
      <c r="BX80" s="15">
        <v>0</v>
      </c>
      <c r="BY80" s="13">
        <f t="shared" si="54"/>
        <v>0</v>
      </c>
      <c r="BZ80" s="15">
        <v>0</v>
      </c>
      <c r="CA80" s="15">
        <v>0</v>
      </c>
      <c r="CB80" s="13">
        <f t="shared" si="55"/>
        <v>0</v>
      </c>
      <c r="CC80" s="15">
        <v>0</v>
      </c>
      <c r="CD80" s="15">
        <v>0</v>
      </c>
      <c r="CE80" s="13">
        <f t="shared" si="56"/>
        <v>518</v>
      </c>
      <c r="CF80" s="15">
        <v>518</v>
      </c>
      <c r="CG80" s="15">
        <v>0</v>
      </c>
      <c r="CH80" s="13">
        <f t="shared" si="57"/>
        <v>449</v>
      </c>
      <c r="CI80" s="15">
        <v>449</v>
      </c>
      <c r="CJ80" s="15">
        <v>0</v>
      </c>
      <c r="CK80" s="13">
        <f t="shared" si="58"/>
        <v>0</v>
      </c>
      <c r="CL80" s="15">
        <v>0</v>
      </c>
      <c r="CM80" s="15">
        <v>0</v>
      </c>
      <c r="CN80" s="13">
        <f t="shared" si="34"/>
        <v>385</v>
      </c>
      <c r="CO80" s="15">
        <v>385</v>
      </c>
      <c r="CP80" s="15">
        <v>0</v>
      </c>
      <c r="CQ80" s="22"/>
      <c r="CR80" s="13">
        <f t="shared" si="59"/>
        <v>249</v>
      </c>
      <c r="CS80" s="15">
        <v>249</v>
      </c>
      <c r="CT80" s="24"/>
      <c r="CU80" s="13">
        <f t="shared" si="60"/>
        <v>0</v>
      </c>
      <c r="CV80" s="13">
        <f t="shared" si="61"/>
        <v>0</v>
      </c>
      <c r="CW80" s="13">
        <f t="shared" si="61"/>
        <v>0</v>
      </c>
      <c r="CX80" s="13">
        <f t="shared" si="62"/>
        <v>0</v>
      </c>
      <c r="CY80" s="25"/>
      <c r="CZ80" s="25"/>
      <c r="DA80" s="13">
        <f t="shared" si="63"/>
        <v>0</v>
      </c>
      <c r="DB80" s="25"/>
      <c r="DC80" s="25"/>
      <c r="DD80" s="13">
        <f t="shared" si="64"/>
        <v>0</v>
      </c>
      <c r="DE80" s="25"/>
      <c r="DF80" s="25"/>
      <c r="DG80" s="17">
        <f t="shared" si="67"/>
        <v>11463</v>
      </c>
      <c r="DH80" s="17">
        <f t="shared" si="65"/>
        <v>10467</v>
      </c>
      <c r="DI80" s="17">
        <v>152</v>
      </c>
      <c r="DJ80" s="17">
        <f t="shared" si="66"/>
        <v>996</v>
      </c>
      <c r="DK80" s="18">
        <f>7000-62</f>
        <v>6938</v>
      </c>
      <c r="DL80" s="18">
        <f>2029-810</f>
        <v>1219</v>
      </c>
    </row>
    <row r="81" spans="1:116" ht="64.5" customHeight="1" x14ac:dyDescent="0.2">
      <c r="A81" s="19" t="s">
        <v>146</v>
      </c>
      <c r="B81" s="13">
        <f t="shared" si="35"/>
        <v>0</v>
      </c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13">
        <f t="shared" si="36"/>
        <v>0</v>
      </c>
      <c r="P81" s="24"/>
      <c r="Q81" s="24"/>
      <c r="R81" s="24"/>
      <c r="S81" s="24"/>
      <c r="T81" s="24"/>
      <c r="U81" s="24"/>
      <c r="V81" s="24"/>
      <c r="W81" s="24"/>
      <c r="X81" s="13">
        <f t="shared" si="37"/>
        <v>0</v>
      </c>
      <c r="Y81" s="13">
        <f t="shared" si="38"/>
        <v>0</v>
      </c>
      <c r="Z81" s="24"/>
      <c r="AA81" s="24"/>
      <c r="AB81" s="13">
        <f t="shared" si="39"/>
        <v>0</v>
      </c>
      <c r="AC81" s="24"/>
      <c r="AD81" s="24"/>
      <c r="AE81" s="13">
        <f t="shared" si="40"/>
        <v>0</v>
      </c>
      <c r="AF81" s="24"/>
      <c r="AG81" s="24"/>
      <c r="AH81" s="24"/>
      <c r="AI81" s="13">
        <f t="shared" si="41"/>
        <v>0</v>
      </c>
      <c r="AJ81" s="24"/>
      <c r="AK81" s="24"/>
      <c r="AL81" s="13">
        <f t="shared" si="42"/>
        <v>0</v>
      </c>
      <c r="AM81" s="24"/>
      <c r="AN81" s="24"/>
      <c r="AO81" s="13">
        <f t="shared" si="43"/>
        <v>0</v>
      </c>
      <c r="AP81" s="24"/>
      <c r="AQ81" s="24"/>
      <c r="AR81" s="13">
        <f t="shared" si="44"/>
        <v>0</v>
      </c>
      <c r="AS81" s="25"/>
      <c r="AT81" s="25"/>
      <c r="AU81" s="25"/>
      <c r="AV81" s="25"/>
      <c r="AW81" s="25"/>
      <c r="AX81" s="13">
        <f t="shared" si="45"/>
        <v>0</v>
      </c>
      <c r="AY81" s="25"/>
      <c r="AZ81" s="25"/>
      <c r="BA81" s="13">
        <f t="shared" si="46"/>
        <v>0</v>
      </c>
      <c r="BB81" s="25"/>
      <c r="BC81" s="25"/>
      <c r="BD81" s="13">
        <f t="shared" si="47"/>
        <v>0</v>
      </c>
      <c r="BE81" s="25"/>
      <c r="BF81" s="25"/>
      <c r="BG81" s="13">
        <f t="shared" si="48"/>
        <v>0</v>
      </c>
      <c r="BH81" s="25"/>
      <c r="BI81" s="25"/>
      <c r="BJ81" s="13">
        <f t="shared" si="49"/>
        <v>0</v>
      </c>
      <c r="BK81" s="25"/>
      <c r="BL81" s="25"/>
      <c r="BM81" s="13">
        <f t="shared" si="50"/>
        <v>0</v>
      </c>
      <c r="BN81" s="24"/>
      <c r="BO81" s="24"/>
      <c r="BP81" s="13">
        <f t="shared" si="51"/>
        <v>2000</v>
      </c>
      <c r="BQ81" s="13">
        <f t="shared" si="52"/>
        <v>727</v>
      </c>
      <c r="BR81" s="14">
        <v>727</v>
      </c>
      <c r="BS81" s="15">
        <v>0</v>
      </c>
      <c r="BT81" s="15">
        <v>311</v>
      </c>
      <c r="BU81" s="15">
        <v>300</v>
      </c>
      <c r="BV81" s="13">
        <f t="shared" si="53"/>
        <v>362</v>
      </c>
      <c r="BW81" s="15">
        <v>220</v>
      </c>
      <c r="BX81" s="15">
        <v>142</v>
      </c>
      <c r="BY81" s="13">
        <f t="shared" si="54"/>
        <v>0</v>
      </c>
      <c r="BZ81" s="15">
        <v>0</v>
      </c>
      <c r="CA81" s="15">
        <v>0</v>
      </c>
      <c r="CB81" s="13">
        <f t="shared" si="55"/>
        <v>300</v>
      </c>
      <c r="CC81" s="15">
        <v>300</v>
      </c>
      <c r="CD81" s="15">
        <v>0</v>
      </c>
      <c r="CE81" s="13">
        <f t="shared" si="56"/>
        <v>0</v>
      </c>
      <c r="CF81" s="24"/>
      <c r="CG81" s="24"/>
      <c r="CH81" s="13">
        <f t="shared" si="57"/>
        <v>0</v>
      </c>
      <c r="CI81" s="24"/>
      <c r="CJ81" s="24"/>
      <c r="CK81" s="13">
        <f t="shared" si="58"/>
        <v>0</v>
      </c>
      <c r="CL81" s="24"/>
      <c r="CM81" s="24"/>
      <c r="CN81" s="13">
        <f t="shared" si="34"/>
        <v>0</v>
      </c>
      <c r="CO81" s="24"/>
      <c r="CP81" s="24"/>
      <c r="CQ81" s="26"/>
      <c r="CR81" s="13">
        <f t="shared" si="59"/>
        <v>0</v>
      </c>
      <c r="CS81" s="24"/>
      <c r="CT81" s="24"/>
      <c r="CU81" s="13">
        <f t="shared" si="60"/>
        <v>0</v>
      </c>
      <c r="CV81" s="13">
        <f t="shared" si="61"/>
        <v>0</v>
      </c>
      <c r="CW81" s="13">
        <f t="shared" si="61"/>
        <v>0</v>
      </c>
      <c r="CX81" s="13">
        <f t="shared" si="62"/>
        <v>0</v>
      </c>
      <c r="CY81" s="25"/>
      <c r="CZ81" s="25"/>
      <c r="DA81" s="13">
        <f t="shared" si="63"/>
        <v>0</v>
      </c>
      <c r="DB81" s="25"/>
      <c r="DC81" s="25"/>
      <c r="DD81" s="13">
        <f t="shared" si="64"/>
        <v>0</v>
      </c>
      <c r="DE81" s="25"/>
      <c r="DF81" s="25"/>
      <c r="DG81" s="17">
        <f t="shared" si="67"/>
        <v>2000</v>
      </c>
      <c r="DH81" s="17">
        <f t="shared" si="65"/>
        <v>1547</v>
      </c>
      <c r="DI81" s="17">
        <v>0</v>
      </c>
      <c r="DJ81" s="17">
        <f t="shared" si="66"/>
        <v>453</v>
      </c>
      <c r="DK81" s="18"/>
      <c r="DL81" s="18"/>
    </row>
    <row r="82" spans="1:116" ht="45.75" customHeight="1" x14ac:dyDescent="0.2">
      <c r="A82" s="19" t="s">
        <v>147</v>
      </c>
      <c r="B82" s="13">
        <f t="shared" si="35"/>
        <v>100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100</v>
      </c>
      <c r="L82" s="24"/>
      <c r="M82" s="24"/>
      <c r="N82" s="24"/>
      <c r="O82" s="13">
        <f t="shared" si="36"/>
        <v>0</v>
      </c>
      <c r="P82" s="24"/>
      <c r="Q82" s="24"/>
      <c r="R82" s="24"/>
      <c r="S82" s="24"/>
      <c r="T82" s="24"/>
      <c r="U82" s="24"/>
      <c r="V82" s="24"/>
      <c r="W82" s="24"/>
      <c r="X82" s="13">
        <f t="shared" si="37"/>
        <v>0</v>
      </c>
      <c r="Y82" s="13">
        <f t="shared" si="38"/>
        <v>0</v>
      </c>
      <c r="Z82" s="24"/>
      <c r="AA82" s="24"/>
      <c r="AB82" s="13">
        <f t="shared" si="39"/>
        <v>0</v>
      </c>
      <c r="AC82" s="24"/>
      <c r="AD82" s="24"/>
      <c r="AE82" s="13">
        <f t="shared" si="40"/>
        <v>0</v>
      </c>
      <c r="AF82" s="24"/>
      <c r="AG82" s="24"/>
      <c r="AH82" s="24"/>
      <c r="AI82" s="13">
        <f t="shared" si="41"/>
        <v>0</v>
      </c>
      <c r="AJ82" s="24"/>
      <c r="AK82" s="24"/>
      <c r="AL82" s="13">
        <f t="shared" si="42"/>
        <v>0</v>
      </c>
      <c r="AM82" s="24"/>
      <c r="AN82" s="24"/>
      <c r="AO82" s="13">
        <f t="shared" si="43"/>
        <v>0</v>
      </c>
      <c r="AP82" s="24"/>
      <c r="AQ82" s="24"/>
      <c r="AR82" s="13">
        <f t="shared" si="44"/>
        <v>0</v>
      </c>
      <c r="AS82" s="25"/>
      <c r="AT82" s="25"/>
      <c r="AU82" s="25"/>
      <c r="AV82" s="25"/>
      <c r="AW82" s="25"/>
      <c r="AX82" s="13">
        <f t="shared" si="45"/>
        <v>0</v>
      </c>
      <c r="AY82" s="25"/>
      <c r="AZ82" s="25"/>
      <c r="BA82" s="13">
        <f t="shared" si="46"/>
        <v>0</v>
      </c>
      <c r="BB82" s="25"/>
      <c r="BC82" s="25"/>
      <c r="BD82" s="13">
        <f t="shared" si="47"/>
        <v>0</v>
      </c>
      <c r="BE82" s="25"/>
      <c r="BF82" s="25"/>
      <c r="BG82" s="13">
        <f t="shared" si="48"/>
        <v>0</v>
      </c>
      <c r="BH82" s="25"/>
      <c r="BI82" s="25"/>
      <c r="BJ82" s="13">
        <f t="shared" si="49"/>
        <v>0</v>
      </c>
      <c r="BK82" s="25"/>
      <c r="BL82" s="25"/>
      <c r="BM82" s="13">
        <f t="shared" si="50"/>
        <v>0</v>
      </c>
      <c r="BN82" s="24"/>
      <c r="BO82" s="24"/>
      <c r="BP82" s="13">
        <f t="shared" si="51"/>
        <v>0</v>
      </c>
      <c r="BQ82" s="13">
        <f t="shared" si="52"/>
        <v>0</v>
      </c>
      <c r="BR82" s="25"/>
      <c r="BS82" s="24"/>
      <c r="BT82" s="24"/>
      <c r="BU82" s="24"/>
      <c r="BV82" s="13">
        <f t="shared" si="53"/>
        <v>0</v>
      </c>
      <c r="BW82" s="24"/>
      <c r="BX82" s="24"/>
      <c r="BY82" s="13">
        <f t="shared" si="54"/>
        <v>0</v>
      </c>
      <c r="BZ82" s="24"/>
      <c r="CA82" s="24"/>
      <c r="CB82" s="13">
        <f t="shared" si="55"/>
        <v>0</v>
      </c>
      <c r="CC82" s="24"/>
      <c r="CD82" s="24"/>
      <c r="CE82" s="13">
        <f t="shared" si="56"/>
        <v>0</v>
      </c>
      <c r="CF82" s="24"/>
      <c r="CG82" s="24"/>
      <c r="CH82" s="13">
        <f t="shared" si="57"/>
        <v>0</v>
      </c>
      <c r="CI82" s="24"/>
      <c r="CJ82" s="24"/>
      <c r="CK82" s="13">
        <f t="shared" si="58"/>
        <v>0</v>
      </c>
      <c r="CL82" s="24"/>
      <c r="CM82" s="24"/>
      <c r="CN82" s="13">
        <f t="shared" si="34"/>
        <v>0</v>
      </c>
      <c r="CO82" s="24"/>
      <c r="CP82" s="24"/>
      <c r="CQ82" s="26"/>
      <c r="CR82" s="13">
        <f t="shared" si="59"/>
        <v>0</v>
      </c>
      <c r="CS82" s="24"/>
      <c r="CT82" s="24"/>
      <c r="CU82" s="13">
        <f t="shared" si="60"/>
        <v>0</v>
      </c>
      <c r="CV82" s="13">
        <f t="shared" si="61"/>
        <v>0</v>
      </c>
      <c r="CW82" s="13">
        <f t="shared" si="61"/>
        <v>0</v>
      </c>
      <c r="CX82" s="13">
        <f t="shared" si="62"/>
        <v>0</v>
      </c>
      <c r="CY82" s="25"/>
      <c r="CZ82" s="25"/>
      <c r="DA82" s="13">
        <f t="shared" si="63"/>
        <v>0</v>
      </c>
      <c r="DB82" s="25"/>
      <c r="DC82" s="25"/>
      <c r="DD82" s="13">
        <f t="shared" si="64"/>
        <v>0</v>
      </c>
      <c r="DE82" s="25"/>
      <c r="DF82" s="25"/>
      <c r="DG82" s="17">
        <f t="shared" si="67"/>
        <v>100</v>
      </c>
      <c r="DH82" s="17">
        <f t="shared" si="65"/>
        <v>100</v>
      </c>
      <c r="DI82" s="17">
        <v>0</v>
      </c>
      <c r="DJ82" s="17">
        <f t="shared" si="66"/>
        <v>0</v>
      </c>
      <c r="DK82" s="18">
        <v>5000</v>
      </c>
      <c r="DL82" s="18"/>
    </row>
    <row r="83" spans="1:116" ht="15.75" x14ac:dyDescent="0.2">
      <c r="A83" s="19" t="s">
        <v>148</v>
      </c>
      <c r="B83" s="13">
        <f t="shared" si="35"/>
        <v>13432</v>
      </c>
      <c r="C83" s="15">
        <v>0</v>
      </c>
      <c r="D83" s="15">
        <f>16987-4000</f>
        <v>12987</v>
      </c>
      <c r="E83" s="15">
        <f>1782 -1337</f>
        <v>445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3">
        <f t="shared" si="36"/>
        <v>2365</v>
      </c>
      <c r="P83" s="15">
        <v>32</v>
      </c>
      <c r="Q83" s="15">
        <v>2333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3">
        <f t="shared" si="37"/>
        <v>130</v>
      </c>
      <c r="Y83" s="13">
        <f t="shared" si="38"/>
        <v>130</v>
      </c>
      <c r="Z83" s="15">
        <v>130</v>
      </c>
      <c r="AA83" s="15">
        <v>0</v>
      </c>
      <c r="AB83" s="13">
        <f t="shared" si="39"/>
        <v>0</v>
      </c>
      <c r="AC83" s="15">
        <v>0</v>
      </c>
      <c r="AD83" s="15">
        <v>0</v>
      </c>
      <c r="AE83" s="13">
        <f t="shared" si="40"/>
        <v>1291</v>
      </c>
      <c r="AF83" s="15">
        <v>1291</v>
      </c>
      <c r="AG83" s="15">
        <v>0</v>
      </c>
      <c r="AH83" s="15">
        <v>0</v>
      </c>
      <c r="AI83" s="13">
        <f t="shared" si="41"/>
        <v>0</v>
      </c>
      <c r="AJ83" s="15">
        <v>0</v>
      </c>
      <c r="AK83" s="15">
        <v>0</v>
      </c>
      <c r="AL83" s="13">
        <f t="shared" si="42"/>
        <v>2527</v>
      </c>
      <c r="AM83" s="15">
        <v>2524</v>
      </c>
      <c r="AN83" s="15">
        <v>3</v>
      </c>
      <c r="AO83" s="13">
        <f t="shared" si="43"/>
        <v>0</v>
      </c>
      <c r="AP83" s="15">
        <v>0</v>
      </c>
      <c r="AQ83" s="15">
        <v>0</v>
      </c>
      <c r="AR83" s="13">
        <f t="shared" si="44"/>
        <v>3322</v>
      </c>
      <c r="AS83" s="14">
        <v>2851</v>
      </c>
      <c r="AT83" s="14">
        <v>0</v>
      </c>
      <c r="AU83" s="14">
        <v>0</v>
      </c>
      <c r="AV83" s="14">
        <v>78</v>
      </c>
      <c r="AW83" s="14">
        <v>0</v>
      </c>
      <c r="AX83" s="13">
        <f t="shared" si="45"/>
        <v>0</v>
      </c>
      <c r="AY83" s="14">
        <v>0</v>
      </c>
      <c r="AZ83" s="14">
        <v>0</v>
      </c>
      <c r="BA83" s="13">
        <f t="shared" si="46"/>
        <v>0</v>
      </c>
      <c r="BB83" s="14">
        <v>0</v>
      </c>
      <c r="BC83" s="14">
        <v>0</v>
      </c>
      <c r="BD83" s="13">
        <f t="shared" si="47"/>
        <v>0</v>
      </c>
      <c r="BE83" s="14">
        <v>0</v>
      </c>
      <c r="BF83" s="14">
        <v>0</v>
      </c>
      <c r="BG83" s="13">
        <f t="shared" si="48"/>
        <v>0</v>
      </c>
      <c r="BH83" s="14">
        <v>0</v>
      </c>
      <c r="BI83" s="14">
        <v>0</v>
      </c>
      <c r="BJ83" s="13">
        <f t="shared" si="49"/>
        <v>393</v>
      </c>
      <c r="BK83" s="14">
        <v>393</v>
      </c>
      <c r="BL83" s="14">
        <v>0</v>
      </c>
      <c r="BM83" s="13">
        <f t="shared" si="50"/>
        <v>1734</v>
      </c>
      <c r="BN83" s="15">
        <v>1734</v>
      </c>
      <c r="BO83" s="15">
        <v>0</v>
      </c>
      <c r="BP83" s="13">
        <f t="shared" si="51"/>
        <v>2031</v>
      </c>
      <c r="BQ83" s="13">
        <f t="shared" si="52"/>
        <v>0</v>
      </c>
      <c r="BR83" s="14">
        <v>0</v>
      </c>
      <c r="BS83" s="15">
        <v>0</v>
      </c>
      <c r="BT83" s="15">
        <v>130</v>
      </c>
      <c r="BU83" s="15">
        <v>216</v>
      </c>
      <c r="BV83" s="13">
        <f t="shared" si="53"/>
        <v>0</v>
      </c>
      <c r="BW83" s="15">
        <v>0</v>
      </c>
      <c r="BX83" s="15">
        <v>0</v>
      </c>
      <c r="BY83" s="13">
        <f t="shared" si="54"/>
        <v>0</v>
      </c>
      <c r="BZ83" s="15">
        <v>0</v>
      </c>
      <c r="CA83" s="15">
        <v>0</v>
      </c>
      <c r="CB83" s="13">
        <f t="shared" si="55"/>
        <v>1685</v>
      </c>
      <c r="CC83" s="15">
        <v>1685</v>
      </c>
      <c r="CD83" s="15">
        <v>0</v>
      </c>
      <c r="CE83" s="13">
        <f t="shared" si="56"/>
        <v>2226</v>
      </c>
      <c r="CF83" s="15">
        <v>2195</v>
      </c>
      <c r="CG83" s="15">
        <v>31</v>
      </c>
      <c r="CH83" s="13">
        <f t="shared" si="57"/>
        <v>938</v>
      </c>
      <c r="CI83" s="15">
        <v>902</v>
      </c>
      <c r="CJ83" s="15">
        <v>36</v>
      </c>
      <c r="CK83" s="13">
        <f t="shared" si="58"/>
        <v>0</v>
      </c>
      <c r="CL83" s="15">
        <v>0</v>
      </c>
      <c r="CM83" s="15">
        <v>0</v>
      </c>
      <c r="CN83" s="13">
        <f t="shared" si="34"/>
        <v>1768</v>
      </c>
      <c r="CO83" s="15">
        <v>1716</v>
      </c>
      <c r="CP83" s="15">
        <v>52</v>
      </c>
      <c r="CQ83" s="22"/>
      <c r="CR83" s="13">
        <f t="shared" si="59"/>
        <v>27</v>
      </c>
      <c r="CS83" s="15">
        <v>14</v>
      </c>
      <c r="CT83" s="15">
        <v>13</v>
      </c>
      <c r="CU83" s="13">
        <f t="shared" si="60"/>
        <v>5723</v>
      </c>
      <c r="CV83" s="13">
        <f t="shared" si="61"/>
        <v>5723</v>
      </c>
      <c r="CW83" s="13">
        <f t="shared" si="61"/>
        <v>0</v>
      </c>
      <c r="CX83" s="13">
        <f t="shared" si="62"/>
        <v>0</v>
      </c>
      <c r="CY83" s="14">
        <v>0</v>
      </c>
      <c r="CZ83" s="14">
        <v>0</v>
      </c>
      <c r="DA83" s="13">
        <f t="shared" si="63"/>
        <v>0</v>
      </c>
      <c r="DB83" s="14">
        <v>0</v>
      </c>
      <c r="DC83" s="14">
        <v>0</v>
      </c>
      <c r="DD83" s="13">
        <f t="shared" si="64"/>
        <v>5723</v>
      </c>
      <c r="DE83" s="14">
        <f>386+5337</f>
        <v>5723</v>
      </c>
      <c r="DF83" s="14">
        <v>0</v>
      </c>
      <c r="DG83" s="17">
        <f t="shared" si="67"/>
        <v>37514</v>
      </c>
      <c r="DH83" s="17">
        <f t="shared" si="65"/>
        <v>34884</v>
      </c>
      <c r="DI83" s="17">
        <v>4413</v>
      </c>
      <c r="DJ83" s="17">
        <f t="shared" si="66"/>
        <v>2630</v>
      </c>
      <c r="DK83" s="18">
        <v>1288</v>
      </c>
      <c r="DL83" s="18">
        <v>878</v>
      </c>
    </row>
    <row r="84" spans="1:116" ht="27" customHeight="1" x14ac:dyDescent="0.2">
      <c r="A84" s="19" t="s">
        <v>149</v>
      </c>
      <c r="B84" s="13">
        <f t="shared" si="35"/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3">
        <f t="shared" si="36"/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3">
        <f t="shared" si="37"/>
        <v>0</v>
      </c>
      <c r="Y84" s="13">
        <f t="shared" si="38"/>
        <v>0</v>
      </c>
      <c r="Z84" s="15">
        <v>0</v>
      </c>
      <c r="AA84" s="15">
        <v>0</v>
      </c>
      <c r="AB84" s="13">
        <f t="shared" si="39"/>
        <v>0</v>
      </c>
      <c r="AC84" s="15">
        <v>0</v>
      </c>
      <c r="AD84" s="15">
        <v>0</v>
      </c>
      <c r="AE84" s="13">
        <f t="shared" si="40"/>
        <v>0</v>
      </c>
      <c r="AF84" s="15">
        <v>0</v>
      </c>
      <c r="AG84" s="15">
        <v>0</v>
      </c>
      <c r="AH84" s="15">
        <v>0</v>
      </c>
      <c r="AI84" s="13">
        <f t="shared" si="41"/>
        <v>0</v>
      </c>
      <c r="AJ84" s="15">
        <v>0</v>
      </c>
      <c r="AK84" s="15">
        <v>0</v>
      </c>
      <c r="AL84" s="13">
        <f t="shared" si="42"/>
        <v>0</v>
      </c>
      <c r="AM84" s="15">
        <v>0</v>
      </c>
      <c r="AN84" s="15">
        <v>0</v>
      </c>
      <c r="AO84" s="13">
        <f t="shared" si="43"/>
        <v>0</v>
      </c>
      <c r="AP84" s="15">
        <v>0</v>
      </c>
      <c r="AQ84" s="15">
        <v>0</v>
      </c>
      <c r="AR84" s="13">
        <f t="shared" si="44"/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3">
        <f t="shared" si="45"/>
        <v>0</v>
      </c>
      <c r="AY84" s="14">
        <v>0</v>
      </c>
      <c r="AZ84" s="14">
        <v>0</v>
      </c>
      <c r="BA84" s="13">
        <f t="shared" si="46"/>
        <v>0</v>
      </c>
      <c r="BB84" s="14">
        <v>0</v>
      </c>
      <c r="BC84" s="14">
        <v>0</v>
      </c>
      <c r="BD84" s="13">
        <f t="shared" si="47"/>
        <v>0</v>
      </c>
      <c r="BE84" s="14">
        <v>0</v>
      </c>
      <c r="BF84" s="14">
        <v>0</v>
      </c>
      <c r="BG84" s="13">
        <f t="shared" si="48"/>
        <v>0</v>
      </c>
      <c r="BH84" s="14">
        <v>0</v>
      </c>
      <c r="BI84" s="14">
        <v>0</v>
      </c>
      <c r="BJ84" s="13">
        <f t="shared" si="49"/>
        <v>0</v>
      </c>
      <c r="BK84" s="14">
        <v>0</v>
      </c>
      <c r="BL84" s="14">
        <v>0</v>
      </c>
      <c r="BM84" s="13">
        <f t="shared" si="50"/>
        <v>0</v>
      </c>
      <c r="BN84" s="15">
        <v>0</v>
      </c>
      <c r="BO84" s="15">
        <v>0</v>
      </c>
      <c r="BP84" s="13">
        <f t="shared" si="51"/>
        <v>200</v>
      </c>
      <c r="BQ84" s="13">
        <f t="shared" si="52"/>
        <v>200</v>
      </c>
      <c r="BR84" s="27">
        <v>200</v>
      </c>
      <c r="BS84" s="15">
        <v>0</v>
      </c>
      <c r="BT84" s="15">
        <v>0</v>
      </c>
      <c r="BU84" s="15">
        <v>0</v>
      </c>
      <c r="BV84" s="13">
        <f t="shared" si="53"/>
        <v>0</v>
      </c>
      <c r="BW84" s="15">
        <v>0</v>
      </c>
      <c r="BX84" s="15">
        <v>0</v>
      </c>
      <c r="BY84" s="13">
        <f t="shared" si="54"/>
        <v>0</v>
      </c>
      <c r="BZ84" s="15">
        <v>0</v>
      </c>
      <c r="CA84" s="15">
        <v>0</v>
      </c>
      <c r="CB84" s="13">
        <f t="shared" si="55"/>
        <v>0</v>
      </c>
      <c r="CC84" s="15">
        <v>0</v>
      </c>
      <c r="CD84" s="15">
        <v>0</v>
      </c>
      <c r="CE84" s="13">
        <f t="shared" si="56"/>
        <v>0</v>
      </c>
      <c r="CF84" s="15">
        <v>0</v>
      </c>
      <c r="CG84" s="15">
        <v>0</v>
      </c>
      <c r="CH84" s="13">
        <f t="shared" si="57"/>
        <v>0</v>
      </c>
      <c r="CI84" s="15">
        <v>0</v>
      </c>
      <c r="CJ84" s="15">
        <v>0</v>
      </c>
      <c r="CK84" s="13">
        <f t="shared" si="58"/>
        <v>0</v>
      </c>
      <c r="CL84" s="15">
        <v>0</v>
      </c>
      <c r="CM84" s="15">
        <v>0</v>
      </c>
      <c r="CN84" s="13">
        <f t="shared" si="34"/>
        <v>0</v>
      </c>
      <c r="CO84" s="15">
        <v>0</v>
      </c>
      <c r="CP84" s="15">
        <v>0</v>
      </c>
      <c r="CQ84" s="22"/>
      <c r="CR84" s="13">
        <f t="shared" si="59"/>
        <v>0</v>
      </c>
      <c r="CS84" s="15">
        <v>0</v>
      </c>
      <c r="CT84" s="15">
        <v>0</v>
      </c>
      <c r="CU84" s="13">
        <f t="shared" si="60"/>
        <v>0</v>
      </c>
      <c r="CV84" s="13">
        <f t="shared" si="61"/>
        <v>0</v>
      </c>
      <c r="CW84" s="13">
        <f t="shared" si="61"/>
        <v>0</v>
      </c>
      <c r="CX84" s="13">
        <f t="shared" si="62"/>
        <v>0</v>
      </c>
      <c r="CY84" s="14">
        <v>0</v>
      </c>
      <c r="CZ84" s="14">
        <v>0</v>
      </c>
      <c r="DA84" s="13">
        <f t="shared" si="63"/>
        <v>0</v>
      </c>
      <c r="DB84" s="14">
        <v>0</v>
      </c>
      <c r="DC84" s="14">
        <v>0</v>
      </c>
      <c r="DD84" s="13">
        <f t="shared" si="64"/>
        <v>0</v>
      </c>
      <c r="DE84" s="14">
        <v>0</v>
      </c>
      <c r="DF84" s="14">
        <v>0</v>
      </c>
      <c r="DG84" s="17">
        <f t="shared" si="67"/>
        <v>200</v>
      </c>
      <c r="DH84" s="17">
        <f t="shared" si="65"/>
        <v>200</v>
      </c>
      <c r="DI84" s="17">
        <v>0</v>
      </c>
      <c r="DJ84" s="17">
        <f t="shared" si="66"/>
        <v>0</v>
      </c>
      <c r="DK84" s="18"/>
      <c r="DL84" s="18"/>
    </row>
    <row r="85" spans="1:116" ht="26.25" customHeight="1" x14ac:dyDescent="0.2">
      <c r="A85" s="19" t="s">
        <v>150</v>
      </c>
      <c r="B85" s="13">
        <f t="shared" si="35"/>
        <v>171</v>
      </c>
      <c r="C85" s="15">
        <v>0</v>
      </c>
      <c r="D85" s="15">
        <v>171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3">
        <f t="shared" si="36"/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3">
        <f t="shared" si="37"/>
        <v>30</v>
      </c>
      <c r="Y85" s="13">
        <f t="shared" si="38"/>
        <v>30</v>
      </c>
      <c r="Z85" s="15">
        <v>30</v>
      </c>
      <c r="AA85" s="15">
        <v>0</v>
      </c>
      <c r="AB85" s="13">
        <f t="shared" si="39"/>
        <v>0</v>
      </c>
      <c r="AC85" s="15">
        <v>0</v>
      </c>
      <c r="AD85" s="15">
        <v>0</v>
      </c>
      <c r="AE85" s="13">
        <f t="shared" si="40"/>
        <v>30</v>
      </c>
      <c r="AF85" s="15">
        <v>30</v>
      </c>
      <c r="AG85" s="15">
        <v>0</v>
      </c>
      <c r="AH85" s="15">
        <v>0</v>
      </c>
      <c r="AI85" s="13">
        <f t="shared" si="41"/>
        <v>0</v>
      </c>
      <c r="AJ85" s="15">
        <v>0</v>
      </c>
      <c r="AK85" s="15">
        <v>0</v>
      </c>
      <c r="AL85" s="13">
        <f t="shared" si="42"/>
        <v>45</v>
      </c>
      <c r="AM85" s="15">
        <v>45</v>
      </c>
      <c r="AN85" s="15">
        <v>0</v>
      </c>
      <c r="AO85" s="13">
        <f t="shared" si="43"/>
        <v>2</v>
      </c>
      <c r="AP85" s="15">
        <v>2</v>
      </c>
      <c r="AQ85" s="15">
        <v>0</v>
      </c>
      <c r="AR85" s="13">
        <f t="shared" si="44"/>
        <v>64</v>
      </c>
      <c r="AS85" s="14">
        <v>64</v>
      </c>
      <c r="AT85" s="14">
        <v>0</v>
      </c>
      <c r="AU85" s="14">
        <v>0</v>
      </c>
      <c r="AV85" s="14">
        <v>0</v>
      </c>
      <c r="AW85" s="14">
        <v>0</v>
      </c>
      <c r="AX85" s="13">
        <f t="shared" si="45"/>
        <v>0</v>
      </c>
      <c r="AY85" s="14">
        <v>0</v>
      </c>
      <c r="AZ85" s="14">
        <v>0</v>
      </c>
      <c r="BA85" s="13">
        <f t="shared" si="46"/>
        <v>0</v>
      </c>
      <c r="BB85" s="14">
        <v>0</v>
      </c>
      <c r="BC85" s="14">
        <v>0</v>
      </c>
      <c r="BD85" s="13">
        <f t="shared" si="47"/>
        <v>0</v>
      </c>
      <c r="BE85" s="14">
        <v>0</v>
      </c>
      <c r="BF85" s="14">
        <v>0</v>
      </c>
      <c r="BG85" s="13">
        <f t="shared" si="48"/>
        <v>0</v>
      </c>
      <c r="BH85" s="14">
        <v>0</v>
      </c>
      <c r="BI85" s="14">
        <v>0</v>
      </c>
      <c r="BJ85" s="13">
        <f t="shared" si="49"/>
        <v>0</v>
      </c>
      <c r="BK85" s="14">
        <v>0</v>
      </c>
      <c r="BL85" s="14">
        <v>0</v>
      </c>
      <c r="BM85" s="13">
        <f t="shared" si="50"/>
        <v>31</v>
      </c>
      <c r="BN85" s="15">
        <v>31</v>
      </c>
      <c r="BO85" s="15">
        <v>0</v>
      </c>
      <c r="BP85" s="13">
        <f t="shared" si="51"/>
        <v>50</v>
      </c>
      <c r="BQ85" s="13">
        <f t="shared" si="52"/>
        <v>0</v>
      </c>
      <c r="BR85" s="14">
        <v>0</v>
      </c>
      <c r="BS85" s="15">
        <v>0</v>
      </c>
      <c r="BT85" s="15">
        <v>0</v>
      </c>
      <c r="BU85" s="15">
        <v>50</v>
      </c>
      <c r="BV85" s="13">
        <f t="shared" si="53"/>
        <v>0</v>
      </c>
      <c r="BW85" s="15">
        <v>0</v>
      </c>
      <c r="BX85" s="15">
        <v>0</v>
      </c>
      <c r="BY85" s="13">
        <f t="shared" si="54"/>
        <v>0</v>
      </c>
      <c r="BZ85" s="15">
        <v>0</v>
      </c>
      <c r="CA85" s="15">
        <v>0</v>
      </c>
      <c r="CB85" s="13">
        <f t="shared" si="55"/>
        <v>0</v>
      </c>
      <c r="CC85" s="15">
        <v>0</v>
      </c>
      <c r="CD85" s="15">
        <v>0</v>
      </c>
      <c r="CE85" s="13">
        <f t="shared" si="56"/>
        <v>24</v>
      </c>
      <c r="CF85" s="15">
        <v>24</v>
      </c>
      <c r="CG85" s="15">
        <v>0</v>
      </c>
      <c r="CH85" s="13">
        <f t="shared" si="57"/>
        <v>26</v>
      </c>
      <c r="CI85" s="15">
        <v>26</v>
      </c>
      <c r="CJ85" s="15">
        <v>0</v>
      </c>
      <c r="CK85" s="13">
        <f t="shared" si="58"/>
        <v>0</v>
      </c>
      <c r="CL85" s="15">
        <v>0</v>
      </c>
      <c r="CM85" s="15">
        <v>0</v>
      </c>
      <c r="CN85" s="13">
        <f t="shared" si="34"/>
        <v>34</v>
      </c>
      <c r="CO85" s="15">
        <v>34</v>
      </c>
      <c r="CP85" s="15">
        <v>0</v>
      </c>
      <c r="CQ85" s="22"/>
      <c r="CR85" s="13">
        <f t="shared" si="59"/>
        <v>14</v>
      </c>
      <c r="CS85" s="15">
        <v>14</v>
      </c>
      <c r="CT85" s="15">
        <v>0</v>
      </c>
      <c r="CU85" s="13">
        <f t="shared" si="60"/>
        <v>0</v>
      </c>
      <c r="CV85" s="13">
        <f t="shared" si="61"/>
        <v>0</v>
      </c>
      <c r="CW85" s="13">
        <f t="shared" si="61"/>
        <v>0</v>
      </c>
      <c r="CX85" s="13">
        <f t="shared" si="62"/>
        <v>0</v>
      </c>
      <c r="CY85" s="14">
        <v>0</v>
      </c>
      <c r="CZ85" s="14">
        <v>0</v>
      </c>
      <c r="DA85" s="13">
        <f t="shared" si="63"/>
        <v>0</v>
      </c>
      <c r="DB85" s="14">
        <v>0</v>
      </c>
      <c r="DC85" s="14">
        <v>0</v>
      </c>
      <c r="DD85" s="13">
        <f t="shared" si="64"/>
        <v>0</v>
      </c>
      <c r="DE85" s="14">
        <v>0</v>
      </c>
      <c r="DF85" s="14">
        <v>0</v>
      </c>
      <c r="DG85" s="17">
        <f t="shared" si="67"/>
        <v>521</v>
      </c>
      <c r="DH85" s="17">
        <f t="shared" si="65"/>
        <v>521</v>
      </c>
      <c r="DI85" s="17">
        <v>66</v>
      </c>
      <c r="DJ85" s="17">
        <f t="shared" si="66"/>
        <v>0</v>
      </c>
      <c r="DK85" s="18"/>
      <c r="DL85" s="18"/>
    </row>
    <row r="86" spans="1:116" ht="121.5" customHeight="1" x14ac:dyDescent="0.2">
      <c r="A86" s="19" t="s">
        <v>151</v>
      </c>
      <c r="B86" s="13">
        <f t="shared" si="35"/>
        <v>726</v>
      </c>
      <c r="C86" s="14">
        <f>326+400</f>
        <v>726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3">
        <f t="shared" si="36"/>
        <v>302</v>
      </c>
      <c r="P86" s="14">
        <f>262+40</f>
        <v>302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3">
        <f t="shared" si="37"/>
        <v>0</v>
      </c>
      <c r="Y86" s="13">
        <f t="shared" si="38"/>
        <v>0</v>
      </c>
      <c r="Z86" s="14">
        <v>0</v>
      </c>
      <c r="AA86" s="14">
        <v>0</v>
      </c>
      <c r="AB86" s="13">
        <f t="shared" si="39"/>
        <v>0</v>
      </c>
      <c r="AC86" s="14">
        <v>0</v>
      </c>
      <c r="AD86" s="14">
        <v>0</v>
      </c>
      <c r="AE86" s="13">
        <f t="shared" si="40"/>
        <v>0</v>
      </c>
      <c r="AF86" s="14">
        <v>0</v>
      </c>
      <c r="AG86" s="14">
        <v>0</v>
      </c>
      <c r="AH86" s="14">
        <v>0</v>
      </c>
      <c r="AI86" s="13">
        <f t="shared" si="41"/>
        <v>0</v>
      </c>
      <c r="AJ86" s="14">
        <v>0</v>
      </c>
      <c r="AK86" s="14">
        <v>0</v>
      </c>
      <c r="AL86" s="13">
        <f t="shared" si="42"/>
        <v>172</v>
      </c>
      <c r="AM86" s="14">
        <f>32+140</f>
        <v>172</v>
      </c>
      <c r="AN86" s="14">
        <v>0</v>
      </c>
      <c r="AO86" s="13">
        <f t="shared" si="43"/>
        <v>0</v>
      </c>
      <c r="AP86" s="14">
        <v>0</v>
      </c>
      <c r="AQ86" s="14">
        <v>0</v>
      </c>
      <c r="AR86" s="13">
        <f t="shared" si="44"/>
        <v>216</v>
      </c>
      <c r="AS86" s="14">
        <f>76+140</f>
        <v>216</v>
      </c>
      <c r="AT86" s="14">
        <v>0</v>
      </c>
      <c r="AU86" s="14">
        <v>0</v>
      </c>
      <c r="AV86" s="14">
        <v>0</v>
      </c>
      <c r="AW86" s="14">
        <v>0</v>
      </c>
      <c r="AX86" s="13">
        <f t="shared" si="45"/>
        <v>0</v>
      </c>
      <c r="AY86" s="14">
        <v>0</v>
      </c>
      <c r="AZ86" s="14">
        <v>0</v>
      </c>
      <c r="BA86" s="13">
        <f t="shared" si="46"/>
        <v>0</v>
      </c>
      <c r="BB86" s="14">
        <v>0</v>
      </c>
      <c r="BC86" s="14">
        <v>0</v>
      </c>
      <c r="BD86" s="13">
        <f t="shared" si="47"/>
        <v>0</v>
      </c>
      <c r="BE86" s="14">
        <v>0</v>
      </c>
      <c r="BF86" s="14">
        <v>0</v>
      </c>
      <c r="BG86" s="13">
        <f t="shared" si="48"/>
        <v>0</v>
      </c>
      <c r="BH86" s="14">
        <v>0</v>
      </c>
      <c r="BI86" s="14">
        <v>0</v>
      </c>
      <c r="BJ86" s="13">
        <f t="shared" si="49"/>
        <v>0</v>
      </c>
      <c r="BK86" s="14">
        <v>0</v>
      </c>
      <c r="BL86" s="14">
        <v>0</v>
      </c>
      <c r="BM86" s="13">
        <f t="shared" si="50"/>
        <v>0</v>
      </c>
      <c r="BN86" s="14">
        <v>0</v>
      </c>
      <c r="BO86" s="14">
        <v>0</v>
      </c>
      <c r="BP86" s="13">
        <f t="shared" si="51"/>
        <v>0</v>
      </c>
      <c r="BQ86" s="13">
        <f t="shared" si="52"/>
        <v>0</v>
      </c>
      <c r="BR86" s="14"/>
      <c r="BS86" s="14"/>
      <c r="BT86" s="14"/>
      <c r="BU86" s="14"/>
      <c r="BV86" s="13">
        <f t="shared" si="53"/>
        <v>0</v>
      </c>
      <c r="BW86" s="14"/>
      <c r="BX86" s="14"/>
      <c r="BY86" s="13">
        <f t="shared" si="54"/>
        <v>0</v>
      </c>
      <c r="BZ86" s="14"/>
      <c r="CA86" s="14"/>
      <c r="CB86" s="13">
        <f t="shared" si="55"/>
        <v>0</v>
      </c>
      <c r="CC86" s="14"/>
      <c r="CD86" s="14"/>
      <c r="CE86" s="13">
        <f t="shared" si="56"/>
        <v>64</v>
      </c>
      <c r="CF86" s="14">
        <f>4</f>
        <v>4</v>
      </c>
      <c r="CG86" s="14">
        <v>60</v>
      </c>
      <c r="CH86" s="13">
        <f t="shared" si="57"/>
        <v>308</v>
      </c>
      <c r="CI86" s="14">
        <f>108+200</f>
        <v>308</v>
      </c>
      <c r="CJ86" s="14">
        <v>0</v>
      </c>
      <c r="CK86" s="13">
        <f t="shared" si="58"/>
        <v>0</v>
      </c>
      <c r="CL86" s="14">
        <v>0</v>
      </c>
      <c r="CM86" s="14">
        <v>0</v>
      </c>
      <c r="CN86" s="13">
        <f t="shared" si="34"/>
        <v>54</v>
      </c>
      <c r="CO86" s="14">
        <f>4+50</f>
        <v>54</v>
      </c>
      <c r="CP86" s="14">
        <v>0</v>
      </c>
      <c r="CQ86" s="16"/>
      <c r="CR86" s="13">
        <f t="shared" si="59"/>
        <v>400</v>
      </c>
      <c r="CS86" s="14">
        <f>48+352</f>
        <v>400</v>
      </c>
      <c r="CT86" s="14">
        <v>0</v>
      </c>
      <c r="CU86" s="13">
        <f t="shared" si="60"/>
        <v>0</v>
      </c>
      <c r="CV86" s="13">
        <f t="shared" si="61"/>
        <v>0</v>
      </c>
      <c r="CW86" s="13">
        <f t="shared" si="61"/>
        <v>0</v>
      </c>
      <c r="CX86" s="13">
        <f t="shared" si="62"/>
        <v>0</v>
      </c>
      <c r="CY86" s="14">
        <v>0</v>
      </c>
      <c r="CZ86" s="14">
        <v>0</v>
      </c>
      <c r="DA86" s="13">
        <f t="shared" si="63"/>
        <v>0</v>
      </c>
      <c r="DB86" s="14">
        <v>0</v>
      </c>
      <c r="DC86" s="14">
        <v>0</v>
      </c>
      <c r="DD86" s="13">
        <f t="shared" si="64"/>
        <v>0</v>
      </c>
      <c r="DE86" s="14">
        <v>0</v>
      </c>
      <c r="DF86" s="14">
        <v>0</v>
      </c>
      <c r="DG86" s="17">
        <f t="shared" si="67"/>
        <v>2242</v>
      </c>
      <c r="DH86" s="17">
        <f t="shared" si="65"/>
        <v>1880</v>
      </c>
      <c r="DI86" s="17">
        <v>0</v>
      </c>
      <c r="DJ86" s="17">
        <f t="shared" si="66"/>
        <v>362</v>
      </c>
      <c r="DK86" s="18"/>
      <c r="DL86" s="18"/>
    </row>
    <row r="87" spans="1:116" ht="31.5" x14ac:dyDescent="0.2">
      <c r="A87" s="19" t="s">
        <v>152</v>
      </c>
      <c r="B87" s="13">
        <f t="shared" si="35"/>
        <v>10389</v>
      </c>
      <c r="C87" s="14">
        <v>4330</v>
      </c>
      <c r="D87" s="14">
        <v>2675</v>
      </c>
      <c r="E87" s="14">
        <v>0</v>
      </c>
      <c r="F87" s="14">
        <v>3235</v>
      </c>
      <c r="G87" s="14">
        <v>0</v>
      </c>
      <c r="H87" s="14">
        <v>0</v>
      </c>
      <c r="I87" s="14">
        <v>149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3">
        <f t="shared" si="36"/>
        <v>2125</v>
      </c>
      <c r="P87" s="14">
        <v>1588</v>
      </c>
      <c r="Q87" s="14">
        <v>537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3">
        <f t="shared" si="37"/>
        <v>270</v>
      </c>
      <c r="Y87" s="13">
        <f t="shared" si="38"/>
        <v>245</v>
      </c>
      <c r="Z87" s="14">
        <v>245</v>
      </c>
      <c r="AA87" s="14">
        <v>0</v>
      </c>
      <c r="AB87" s="13">
        <f t="shared" si="39"/>
        <v>25</v>
      </c>
      <c r="AC87" s="14">
        <v>25</v>
      </c>
      <c r="AD87" s="14">
        <v>0</v>
      </c>
      <c r="AE87" s="13">
        <f t="shared" si="40"/>
        <v>406</v>
      </c>
      <c r="AF87" s="14">
        <v>406</v>
      </c>
      <c r="AG87" s="14">
        <v>0</v>
      </c>
      <c r="AH87" s="14">
        <v>0</v>
      </c>
      <c r="AI87" s="13">
        <f t="shared" si="41"/>
        <v>0</v>
      </c>
      <c r="AJ87" s="14">
        <v>0</v>
      </c>
      <c r="AK87" s="14">
        <v>0</v>
      </c>
      <c r="AL87" s="13">
        <f t="shared" si="42"/>
        <v>711</v>
      </c>
      <c r="AM87" s="14">
        <v>676</v>
      </c>
      <c r="AN87" s="14">
        <v>35</v>
      </c>
      <c r="AO87" s="13">
        <f t="shared" si="43"/>
        <v>61</v>
      </c>
      <c r="AP87" s="14">
        <v>61</v>
      </c>
      <c r="AQ87" s="14">
        <v>0</v>
      </c>
      <c r="AR87" s="13">
        <f t="shared" si="44"/>
        <v>2224</v>
      </c>
      <c r="AS87" s="14">
        <v>1879</v>
      </c>
      <c r="AT87" s="14">
        <v>0</v>
      </c>
      <c r="AU87" s="14">
        <v>0</v>
      </c>
      <c r="AV87" s="14">
        <v>0</v>
      </c>
      <c r="AW87" s="14">
        <v>0</v>
      </c>
      <c r="AX87" s="13">
        <f t="shared" si="45"/>
        <v>0</v>
      </c>
      <c r="AY87" s="14">
        <v>0</v>
      </c>
      <c r="AZ87" s="14">
        <v>0</v>
      </c>
      <c r="BA87" s="13">
        <f t="shared" si="46"/>
        <v>0</v>
      </c>
      <c r="BB87" s="14">
        <v>0</v>
      </c>
      <c r="BC87" s="14">
        <v>0</v>
      </c>
      <c r="BD87" s="13">
        <f t="shared" si="47"/>
        <v>98</v>
      </c>
      <c r="BE87" s="14">
        <v>98</v>
      </c>
      <c r="BF87" s="14">
        <v>0</v>
      </c>
      <c r="BG87" s="13">
        <f t="shared" si="48"/>
        <v>0</v>
      </c>
      <c r="BH87" s="14">
        <v>0</v>
      </c>
      <c r="BI87" s="14">
        <v>0</v>
      </c>
      <c r="BJ87" s="13">
        <f t="shared" si="49"/>
        <v>247</v>
      </c>
      <c r="BK87" s="14">
        <v>247</v>
      </c>
      <c r="BL87" s="14">
        <v>0</v>
      </c>
      <c r="BM87" s="13">
        <f t="shared" si="50"/>
        <v>53</v>
      </c>
      <c r="BN87" s="14">
        <v>53</v>
      </c>
      <c r="BO87" s="14">
        <v>0</v>
      </c>
      <c r="BP87" s="13">
        <f t="shared" si="51"/>
        <v>2040</v>
      </c>
      <c r="BQ87" s="13">
        <f t="shared" si="52"/>
        <v>2000</v>
      </c>
      <c r="BR87" s="14">
        <v>2000</v>
      </c>
      <c r="BS87" s="15">
        <v>0</v>
      </c>
      <c r="BT87" s="15">
        <v>15</v>
      </c>
      <c r="BU87" s="15">
        <v>25</v>
      </c>
      <c r="BV87" s="13">
        <f t="shared" si="53"/>
        <v>0</v>
      </c>
      <c r="BW87" s="15">
        <v>0</v>
      </c>
      <c r="BX87" s="15">
        <v>0</v>
      </c>
      <c r="BY87" s="13">
        <f t="shared" si="54"/>
        <v>0</v>
      </c>
      <c r="BZ87" s="15">
        <v>0</v>
      </c>
      <c r="CA87" s="15">
        <v>0</v>
      </c>
      <c r="CB87" s="13">
        <f t="shared" si="55"/>
        <v>0</v>
      </c>
      <c r="CC87" s="15">
        <v>0</v>
      </c>
      <c r="CD87" s="15">
        <v>0</v>
      </c>
      <c r="CE87" s="13">
        <f t="shared" si="56"/>
        <v>1765</v>
      </c>
      <c r="CF87" s="14">
        <v>1765</v>
      </c>
      <c r="CG87" s="14">
        <v>0</v>
      </c>
      <c r="CH87" s="13">
        <f t="shared" si="57"/>
        <v>1106</v>
      </c>
      <c r="CI87" s="14">
        <v>883</v>
      </c>
      <c r="CJ87" s="14">
        <v>223</v>
      </c>
      <c r="CK87" s="13">
        <f t="shared" si="58"/>
        <v>0</v>
      </c>
      <c r="CL87" s="14">
        <v>0</v>
      </c>
      <c r="CM87" s="14">
        <v>0</v>
      </c>
      <c r="CN87" s="13">
        <f t="shared" si="34"/>
        <v>1748</v>
      </c>
      <c r="CO87" s="14">
        <v>1681</v>
      </c>
      <c r="CP87" s="14">
        <v>67</v>
      </c>
      <c r="CQ87" s="16"/>
      <c r="CR87" s="13">
        <f t="shared" si="59"/>
        <v>614</v>
      </c>
      <c r="CS87" s="14">
        <v>614</v>
      </c>
      <c r="CT87" s="14">
        <v>0</v>
      </c>
      <c r="CU87" s="13">
        <f t="shared" si="60"/>
        <v>0</v>
      </c>
      <c r="CV87" s="13">
        <f t="shared" si="61"/>
        <v>0</v>
      </c>
      <c r="CW87" s="13">
        <f t="shared" si="61"/>
        <v>0</v>
      </c>
      <c r="CX87" s="13">
        <f t="shared" si="62"/>
        <v>0</v>
      </c>
      <c r="CY87" s="14">
        <v>0</v>
      </c>
      <c r="CZ87" s="14">
        <v>0</v>
      </c>
      <c r="DA87" s="13">
        <f t="shared" si="63"/>
        <v>0</v>
      </c>
      <c r="DB87" s="14">
        <v>0</v>
      </c>
      <c r="DC87" s="14">
        <v>0</v>
      </c>
      <c r="DD87" s="13">
        <f t="shared" si="64"/>
        <v>0</v>
      </c>
      <c r="DE87" s="14">
        <v>0</v>
      </c>
      <c r="DF87" s="14">
        <v>0</v>
      </c>
      <c r="DG87" s="17">
        <f t="shared" si="67"/>
        <v>23512</v>
      </c>
      <c r="DH87" s="17">
        <f t="shared" si="65"/>
        <v>21047</v>
      </c>
      <c r="DI87" s="17">
        <v>6282</v>
      </c>
      <c r="DJ87" s="17">
        <f t="shared" si="66"/>
        <v>2465</v>
      </c>
      <c r="DK87" s="18">
        <v>1794</v>
      </c>
      <c r="DL87" s="18">
        <v>1223</v>
      </c>
    </row>
    <row r="88" spans="1:116" ht="31.5" customHeight="1" x14ac:dyDescent="0.2">
      <c r="A88" s="19" t="s">
        <v>153</v>
      </c>
      <c r="B88" s="13">
        <f t="shared" si="35"/>
        <v>20464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20464</v>
      </c>
      <c r="K88" s="24">
        <v>0</v>
      </c>
      <c r="L88" s="28"/>
      <c r="M88" s="28"/>
      <c r="N88" s="28"/>
      <c r="O88" s="13">
        <f t="shared" si="36"/>
        <v>0</v>
      </c>
      <c r="P88" s="28"/>
      <c r="Q88" s="28"/>
      <c r="R88" s="28"/>
      <c r="S88" s="28"/>
      <c r="T88" s="28"/>
      <c r="U88" s="28"/>
      <c r="V88" s="28"/>
      <c r="W88" s="28"/>
      <c r="X88" s="13">
        <f t="shared" si="37"/>
        <v>0</v>
      </c>
      <c r="Y88" s="13">
        <f t="shared" si="38"/>
        <v>0</v>
      </c>
      <c r="Z88" s="28"/>
      <c r="AA88" s="28"/>
      <c r="AB88" s="13">
        <f t="shared" si="39"/>
        <v>0</v>
      </c>
      <c r="AC88" s="28"/>
      <c r="AD88" s="28"/>
      <c r="AE88" s="13">
        <f t="shared" si="40"/>
        <v>0</v>
      </c>
      <c r="AF88" s="28"/>
      <c r="AG88" s="28"/>
      <c r="AH88" s="28"/>
      <c r="AI88" s="13">
        <f t="shared" si="41"/>
        <v>0</v>
      </c>
      <c r="AJ88" s="28"/>
      <c r="AK88" s="28"/>
      <c r="AL88" s="13">
        <f t="shared" si="42"/>
        <v>0</v>
      </c>
      <c r="AM88" s="28"/>
      <c r="AN88" s="28"/>
      <c r="AO88" s="13">
        <f t="shared" si="43"/>
        <v>0</v>
      </c>
      <c r="AP88" s="28"/>
      <c r="AQ88" s="28"/>
      <c r="AR88" s="13">
        <f t="shared" si="44"/>
        <v>0</v>
      </c>
      <c r="AS88" s="29"/>
      <c r="AT88" s="29"/>
      <c r="AU88" s="29"/>
      <c r="AV88" s="29"/>
      <c r="AW88" s="29"/>
      <c r="AX88" s="13">
        <f t="shared" si="45"/>
        <v>0</v>
      </c>
      <c r="AY88" s="29"/>
      <c r="AZ88" s="29"/>
      <c r="BA88" s="13">
        <f t="shared" si="46"/>
        <v>0</v>
      </c>
      <c r="BB88" s="29"/>
      <c r="BC88" s="29"/>
      <c r="BD88" s="13">
        <f t="shared" si="47"/>
        <v>0</v>
      </c>
      <c r="BE88" s="29"/>
      <c r="BF88" s="29"/>
      <c r="BG88" s="13">
        <f t="shared" si="48"/>
        <v>0</v>
      </c>
      <c r="BH88" s="29"/>
      <c r="BI88" s="29"/>
      <c r="BJ88" s="13">
        <f t="shared" si="49"/>
        <v>0</v>
      </c>
      <c r="BK88" s="29"/>
      <c r="BL88" s="29"/>
      <c r="BM88" s="13">
        <f t="shared" si="50"/>
        <v>0</v>
      </c>
      <c r="BN88" s="28"/>
      <c r="BO88" s="28"/>
      <c r="BP88" s="13">
        <f t="shared" si="51"/>
        <v>0</v>
      </c>
      <c r="BQ88" s="13">
        <f t="shared" si="52"/>
        <v>0</v>
      </c>
      <c r="BR88" s="28"/>
      <c r="BS88" s="28"/>
      <c r="BT88" s="28"/>
      <c r="BU88" s="28"/>
      <c r="BV88" s="13">
        <f t="shared" si="53"/>
        <v>0</v>
      </c>
      <c r="BW88" s="28"/>
      <c r="BX88" s="28"/>
      <c r="BY88" s="13">
        <f t="shared" si="54"/>
        <v>0</v>
      </c>
      <c r="BZ88" s="28"/>
      <c r="CA88" s="28"/>
      <c r="CB88" s="13">
        <f t="shared" si="55"/>
        <v>0</v>
      </c>
      <c r="CC88" s="28"/>
      <c r="CD88" s="28"/>
      <c r="CE88" s="13">
        <f t="shared" si="56"/>
        <v>0</v>
      </c>
      <c r="CF88" s="28"/>
      <c r="CG88" s="28"/>
      <c r="CH88" s="13">
        <f t="shared" si="57"/>
        <v>0</v>
      </c>
      <c r="CI88" s="28"/>
      <c r="CJ88" s="28"/>
      <c r="CK88" s="13">
        <f t="shared" si="58"/>
        <v>0</v>
      </c>
      <c r="CL88" s="28"/>
      <c r="CM88" s="28"/>
      <c r="CN88" s="13">
        <f t="shared" si="34"/>
        <v>0</v>
      </c>
      <c r="CO88" s="28"/>
      <c r="CP88" s="28"/>
      <c r="CQ88" s="30"/>
      <c r="CR88" s="13">
        <f t="shared" si="59"/>
        <v>0</v>
      </c>
      <c r="CS88" s="28"/>
      <c r="CT88" s="28"/>
      <c r="CU88" s="13">
        <f t="shared" si="60"/>
        <v>0</v>
      </c>
      <c r="CV88" s="13">
        <f t="shared" si="61"/>
        <v>0</v>
      </c>
      <c r="CW88" s="13">
        <f t="shared" si="61"/>
        <v>0</v>
      </c>
      <c r="CX88" s="13">
        <f t="shared" si="62"/>
        <v>0</v>
      </c>
      <c r="CY88" s="29"/>
      <c r="CZ88" s="29"/>
      <c r="DA88" s="13">
        <f t="shared" si="63"/>
        <v>0</v>
      </c>
      <c r="DB88" s="29"/>
      <c r="DC88" s="29"/>
      <c r="DD88" s="13">
        <f t="shared" si="64"/>
        <v>0</v>
      </c>
      <c r="DE88" s="29"/>
      <c r="DF88" s="29"/>
      <c r="DG88" s="17">
        <f t="shared" si="67"/>
        <v>20464</v>
      </c>
      <c r="DH88" s="17">
        <f t="shared" si="65"/>
        <v>20464</v>
      </c>
      <c r="DI88" s="17">
        <v>0</v>
      </c>
      <c r="DJ88" s="17">
        <f t="shared" si="66"/>
        <v>0</v>
      </c>
      <c r="DK88" s="18"/>
      <c r="DL88" s="18"/>
    </row>
    <row r="89" spans="1:116" ht="29.25" customHeight="1" x14ac:dyDescent="0.2">
      <c r="A89" s="19" t="s">
        <v>154</v>
      </c>
      <c r="B89" s="13">
        <f t="shared" si="35"/>
        <v>80</v>
      </c>
      <c r="C89" s="24"/>
      <c r="D89" s="24"/>
      <c r="E89" s="24"/>
      <c r="F89" s="24"/>
      <c r="G89" s="24"/>
      <c r="H89" s="24"/>
      <c r="I89" s="24"/>
      <c r="J89" s="24">
        <v>80</v>
      </c>
      <c r="K89" s="24"/>
      <c r="L89" s="24"/>
      <c r="M89" s="24"/>
      <c r="N89" s="24"/>
      <c r="O89" s="13">
        <f t="shared" si="36"/>
        <v>0</v>
      </c>
      <c r="P89" s="24"/>
      <c r="Q89" s="24"/>
      <c r="R89" s="24"/>
      <c r="S89" s="24"/>
      <c r="T89" s="24"/>
      <c r="U89" s="24"/>
      <c r="V89" s="24"/>
      <c r="W89" s="24"/>
      <c r="X89" s="13">
        <f t="shared" si="37"/>
        <v>0</v>
      </c>
      <c r="Y89" s="13">
        <f t="shared" si="38"/>
        <v>0</v>
      </c>
      <c r="Z89" s="24"/>
      <c r="AA89" s="24"/>
      <c r="AB89" s="13">
        <f t="shared" si="39"/>
        <v>0</v>
      </c>
      <c r="AC89" s="24"/>
      <c r="AD89" s="24"/>
      <c r="AE89" s="13">
        <f t="shared" si="40"/>
        <v>0</v>
      </c>
      <c r="AF89" s="24"/>
      <c r="AG89" s="24"/>
      <c r="AH89" s="24"/>
      <c r="AI89" s="13">
        <f t="shared" si="41"/>
        <v>0</v>
      </c>
      <c r="AJ89" s="24"/>
      <c r="AK89" s="24"/>
      <c r="AL89" s="13">
        <f t="shared" si="42"/>
        <v>0</v>
      </c>
      <c r="AM89" s="24"/>
      <c r="AN89" s="24"/>
      <c r="AO89" s="13">
        <f t="shared" si="43"/>
        <v>0</v>
      </c>
      <c r="AP89" s="24"/>
      <c r="AQ89" s="24"/>
      <c r="AR89" s="13">
        <f t="shared" si="44"/>
        <v>0</v>
      </c>
      <c r="AS89" s="25"/>
      <c r="AT89" s="25"/>
      <c r="AU89" s="25"/>
      <c r="AV89" s="25"/>
      <c r="AW89" s="25"/>
      <c r="AX89" s="13">
        <f t="shared" si="45"/>
        <v>0</v>
      </c>
      <c r="AY89" s="25"/>
      <c r="AZ89" s="25"/>
      <c r="BA89" s="13">
        <f t="shared" si="46"/>
        <v>0</v>
      </c>
      <c r="BB89" s="25"/>
      <c r="BC89" s="25"/>
      <c r="BD89" s="13">
        <f t="shared" si="47"/>
        <v>0</v>
      </c>
      <c r="BE89" s="25"/>
      <c r="BF89" s="25"/>
      <c r="BG89" s="13">
        <f t="shared" si="48"/>
        <v>0</v>
      </c>
      <c r="BH89" s="25"/>
      <c r="BI89" s="25"/>
      <c r="BJ89" s="13">
        <f t="shared" si="49"/>
        <v>0</v>
      </c>
      <c r="BK89" s="25"/>
      <c r="BL89" s="25"/>
      <c r="BM89" s="13">
        <f t="shared" si="50"/>
        <v>0</v>
      </c>
      <c r="BN89" s="24"/>
      <c r="BO89" s="24"/>
      <c r="BP89" s="13">
        <f t="shared" si="51"/>
        <v>0</v>
      </c>
      <c r="BQ89" s="13">
        <f t="shared" si="52"/>
        <v>0</v>
      </c>
      <c r="BR89" s="25"/>
      <c r="BS89" s="24"/>
      <c r="BT89" s="24"/>
      <c r="BU89" s="24"/>
      <c r="BV89" s="13">
        <f t="shared" si="53"/>
        <v>0</v>
      </c>
      <c r="BW89" s="24"/>
      <c r="BX89" s="24"/>
      <c r="BY89" s="13">
        <f t="shared" si="54"/>
        <v>0</v>
      </c>
      <c r="BZ89" s="24"/>
      <c r="CA89" s="24"/>
      <c r="CB89" s="13">
        <f t="shared" si="55"/>
        <v>0</v>
      </c>
      <c r="CC89" s="24"/>
      <c r="CD89" s="24"/>
      <c r="CE89" s="13">
        <f t="shared" si="56"/>
        <v>0</v>
      </c>
      <c r="CF89" s="24"/>
      <c r="CG89" s="24"/>
      <c r="CH89" s="13">
        <f t="shared" si="57"/>
        <v>0</v>
      </c>
      <c r="CI89" s="24"/>
      <c r="CJ89" s="24"/>
      <c r="CK89" s="13">
        <f t="shared" si="58"/>
        <v>0</v>
      </c>
      <c r="CL89" s="24"/>
      <c r="CM89" s="24"/>
      <c r="CN89" s="13">
        <f t="shared" si="34"/>
        <v>0</v>
      </c>
      <c r="CO89" s="24"/>
      <c r="CP89" s="24"/>
      <c r="CQ89" s="26"/>
      <c r="CR89" s="13">
        <f t="shared" si="59"/>
        <v>0</v>
      </c>
      <c r="CS89" s="24"/>
      <c r="CT89" s="24"/>
      <c r="CU89" s="13">
        <f t="shared" si="60"/>
        <v>0</v>
      </c>
      <c r="CV89" s="13">
        <f t="shared" si="61"/>
        <v>0</v>
      </c>
      <c r="CW89" s="13">
        <f t="shared" si="61"/>
        <v>0</v>
      </c>
      <c r="CX89" s="13">
        <f t="shared" si="62"/>
        <v>0</v>
      </c>
      <c r="CY89" s="25"/>
      <c r="CZ89" s="25"/>
      <c r="DA89" s="13">
        <f t="shared" si="63"/>
        <v>0</v>
      </c>
      <c r="DB89" s="25"/>
      <c r="DC89" s="25"/>
      <c r="DD89" s="13">
        <f t="shared" si="64"/>
        <v>0</v>
      </c>
      <c r="DE89" s="25"/>
      <c r="DF89" s="25"/>
      <c r="DG89" s="17">
        <f t="shared" si="67"/>
        <v>80</v>
      </c>
      <c r="DH89" s="17">
        <f t="shared" si="65"/>
        <v>80</v>
      </c>
      <c r="DI89" s="17">
        <v>0</v>
      </c>
      <c r="DJ89" s="17">
        <f t="shared" si="66"/>
        <v>0</v>
      </c>
      <c r="DK89" s="18"/>
      <c r="DL89" s="18"/>
    </row>
    <row r="90" spans="1:116" ht="43.5" customHeight="1" x14ac:dyDescent="0.2">
      <c r="A90" s="19" t="s">
        <v>155</v>
      </c>
      <c r="B90" s="13">
        <f t="shared" si="35"/>
        <v>550</v>
      </c>
      <c r="C90" s="24"/>
      <c r="D90" s="24"/>
      <c r="E90" s="24"/>
      <c r="F90" s="24"/>
      <c r="G90" s="24"/>
      <c r="H90" s="24"/>
      <c r="I90" s="24"/>
      <c r="J90" s="24">
        <v>550</v>
      </c>
      <c r="K90" s="24"/>
      <c r="L90" s="24"/>
      <c r="M90" s="24"/>
      <c r="N90" s="24"/>
      <c r="O90" s="13">
        <f t="shared" si="36"/>
        <v>0</v>
      </c>
      <c r="P90" s="24"/>
      <c r="Q90" s="24"/>
      <c r="R90" s="24"/>
      <c r="S90" s="24"/>
      <c r="T90" s="24"/>
      <c r="U90" s="24"/>
      <c r="V90" s="24"/>
      <c r="W90" s="24"/>
      <c r="X90" s="13">
        <f t="shared" si="37"/>
        <v>0</v>
      </c>
      <c r="Y90" s="13">
        <f t="shared" si="38"/>
        <v>0</v>
      </c>
      <c r="Z90" s="24"/>
      <c r="AA90" s="24"/>
      <c r="AB90" s="13">
        <f t="shared" si="39"/>
        <v>0</v>
      </c>
      <c r="AC90" s="24"/>
      <c r="AD90" s="24"/>
      <c r="AE90" s="13">
        <f t="shared" si="40"/>
        <v>0</v>
      </c>
      <c r="AF90" s="24"/>
      <c r="AG90" s="24"/>
      <c r="AH90" s="24"/>
      <c r="AI90" s="13">
        <f t="shared" si="41"/>
        <v>0</v>
      </c>
      <c r="AJ90" s="24"/>
      <c r="AK90" s="24"/>
      <c r="AL90" s="13">
        <f t="shared" si="42"/>
        <v>0</v>
      </c>
      <c r="AM90" s="24"/>
      <c r="AN90" s="24"/>
      <c r="AO90" s="13">
        <f t="shared" si="43"/>
        <v>0</v>
      </c>
      <c r="AP90" s="24"/>
      <c r="AQ90" s="24"/>
      <c r="AR90" s="13">
        <f t="shared" si="44"/>
        <v>0</v>
      </c>
      <c r="AS90" s="25"/>
      <c r="AT90" s="25"/>
      <c r="AU90" s="25"/>
      <c r="AV90" s="25"/>
      <c r="AW90" s="25"/>
      <c r="AX90" s="13">
        <f t="shared" si="45"/>
        <v>0</v>
      </c>
      <c r="AY90" s="25"/>
      <c r="AZ90" s="25"/>
      <c r="BA90" s="13">
        <f t="shared" si="46"/>
        <v>0</v>
      </c>
      <c r="BB90" s="25"/>
      <c r="BC90" s="25"/>
      <c r="BD90" s="13">
        <f t="shared" si="47"/>
        <v>0</v>
      </c>
      <c r="BE90" s="25"/>
      <c r="BF90" s="25"/>
      <c r="BG90" s="13">
        <f t="shared" si="48"/>
        <v>0</v>
      </c>
      <c r="BH90" s="25"/>
      <c r="BI90" s="25"/>
      <c r="BJ90" s="13">
        <f t="shared" si="49"/>
        <v>0</v>
      </c>
      <c r="BK90" s="25"/>
      <c r="BL90" s="25"/>
      <c r="BM90" s="13">
        <f t="shared" si="50"/>
        <v>0</v>
      </c>
      <c r="BN90" s="24"/>
      <c r="BO90" s="24"/>
      <c r="BP90" s="13">
        <f t="shared" si="51"/>
        <v>0</v>
      </c>
      <c r="BQ90" s="13">
        <f t="shared" si="52"/>
        <v>0</v>
      </c>
      <c r="BR90" s="25"/>
      <c r="BS90" s="24"/>
      <c r="BT90" s="24"/>
      <c r="BU90" s="24"/>
      <c r="BV90" s="13">
        <f t="shared" si="53"/>
        <v>0</v>
      </c>
      <c r="BW90" s="24"/>
      <c r="BX90" s="24"/>
      <c r="BY90" s="13">
        <f t="shared" si="54"/>
        <v>0</v>
      </c>
      <c r="BZ90" s="24"/>
      <c r="CA90" s="24"/>
      <c r="CB90" s="13">
        <f t="shared" si="55"/>
        <v>0</v>
      </c>
      <c r="CC90" s="24"/>
      <c r="CD90" s="24"/>
      <c r="CE90" s="13">
        <f t="shared" si="56"/>
        <v>0</v>
      </c>
      <c r="CF90" s="24"/>
      <c r="CG90" s="24"/>
      <c r="CH90" s="13">
        <f t="shared" si="57"/>
        <v>0</v>
      </c>
      <c r="CI90" s="24"/>
      <c r="CJ90" s="24"/>
      <c r="CK90" s="13">
        <f t="shared" si="58"/>
        <v>0</v>
      </c>
      <c r="CL90" s="24"/>
      <c r="CM90" s="24"/>
      <c r="CN90" s="13">
        <f t="shared" si="34"/>
        <v>0</v>
      </c>
      <c r="CO90" s="24"/>
      <c r="CP90" s="24"/>
      <c r="CQ90" s="26"/>
      <c r="CR90" s="13">
        <f t="shared" si="59"/>
        <v>0</v>
      </c>
      <c r="CS90" s="24"/>
      <c r="CT90" s="24"/>
      <c r="CU90" s="13">
        <f t="shared" si="60"/>
        <v>0</v>
      </c>
      <c r="CV90" s="13">
        <f t="shared" si="61"/>
        <v>0</v>
      </c>
      <c r="CW90" s="13">
        <f t="shared" si="61"/>
        <v>0</v>
      </c>
      <c r="CX90" s="13">
        <f t="shared" si="62"/>
        <v>0</v>
      </c>
      <c r="CY90" s="25"/>
      <c r="CZ90" s="25"/>
      <c r="DA90" s="13">
        <f t="shared" si="63"/>
        <v>0</v>
      </c>
      <c r="DB90" s="25"/>
      <c r="DC90" s="25"/>
      <c r="DD90" s="13">
        <f t="shared" si="64"/>
        <v>0</v>
      </c>
      <c r="DE90" s="25"/>
      <c r="DF90" s="25"/>
      <c r="DG90" s="17">
        <f t="shared" si="67"/>
        <v>550</v>
      </c>
      <c r="DH90" s="17">
        <f t="shared" si="65"/>
        <v>550</v>
      </c>
      <c r="DI90" s="17">
        <v>0</v>
      </c>
      <c r="DJ90" s="17">
        <f t="shared" si="66"/>
        <v>0</v>
      </c>
      <c r="DK90" s="18"/>
      <c r="DL90" s="18"/>
    </row>
    <row r="91" spans="1:116" ht="48" customHeight="1" x14ac:dyDescent="0.2">
      <c r="A91" s="19" t="s">
        <v>156</v>
      </c>
      <c r="B91" s="13">
        <f t="shared" si="35"/>
        <v>0</v>
      </c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13">
        <f t="shared" si="36"/>
        <v>0</v>
      </c>
      <c r="P91" s="24"/>
      <c r="Q91" s="24"/>
      <c r="R91" s="24"/>
      <c r="S91" s="24"/>
      <c r="T91" s="24"/>
      <c r="U91" s="24"/>
      <c r="V91" s="24"/>
      <c r="W91" s="24"/>
      <c r="X91" s="13">
        <f t="shared" si="37"/>
        <v>0</v>
      </c>
      <c r="Y91" s="13">
        <f t="shared" si="38"/>
        <v>0</v>
      </c>
      <c r="Z91" s="24"/>
      <c r="AA91" s="24"/>
      <c r="AB91" s="13">
        <f t="shared" si="39"/>
        <v>0</v>
      </c>
      <c r="AC91" s="24"/>
      <c r="AD91" s="24"/>
      <c r="AE91" s="13">
        <f t="shared" si="40"/>
        <v>0</v>
      </c>
      <c r="AF91" s="24"/>
      <c r="AG91" s="24"/>
      <c r="AH91" s="24"/>
      <c r="AI91" s="13">
        <f t="shared" si="41"/>
        <v>0</v>
      </c>
      <c r="AJ91" s="24"/>
      <c r="AK91" s="24"/>
      <c r="AL91" s="13">
        <f t="shared" si="42"/>
        <v>0</v>
      </c>
      <c r="AM91" s="24"/>
      <c r="AN91" s="24"/>
      <c r="AO91" s="13">
        <f t="shared" si="43"/>
        <v>0</v>
      </c>
      <c r="AP91" s="24"/>
      <c r="AQ91" s="24"/>
      <c r="AR91" s="13">
        <f t="shared" si="44"/>
        <v>0</v>
      </c>
      <c r="AS91" s="25"/>
      <c r="AT91" s="25"/>
      <c r="AU91" s="25"/>
      <c r="AV91" s="25"/>
      <c r="AW91" s="25"/>
      <c r="AX91" s="13">
        <f t="shared" si="45"/>
        <v>0</v>
      </c>
      <c r="AY91" s="25"/>
      <c r="AZ91" s="25"/>
      <c r="BA91" s="13">
        <f t="shared" si="46"/>
        <v>0</v>
      </c>
      <c r="BB91" s="25"/>
      <c r="BC91" s="25"/>
      <c r="BD91" s="13">
        <f t="shared" si="47"/>
        <v>0</v>
      </c>
      <c r="BE91" s="25"/>
      <c r="BF91" s="25"/>
      <c r="BG91" s="13">
        <f t="shared" si="48"/>
        <v>0</v>
      </c>
      <c r="BH91" s="25"/>
      <c r="BI91" s="25"/>
      <c r="BJ91" s="13">
        <f t="shared" si="49"/>
        <v>0</v>
      </c>
      <c r="BK91" s="25"/>
      <c r="BL91" s="25"/>
      <c r="BM91" s="13">
        <f t="shared" si="50"/>
        <v>0</v>
      </c>
      <c r="BN91" s="24"/>
      <c r="BO91" s="24"/>
      <c r="BP91" s="13">
        <f t="shared" si="51"/>
        <v>0</v>
      </c>
      <c r="BQ91" s="13">
        <f t="shared" si="52"/>
        <v>0</v>
      </c>
      <c r="BR91" s="25"/>
      <c r="BS91" s="24"/>
      <c r="BT91" s="24"/>
      <c r="BU91" s="24"/>
      <c r="BV91" s="13">
        <f t="shared" si="53"/>
        <v>0</v>
      </c>
      <c r="BW91" s="24"/>
      <c r="BX91" s="24"/>
      <c r="BY91" s="13">
        <f t="shared" si="54"/>
        <v>0</v>
      </c>
      <c r="BZ91" s="24"/>
      <c r="CA91" s="24"/>
      <c r="CB91" s="13">
        <f t="shared" si="55"/>
        <v>0</v>
      </c>
      <c r="CC91" s="24"/>
      <c r="CD91" s="24"/>
      <c r="CE91" s="13">
        <f t="shared" si="56"/>
        <v>0</v>
      </c>
      <c r="CF91" s="24"/>
      <c r="CG91" s="24"/>
      <c r="CH91" s="13">
        <f t="shared" si="57"/>
        <v>0</v>
      </c>
      <c r="CI91" s="24"/>
      <c r="CJ91" s="24"/>
      <c r="CK91" s="13">
        <f t="shared" si="58"/>
        <v>0</v>
      </c>
      <c r="CL91" s="24"/>
      <c r="CM91" s="24"/>
      <c r="CN91" s="13">
        <f t="shared" si="34"/>
        <v>100</v>
      </c>
      <c r="CO91" s="24">
        <v>100</v>
      </c>
      <c r="CP91" s="24"/>
      <c r="CQ91" s="26"/>
      <c r="CR91" s="13">
        <f t="shared" si="59"/>
        <v>0</v>
      </c>
      <c r="CS91" s="24"/>
      <c r="CT91" s="24"/>
      <c r="CU91" s="13">
        <f t="shared" si="60"/>
        <v>0</v>
      </c>
      <c r="CV91" s="13">
        <f t="shared" si="61"/>
        <v>0</v>
      </c>
      <c r="CW91" s="13">
        <f t="shared" si="61"/>
        <v>0</v>
      </c>
      <c r="CX91" s="13">
        <f t="shared" si="62"/>
        <v>0</v>
      </c>
      <c r="CY91" s="25"/>
      <c r="CZ91" s="25"/>
      <c r="DA91" s="13">
        <f t="shared" si="63"/>
        <v>0</v>
      </c>
      <c r="DB91" s="25"/>
      <c r="DC91" s="25"/>
      <c r="DD91" s="13">
        <f t="shared" si="64"/>
        <v>0</v>
      </c>
      <c r="DE91" s="25"/>
      <c r="DF91" s="25"/>
      <c r="DG91" s="17">
        <f t="shared" si="67"/>
        <v>100</v>
      </c>
      <c r="DH91" s="17">
        <f t="shared" si="65"/>
        <v>100</v>
      </c>
      <c r="DI91" s="17">
        <v>0</v>
      </c>
      <c r="DJ91" s="17">
        <f t="shared" si="66"/>
        <v>0</v>
      </c>
      <c r="DK91" s="18"/>
      <c r="DL91" s="18"/>
    </row>
    <row r="92" spans="1:116" ht="48" customHeight="1" x14ac:dyDescent="0.2">
      <c r="A92" s="19" t="s">
        <v>168</v>
      </c>
      <c r="B92" s="13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13"/>
      <c r="P92" s="24"/>
      <c r="Q92" s="24"/>
      <c r="R92" s="24"/>
      <c r="S92" s="24"/>
      <c r="T92" s="24"/>
      <c r="U92" s="24"/>
      <c r="V92" s="24"/>
      <c r="W92" s="24"/>
      <c r="X92" s="13"/>
      <c r="Y92" s="13"/>
      <c r="Z92" s="24"/>
      <c r="AA92" s="24"/>
      <c r="AB92" s="13"/>
      <c r="AC92" s="24"/>
      <c r="AD92" s="24"/>
      <c r="AE92" s="13"/>
      <c r="AF92" s="24"/>
      <c r="AG92" s="24"/>
      <c r="AH92" s="24"/>
      <c r="AI92" s="13"/>
      <c r="AJ92" s="24"/>
      <c r="AK92" s="24"/>
      <c r="AL92" s="13"/>
      <c r="AM92" s="24"/>
      <c r="AN92" s="24"/>
      <c r="AO92" s="13"/>
      <c r="AP92" s="24"/>
      <c r="AQ92" s="24"/>
      <c r="AR92" s="13"/>
      <c r="AS92" s="25"/>
      <c r="AT92" s="25"/>
      <c r="AU92" s="25"/>
      <c r="AV92" s="25"/>
      <c r="AW92" s="25"/>
      <c r="AX92" s="13"/>
      <c r="AY92" s="25"/>
      <c r="AZ92" s="25"/>
      <c r="BA92" s="13"/>
      <c r="BB92" s="25"/>
      <c r="BC92" s="25"/>
      <c r="BD92" s="13"/>
      <c r="BE92" s="25"/>
      <c r="BF92" s="25"/>
      <c r="BG92" s="13"/>
      <c r="BH92" s="25"/>
      <c r="BI92" s="25"/>
      <c r="BJ92" s="13"/>
      <c r="BK92" s="25"/>
      <c r="BL92" s="25"/>
      <c r="BM92" s="13"/>
      <c r="BN92" s="24"/>
      <c r="BO92" s="24"/>
      <c r="BP92" s="13"/>
      <c r="BQ92" s="13"/>
      <c r="BR92" s="25"/>
      <c r="BS92" s="24"/>
      <c r="BT92" s="24"/>
      <c r="BU92" s="24"/>
      <c r="BV92" s="13"/>
      <c r="BW92" s="24"/>
      <c r="BX92" s="24"/>
      <c r="BY92" s="13"/>
      <c r="BZ92" s="24"/>
      <c r="CA92" s="24"/>
      <c r="CB92" s="13"/>
      <c r="CC92" s="24"/>
      <c r="CD92" s="24"/>
      <c r="CE92" s="13"/>
      <c r="CF92" s="24"/>
      <c r="CG92" s="24"/>
      <c r="CH92" s="13"/>
      <c r="CI92" s="24"/>
      <c r="CJ92" s="24"/>
      <c r="CK92" s="13"/>
      <c r="CL92" s="24"/>
      <c r="CM92" s="24"/>
      <c r="CN92" s="13"/>
      <c r="CO92" s="24"/>
      <c r="CP92" s="24"/>
      <c r="CQ92" s="26"/>
      <c r="CR92" s="13"/>
      <c r="CS92" s="24"/>
      <c r="CT92" s="24"/>
      <c r="CU92" s="13"/>
      <c r="CV92" s="13"/>
      <c r="CW92" s="13"/>
      <c r="CX92" s="13"/>
      <c r="CY92" s="25"/>
      <c r="CZ92" s="25"/>
      <c r="DA92" s="13"/>
      <c r="DB92" s="25"/>
      <c r="DC92" s="25"/>
      <c r="DD92" s="13"/>
      <c r="DE92" s="25"/>
      <c r="DF92" s="25"/>
      <c r="DG92" s="17"/>
      <c r="DH92" s="17"/>
      <c r="DI92" s="17"/>
      <c r="DJ92" s="17"/>
      <c r="DK92" s="18">
        <v>7000</v>
      </c>
      <c r="DL92" s="18"/>
    </row>
    <row r="93" spans="1:116" ht="48" customHeight="1" x14ac:dyDescent="0.2">
      <c r="A93" s="19" t="s">
        <v>169</v>
      </c>
      <c r="B93" s="13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13"/>
      <c r="P93" s="24"/>
      <c r="Q93" s="24"/>
      <c r="R93" s="24"/>
      <c r="S93" s="24"/>
      <c r="T93" s="24"/>
      <c r="U93" s="24"/>
      <c r="V93" s="24"/>
      <c r="W93" s="24"/>
      <c r="X93" s="13"/>
      <c r="Y93" s="13"/>
      <c r="Z93" s="24"/>
      <c r="AA93" s="24"/>
      <c r="AB93" s="13"/>
      <c r="AC93" s="24"/>
      <c r="AD93" s="24"/>
      <c r="AE93" s="13"/>
      <c r="AF93" s="24"/>
      <c r="AG93" s="24"/>
      <c r="AH93" s="24"/>
      <c r="AI93" s="13"/>
      <c r="AJ93" s="24"/>
      <c r="AK93" s="24"/>
      <c r="AL93" s="13"/>
      <c r="AM93" s="24"/>
      <c r="AN93" s="24"/>
      <c r="AO93" s="13"/>
      <c r="AP93" s="24"/>
      <c r="AQ93" s="24"/>
      <c r="AR93" s="13"/>
      <c r="AS93" s="25"/>
      <c r="AT93" s="25"/>
      <c r="AU93" s="25"/>
      <c r="AV93" s="25"/>
      <c r="AW93" s="25"/>
      <c r="AX93" s="13"/>
      <c r="AY93" s="25"/>
      <c r="AZ93" s="25"/>
      <c r="BA93" s="13"/>
      <c r="BB93" s="25"/>
      <c r="BC93" s="25"/>
      <c r="BD93" s="13"/>
      <c r="BE93" s="25"/>
      <c r="BF93" s="25"/>
      <c r="BG93" s="13"/>
      <c r="BH93" s="25"/>
      <c r="BI93" s="25"/>
      <c r="BJ93" s="13"/>
      <c r="BK93" s="25"/>
      <c r="BL93" s="25"/>
      <c r="BM93" s="13"/>
      <c r="BN93" s="24"/>
      <c r="BO93" s="24"/>
      <c r="BP93" s="13"/>
      <c r="BQ93" s="13"/>
      <c r="BR93" s="25"/>
      <c r="BS93" s="24"/>
      <c r="BT93" s="24"/>
      <c r="BU93" s="24"/>
      <c r="BV93" s="13"/>
      <c r="BW93" s="24"/>
      <c r="BX93" s="24"/>
      <c r="BY93" s="13"/>
      <c r="BZ93" s="24"/>
      <c r="CA93" s="24"/>
      <c r="CB93" s="13"/>
      <c r="CC93" s="24"/>
      <c r="CD93" s="24"/>
      <c r="CE93" s="13"/>
      <c r="CF93" s="24"/>
      <c r="CG93" s="24"/>
      <c r="CH93" s="13"/>
      <c r="CI93" s="24"/>
      <c r="CJ93" s="24"/>
      <c r="CK93" s="13"/>
      <c r="CL93" s="24"/>
      <c r="CM93" s="24"/>
      <c r="CN93" s="13"/>
      <c r="CO93" s="24"/>
      <c r="CP93" s="24"/>
      <c r="CQ93" s="26"/>
      <c r="CR93" s="13"/>
      <c r="CS93" s="24"/>
      <c r="CT93" s="24"/>
      <c r="CU93" s="13"/>
      <c r="CV93" s="13"/>
      <c r="CW93" s="13"/>
      <c r="CX93" s="13"/>
      <c r="CY93" s="25"/>
      <c r="CZ93" s="25"/>
      <c r="DA93" s="13"/>
      <c r="DB93" s="25"/>
      <c r="DC93" s="25"/>
      <c r="DD93" s="13"/>
      <c r="DE93" s="25"/>
      <c r="DF93" s="25"/>
      <c r="DG93" s="17"/>
      <c r="DH93" s="17"/>
      <c r="DI93" s="17"/>
      <c r="DJ93" s="17"/>
      <c r="DK93" s="18">
        <v>5000</v>
      </c>
      <c r="DL93" s="18"/>
    </row>
    <row r="94" spans="1:116" ht="48" customHeight="1" x14ac:dyDescent="0.2">
      <c r="A94" s="19" t="s">
        <v>170</v>
      </c>
      <c r="B94" s="1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13"/>
      <c r="P94" s="24"/>
      <c r="Q94" s="24"/>
      <c r="R94" s="24"/>
      <c r="S94" s="24"/>
      <c r="T94" s="24"/>
      <c r="U94" s="24"/>
      <c r="V94" s="24"/>
      <c r="W94" s="24"/>
      <c r="X94" s="13"/>
      <c r="Y94" s="13"/>
      <c r="Z94" s="24"/>
      <c r="AA94" s="24"/>
      <c r="AB94" s="13"/>
      <c r="AC94" s="24"/>
      <c r="AD94" s="24"/>
      <c r="AE94" s="13"/>
      <c r="AF94" s="24"/>
      <c r="AG94" s="24"/>
      <c r="AH94" s="24"/>
      <c r="AI94" s="13"/>
      <c r="AJ94" s="24"/>
      <c r="AK94" s="24"/>
      <c r="AL94" s="13"/>
      <c r="AM94" s="24"/>
      <c r="AN94" s="24"/>
      <c r="AO94" s="13"/>
      <c r="AP94" s="24"/>
      <c r="AQ94" s="24"/>
      <c r="AR94" s="13"/>
      <c r="AS94" s="25"/>
      <c r="AT94" s="25"/>
      <c r="AU94" s="25"/>
      <c r="AV94" s="25"/>
      <c r="AW94" s="25"/>
      <c r="AX94" s="13"/>
      <c r="AY94" s="25"/>
      <c r="AZ94" s="25"/>
      <c r="BA94" s="13"/>
      <c r="BB94" s="25"/>
      <c r="BC94" s="25"/>
      <c r="BD94" s="13"/>
      <c r="BE94" s="25"/>
      <c r="BF94" s="25"/>
      <c r="BG94" s="13"/>
      <c r="BH94" s="25"/>
      <c r="BI94" s="25"/>
      <c r="BJ94" s="13"/>
      <c r="BK94" s="25"/>
      <c r="BL94" s="25"/>
      <c r="BM94" s="13"/>
      <c r="BN94" s="24"/>
      <c r="BO94" s="24"/>
      <c r="BP94" s="13"/>
      <c r="BQ94" s="13"/>
      <c r="BR94" s="25"/>
      <c r="BS94" s="24"/>
      <c r="BT94" s="24"/>
      <c r="BU94" s="24"/>
      <c r="BV94" s="13"/>
      <c r="BW94" s="24"/>
      <c r="BX94" s="24"/>
      <c r="BY94" s="13"/>
      <c r="BZ94" s="24"/>
      <c r="CA94" s="24"/>
      <c r="CB94" s="13"/>
      <c r="CC94" s="24"/>
      <c r="CD94" s="24"/>
      <c r="CE94" s="13"/>
      <c r="CF94" s="24"/>
      <c r="CG94" s="24"/>
      <c r="CH94" s="13"/>
      <c r="CI94" s="24"/>
      <c r="CJ94" s="24"/>
      <c r="CK94" s="13"/>
      <c r="CL94" s="24"/>
      <c r="CM94" s="24"/>
      <c r="CN94" s="13"/>
      <c r="CO94" s="24"/>
      <c r="CP94" s="24"/>
      <c r="CQ94" s="26"/>
      <c r="CR94" s="13"/>
      <c r="CS94" s="24"/>
      <c r="CT94" s="24"/>
      <c r="CU94" s="13"/>
      <c r="CV94" s="13"/>
      <c r="CW94" s="13"/>
      <c r="CX94" s="13"/>
      <c r="CY94" s="25"/>
      <c r="CZ94" s="25"/>
      <c r="DA94" s="13"/>
      <c r="DB94" s="25"/>
      <c r="DC94" s="25"/>
      <c r="DD94" s="13"/>
      <c r="DE94" s="25"/>
      <c r="DF94" s="25"/>
      <c r="DG94" s="17"/>
      <c r="DH94" s="17"/>
      <c r="DI94" s="17"/>
      <c r="DJ94" s="17"/>
      <c r="DK94" s="18">
        <v>7000</v>
      </c>
      <c r="DL94" s="18"/>
    </row>
    <row r="95" spans="1:116" ht="48" customHeight="1" x14ac:dyDescent="0.2">
      <c r="A95" s="19" t="s">
        <v>171</v>
      </c>
      <c r="B95" s="13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13"/>
      <c r="P95" s="24"/>
      <c r="Q95" s="24"/>
      <c r="R95" s="24"/>
      <c r="S95" s="24"/>
      <c r="T95" s="24"/>
      <c r="U95" s="24"/>
      <c r="V95" s="24"/>
      <c r="W95" s="24"/>
      <c r="X95" s="13"/>
      <c r="Y95" s="13"/>
      <c r="Z95" s="24"/>
      <c r="AA95" s="24"/>
      <c r="AB95" s="13"/>
      <c r="AC95" s="24"/>
      <c r="AD95" s="24"/>
      <c r="AE95" s="13"/>
      <c r="AF95" s="24"/>
      <c r="AG95" s="24"/>
      <c r="AH95" s="24"/>
      <c r="AI95" s="13"/>
      <c r="AJ95" s="24"/>
      <c r="AK95" s="24"/>
      <c r="AL95" s="13"/>
      <c r="AM95" s="24"/>
      <c r="AN95" s="24"/>
      <c r="AO95" s="13"/>
      <c r="AP95" s="24"/>
      <c r="AQ95" s="24"/>
      <c r="AR95" s="13"/>
      <c r="AS95" s="25"/>
      <c r="AT95" s="25"/>
      <c r="AU95" s="25"/>
      <c r="AV95" s="25"/>
      <c r="AW95" s="25"/>
      <c r="AX95" s="13"/>
      <c r="AY95" s="25"/>
      <c r="AZ95" s="25"/>
      <c r="BA95" s="13"/>
      <c r="BB95" s="25"/>
      <c r="BC95" s="25"/>
      <c r="BD95" s="13"/>
      <c r="BE95" s="25"/>
      <c r="BF95" s="25"/>
      <c r="BG95" s="13"/>
      <c r="BH95" s="25"/>
      <c r="BI95" s="25"/>
      <c r="BJ95" s="13"/>
      <c r="BK95" s="25"/>
      <c r="BL95" s="25"/>
      <c r="BM95" s="13"/>
      <c r="BN95" s="24"/>
      <c r="BO95" s="24"/>
      <c r="BP95" s="13"/>
      <c r="BQ95" s="13"/>
      <c r="BR95" s="25"/>
      <c r="BS95" s="24"/>
      <c r="BT95" s="24"/>
      <c r="BU95" s="24"/>
      <c r="BV95" s="13"/>
      <c r="BW95" s="24"/>
      <c r="BX95" s="24"/>
      <c r="BY95" s="13"/>
      <c r="BZ95" s="24"/>
      <c r="CA95" s="24"/>
      <c r="CB95" s="13"/>
      <c r="CC95" s="24"/>
      <c r="CD95" s="24"/>
      <c r="CE95" s="13"/>
      <c r="CF95" s="24"/>
      <c r="CG95" s="24"/>
      <c r="CH95" s="13"/>
      <c r="CI95" s="24"/>
      <c r="CJ95" s="24"/>
      <c r="CK95" s="13"/>
      <c r="CL95" s="24"/>
      <c r="CM95" s="24"/>
      <c r="CN95" s="13"/>
      <c r="CO95" s="24"/>
      <c r="CP95" s="24"/>
      <c r="CQ95" s="26"/>
      <c r="CR95" s="13"/>
      <c r="CS95" s="24"/>
      <c r="CT95" s="24"/>
      <c r="CU95" s="13"/>
      <c r="CV95" s="13"/>
      <c r="CW95" s="13"/>
      <c r="CX95" s="13"/>
      <c r="CY95" s="25"/>
      <c r="CZ95" s="25"/>
      <c r="DA95" s="13"/>
      <c r="DB95" s="25"/>
      <c r="DC95" s="25"/>
      <c r="DD95" s="13"/>
      <c r="DE95" s="25"/>
      <c r="DF95" s="25"/>
      <c r="DG95" s="17"/>
      <c r="DH95" s="17"/>
      <c r="DI95" s="17"/>
      <c r="DJ95" s="17"/>
      <c r="DK95" s="18">
        <v>6000</v>
      </c>
      <c r="DL95" s="18"/>
    </row>
    <row r="96" spans="1:116" ht="48" customHeight="1" x14ac:dyDescent="0.2">
      <c r="A96" s="19" t="s">
        <v>172</v>
      </c>
      <c r="B96" s="13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13"/>
      <c r="P96" s="24"/>
      <c r="Q96" s="24"/>
      <c r="R96" s="24"/>
      <c r="S96" s="24"/>
      <c r="T96" s="24"/>
      <c r="U96" s="24"/>
      <c r="V96" s="24"/>
      <c r="W96" s="24"/>
      <c r="X96" s="13"/>
      <c r="Y96" s="13"/>
      <c r="Z96" s="24"/>
      <c r="AA96" s="24"/>
      <c r="AB96" s="13"/>
      <c r="AC96" s="24"/>
      <c r="AD96" s="24"/>
      <c r="AE96" s="13"/>
      <c r="AF96" s="24"/>
      <c r="AG96" s="24"/>
      <c r="AH96" s="24"/>
      <c r="AI96" s="13"/>
      <c r="AJ96" s="24"/>
      <c r="AK96" s="24"/>
      <c r="AL96" s="13"/>
      <c r="AM96" s="24"/>
      <c r="AN96" s="24"/>
      <c r="AO96" s="13"/>
      <c r="AP96" s="24"/>
      <c r="AQ96" s="24"/>
      <c r="AR96" s="13"/>
      <c r="AS96" s="25"/>
      <c r="AT96" s="25"/>
      <c r="AU96" s="25"/>
      <c r="AV96" s="25"/>
      <c r="AW96" s="25"/>
      <c r="AX96" s="13"/>
      <c r="AY96" s="25"/>
      <c r="AZ96" s="25"/>
      <c r="BA96" s="13"/>
      <c r="BB96" s="25"/>
      <c r="BC96" s="25"/>
      <c r="BD96" s="13"/>
      <c r="BE96" s="25"/>
      <c r="BF96" s="25"/>
      <c r="BG96" s="13"/>
      <c r="BH96" s="25"/>
      <c r="BI96" s="25"/>
      <c r="BJ96" s="13"/>
      <c r="BK96" s="25"/>
      <c r="BL96" s="25"/>
      <c r="BM96" s="13"/>
      <c r="BN96" s="24"/>
      <c r="BO96" s="24"/>
      <c r="BP96" s="13"/>
      <c r="BQ96" s="13"/>
      <c r="BR96" s="25"/>
      <c r="BS96" s="24"/>
      <c r="BT96" s="24"/>
      <c r="BU96" s="24"/>
      <c r="BV96" s="13"/>
      <c r="BW96" s="24"/>
      <c r="BX96" s="24"/>
      <c r="BY96" s="13"/>
      <c r="BZ96" s="24"/>
      <c r="CA96" s="24"/>
      <c r="CB96" s="13"/>
      <c r="CC96" s="24"/>
      <c r="CD96" s="24"/>
      <c r="CE96" s="13"/>
      <c r="CF96" s="24"/>
      <c r="CG96" s="24"/>
      <c r="CH96" s="13"/>
      <c r="CI96" s="24"/>
      <c r="CJ96" s="24"/>
      <c r="CK96" s="13"/>
      <c r="CL96" s="24"/>
      <c r="CM96" s="24"/>
      <c r="CN96" s="13"/>
      <c r="CO96" s="24"/>
      <c r="CP96" s="24"/>
      <c r="CQ96" s="26"/>
      <c r="CR96" s="13"/>
      <c r="CS96" s="24"/>
      <c r="CT96" s="24"/>
      <c r="CU96" s="13"/>
      <c r="CV96" s="13"/>
      <c r="CW96" s="13"/>
      <c r="CX96" s="13"/>
      <c r="CY96" s="25"/>
      <c r="CZ96" s="25"/>
      <c r="DA96" s="13"/>
      <c r="DB96" s="25"/>
      <c r="DC96" s="25"/>
      <c r="DD96" s="13"/>
      <c r="DE96" s="25"/>
      <c r="DF96" s="25"/>
      <c r="DG96" s="17"/>
      <c r="DH96" s="17"/>
      <c r="DI96" s="17"/>
      <c r="DJ96" s="17"/>
      <c r="DK96" s="18">
        <v>7000</v>
      </c>
      <c r="DL96" s="18"/>
    </row>
    <row r="97" spans="1:116" ht="33" customHeight="1" x14ac:dyDescent="0.2">
      <c r="A97" s="19" t="s">
        <v>157</v>
      </c>
      <c r="B97" s="13">
        <f t="shared" si="35"/>
        <v>0</v>
      </c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13">
        <f t="shared" si="36"/>
        <v>0</v>
      </c>
      <c r="P97" s="24"/>
      <c r="Q97" s="24"/>
      <c r="R97" s="24"/>
      <c r="S97" s="24"/>
      <c r="T97" s="24"/>
      <c r="U97" s="24"/>
      <c r="V97" s="24"/>
      <c r="W97" s="24"/>
      <c r="X97" s="13">
        <f t="shared" si="37"/>
        <v>0</v>
      </c>
      <c r="Y97" s="13">
        <f t="shared" si="38"/>
        <v>0</v>
      </c>
      <c r="Z97" s="24"/>
      <c r="AA97" s="24"/>
      <c r="AB97" s="13">
        <f t="shared" si="39"/>
        <v>0</v>
      </c>
      <c r="AC97" s="24"/>
      <c r="AD97" s="24"/>
      <c r="AE97" s="13">
        <f t="shared" si="40"/>
        <v>0</v>
      </c>
      <c r="AF97" s="24"/>
      <c r="AG97" s="24"/>
      <c r="AH97" s="24"/>
      <c r="AI97" s="13">
        <f t="shared" si="41"/>
        <v>0</v>
      </c>
      <c r="AJ97" s="24"/>
      <c r="AK97" s="24"/>
      <c r="AL97" s="13">
        <f t="shared" si="42"/>
        <v>0</v>
      </c>
      <c r="AM97" s="24"/>
      <c r="AN97" s="24"/>
      <c r="AO97" s="13">
        <f t="shared" si="43"/>
        <v>0</v>
      </c>
      <c r="AP97" s="24"/>
      <c r="AQ97" s="24"/>
      <c r="AR97" s="13">
        <f t="shared" si="44"/>
        <v>0</v>
      </c>
      <c r="AS97" s="25"/>
      <c r="AT97" s="25"/>
      <c r="AU97" s="25"/>
      <c r="AV97" s="25"/>
      <c r="AW97" s="25"/>
      <c r="AX97" s="13">
        <f t="shared" si="45"/>
        <v>0</v>
      </c>
      <c r="AY97" s="25"/>
      <c r="AZ97" s="25"/>
      <c r="BA97" s="13">
        <f t="shared" si="46"/>
        <v>0</v>
      </c>
      <c r="BB97" s="25"/>
      <c r="BC97" s="25"/>
      <c r="BD97" s="13">
        <f t="shared" si="47"/>
        <v>0</v>
      </c>
      <c r="BE97" s="25"/>
      <c r="BF97" s="25"/>
      <c r="BG97" s="13">
        <f t="shared" si="48"/>
        <v>0</v>
      </c>
      <c r="BH97" s="25"/>
      <c r="BI97" s="25"/>
      <c r="BJ97" s="13">
        <f t="shared" si="49"/>
        <v>0</v>
      </c>
      <c r="BK97" s="25"/>
      <c r="BL97" s="25"/>
      <c r="BM97" s="13">
        <f t="shared" si="50"/>
        <v>0</v>
      </c>
      <c r="BN97" s="24"/>
      <c r="BO97" s="24"/>
      <c r="BP97" s="13">
        <f t="shared" si="51"/>
        <v>0</v>
      </c>
      <c r="BQ97" s="13">
        <f t="shared" si="52"/>
        <v>0</v>
      </c>
      <c r="BR97" s="25"/>
      <c r="BS97" s="24"/>
      <c r="BT97" s="24"/>
      <c r="BU97" s="24"/>
      <c r="BV97" s="13">
        <f t="shared" si="53"/>
        <v>0</v>
      </c>
      <c r="BW97" s="24"/>
      <c r="BX97" s="24"/>
      <c r="BY97" s="13">
        <f t="shared" si="54"/>
        <v>0</v>
      </c>
      <c r="BZ97" s="24"/>
      <c r="CA97" s="24"/>
      <c r="CB97" s="13">
        <f t="shared" si="55"/>
        <v>0</v>
      </c>
      <c r="CC97" s="24"/>
      <c r="CD97" s="24"/>
      <c r="CE97" s="13">
        <f t="shared" si="56"/>
        <v>0</v>
      </c>
      <c r="CF97" s="24"/>
      <c r="CG97" s="24"/>
      <c r="CH97" s="13">
        <f t="shared" si="57"/>
        <v>0</v>
      </c>
      <c r="CI97" s="24"/>
      <c r="CJ97" s="24"/>
      <c r="CK97" s="13">
        <f t="shared" si="58"/>
        <v>0</v>
      </c>
      <c r="CL97" s="24"/>
      <c r="CM97" s="24"/>
      <c r="CN97" s="13">
        <f>CP97+CO97</f>
        <v>50</v>
      </c>
      <c r="CO97" s="24">
        <v>25</v>
      </c>
      <c r="CP97" s="24">
        <v>25</v>
      </c>
      <c r="CQ97" s="26"/>
      <c r="CR97" s="13">
        <f t="shared" si="59"/>
        <v>0</v>
      </c>
      <c r="CS97" s="24"/>
      <c r="CT97" s="24"/>
      <c r="CU97" s="13">
        <f t="shared" si="60"/>
        <v>0</v>
      </c>
      <c r="CV97" s="13">
        <f t="shared" si="61"/>
        <v>0</v>
      </c>
      <c r="CW97" s="13">
        <f t="shared" si="61"/>
        <v>0</v>
      </c>
      <c r="CX97" s="13">
        <f t="shared" si="62"/>
        <v>0</v>
      </c>
      <c r="CY97" s="25"/>
      <c r="CZ97" s="25"/>
      <c r="DA97" s="13">
        <f t="shared" si="63"/>
        <v>0</v>
      </c>
      <c r="DB97" s="25"/>
      <c r="DC97" s="25"/>
      <c r="DD97" s="13">
        <f t="shared" si="64"/>
        <v>0</v>
      </c>
      <c r="DE97" s="25"/>
      <c r="DF97" s="25"/>
      <c r="DG97" s="17">
        <f t="shared" si="67"/>
        <v>50</v>
      </c>
      <c r="DH97" s="17">
        <f>B97+Z97+AC97+AF97+AH97+AJ97+AM97+AP97+AS97+AU97+AV97+AW97+BB97+BE97+BK97+BN97+BR97+CC97+CF97+CI97+CL97+CO97+CS97+CV97+BU97+BW97+BZ97+AY97+BH97</f>
        <v>25</v>
      </c>
      <c r="DI97" s="17">
        <v>0</v>
      </c>
      <c r="DJ97" s="17">
        <f>O97+AA97+AD97+AG97+AK97+AN97+AQ97+AT97+BC97+BF97+BL97+BO97+BT97+CG97+CJ97+CM97+CP97+CT97+CW97+CA97+CD97+AZ97+BI97+BX97+BS97</f>
        <v>25</v>
      </c>
      <c r="DK97" s="18"/>
      <c r="DL97" s="18"/>
    </row>
    <row r="98" spans="1:116" ht="31.5" x14ac:dyDescent="0.2">
      <c r="A98" s="31" t="s">
        <v>158</v>
      </c>
      <c r="B98" s="32">
        <f>C98+D98+E98+F98+G98+H98+I98+J98+K98+L98+M98+N98</f>
        <v>978785</v>
      </c>
      <c r="C98" s="32">
        <f t="shared" ref="C98:BN98" si="68">SUM(C7:C97)</f>
        <v>65058</v>
      </c>
      <c r="D98" s="32">
        <f t="shared" si="68"/>
        <v>764318</v>
      </c>
      <c r="E98" s="32">
        <f t="shared" si="68"/>
        <v>6803</v>
      </c>
      <c r="F98" s="32">
        <f t="shared" si="68"/>
        <v>3235</v>
      </c>
      <c r="G98" s="32">
        <f t="shared" si="68"/>
        <v>0</v>
      </c>
      <c r="H98" s="32">
        <f t="shared" si="68"/>
        <v>13241</v>
      </c>
      <c r="I98" s="32">
        <f t="shared" si="68"/>
        <v>20771</v>
      </c>
      <c r="J98" s="32">
        <f t="shared" si="68"/>
        <v>21886</v>
      </c>
      <c r="K98" s="32">
        <f t="shared" si="68"/>
        <v>1762</v>
      </c>
      <c r="L98" s="32">
        <f t="shared" si="68"/>
        <v>78830</v>
      </c>
      <c r="M98" s="32">
        <f t="shared" si="68"/>
        <v>2881</v>
      </c>
      <c r="N98" s="32">
        <f t="shared" si="68"/>
        <v>0</v>
      </c>
      <c r="O98" s="32">
        <f t="shared" si="68"/>
        <v>618375</v>
      </c>
      <c r="P98" s="32">
        <f t="shared" si="68"/>
        <v>21994</v>
      </c>
      <c r="Q98" s="32">
        <f t="shared" si="68"/>
        <v>573842</v>
      </c>
      <c r="R98" s="32">
        <f t="shared" si="68"/>
        <v>2134</v>
      </c>
      <c r="S98" s="32">
        <f t="shared" si="68"/>
        <v>9189</v>
      </c>
      <c r="T98" s="32">
        <f t="shared" si="68"/>
        <v>4150</v>
      </c>
      <c r="U98" s="32">
        <f t="shared" si="68"/>
        <v>0</v>
      </c>
      <c r="V98" s="32">
        <f t="shared" si="68"/>
        <v>0</v>
      </c>
      <c r="W98" s="32">
        <f t="shared" si="68"/>
        <v>7066</v>
      </c>
      <c r="X98" s="32">
        <f t="shared" si="68"/>
        <v>60380</v>
      </c>
      <c r="Y98" s="32">
        <f t="shared" si="68"/>
        <v>44925</v>
      </c>
      <c r="Z98" s="32">
        <f t="shared" si="68"/>
        <v>37765</v>
      </c>
      <c r="AA98" s="32">
        <f t="shared" si="68"/>
        <v>7160</v>
      </c>
      <c r="AB98" s="32">
        <f t="shared" si="68"/>
        <v>15455</v>
      </c>
      <c r="AC98" s="32">
        <f t="shared" si="68"/>
        <v>15244</v>
      </c>
      <c r="AD98" s="32">
        <f t="shared" si="68"/>
        <v>211</v>
      </c>
      <c r="AE98" s="32">
        <f t="shared" si="68"/>
        <v>75467</v>
      </c>
      <c r="AF98" s="32">
        <f t="shared" si="68"/>
        <v>67766</v>
      </c>
      <c r="AG98" s="32">
        <f t="shared" si="68"/>
        <v>7701</v>
      </c>
      <c r="AH98" s="32">
        <f t="shared" si="68"/>
        <v>0</v>
      </c>
      <c r="AI98" s="32">
        <f t="shared" si="68"/>
        <v>2259</v>
      </c>
      <c r="AJ98" s="32">
        <f t="shared" si="68"/>
        <v>258</v>
      </c>
      <c r="AK98" s="32">
        <f t="shared" si="68"/>
        <v>2001</v>
      </c>
      <c r="AL98" s="32">
        <f t="shared" si="68"/>
        <v>98037</v>
      </c>
      <c r="AM98" s="32">
        <f t="shared" si="68"/>
        <v>82984</v>
      </c>
      <c r="AN98" s="32">
        <f t="shared" si="68"/>
        <v>15053</v>
      </c>
      <c r="AO98" s="32">
        <f t="shared" si="68"/>
        <v>21189</v>
      </c>
      <c r="AP98" s="32">
        <f t="shared" si="68"/>
        <v>18975</v>
      </c>
      <c r="AQ98" s="32">
        <f t="shared" si="68"/>
        <v>2214</v>
      </c>
      <c r="AR98" s="32">
        <f t="shared" si="68"/>
        <v>247623</v>
      </c>
      <c r="AS98" s="32">
        <f t="shared" si="68"/>
        <v>114752</v>
      </c>
      <c r="AT98" s="32">
        <f t="shared" si="68"/>
        <v>13323</v>
      </c>
      <c r="AU98" s="32">
        <f t="shared" si="68"/>
        <v>0</v>
      </c>
      <c r="AV98" s="32">
        <f t="shared" si="68"/>
        <v>1354</v>
      </c>
      <c r="AW98" s="32">
        <f t="shared" si="68"/>
        <v>23</v>
      </c>
      <c r="AX98" s="32">
        <f t="shared" si="68"/>
        <v>9824</v>
      </c>
      <c r="AY98" s="32">
        <f t="shared" si="68"/>
        <v>9824</v>
      </c>
      <c r="AZ98" s="32">
        <f t="shared" si="68"/>
        <v>0</v>
      </c>
      <c r="BA98" s="32">
        <f t="shared" si="68"/>
        <v>1539</v>
      </c>
      <c r="BB98" s="32">
        <f t="shared" si="68"/>
        <v>1539</v>
      </c>
      <c r="BC98" s="32">
        <f t="shared" si="68"/>
        <v>0</v>
      </c>
      <c r="BD98" s="32">
        <f t="shared" si="68"/>
        <v>60950</v>
      </c>
      <c r="BE98" s="32">
        <f t="shared" si="68"/>
        <v>50137</v>
      </c>
      <c r="BF98" s="32">
        <f t="shared" si="68"/>
        <v>10813</v>
      </c>
      <c r="BG98" s="32">
        <f t="shared" si="68"/>
        <v>3746</v>
      </c>
      <c r="BH98" s="32">
        <f t="shared" si="68"/>
        <v>3746</v>
      </c>
      <c r="BI98" s="32">
        <f t="shared" si="68"/>
        <v>0</v>
      </c>
      <c r="BJ98" s="32">
        <f t="shared" si="68"/>
        <v>42112</v>
      </c>
      <c r="BK98" s="32">
        <f t="shared" si="68"/>
        <v>42079</v>
      </c>
      <c r="BL98" s="32">
        <f t="shared" si="68"/>
        <v>33</v>
      </c>
      <c r="BM98" s="32">
        <f t="shared" si="68"/>
        <v>44200</v>
      </c>
      <c r="BN98" s="32">
        <f t="shared" si="68"/>
        <v>42283</v>
      </c>
      <c r="BO98" s="32">
        <f t="shared" ref="BO98:DF98" si="69">SUM(BO7:BO97)</f>
        <v>1917</v>
      </c>
      <c r="BP98" s="32">
        <f t="shared" si="69"/>
        <v>184991</v>
      </c>
      <c r="BQ98" s="32">
        <f t="shared" si="69"/>
        <v>37608</v>
      </c>
      <c r="BR98" s="32">
        <f t="shared" si="69"/>
        <v>26236</v>
      </c>
      <c r="BS98" s="32">
        <f t="shared" si="69"/>
        <v>11372</v>
      </c>
      <c r="BT98" s="32">
        <f t="shared" si="69"/>
        <v>14956</v>
      </c>
      <c r="BU98" s="32">
        <f t="shared" si="69"/>
        <v>47932</v>
      </c>
      <c r="BV98" s="32">
        <f t="shared" si="69"/>
        <v>7624</v>
      </c>
      <c r="BW98" s="32">
        <f t="shared" si="69"/>
        <v>7282</v>
      </c>
      <c r="BX98" s="32">
        <f t="shared" si="69"/>
        <v>342</v>
      </c>
      <c r="BY98" s="32">
        <f t="shared" si="69"/>
        <v>0</v>
      </c>
      <c r="BZ98" s="32">
        <f t="shared" si="69"/>
        <v>0</v>
      </c>
      <c r="CA98" s="32">
        <f t="shared" si="69"/>
        <v>0</v>
      </c>
      <c r="CB98" s="32">
        <f t="shared" si="69"/>
        <v>76871</v>
      </c>
      <c r="CC98" s="32">
        <f t="shared" si="69"/>
        <v>60932</v>
      </c>
      <c r="CD98" s="32">
        <f t="shared" si="69"/>
        <v>15939</v>
      </c>
      <c r="CE98" s="32">
        <f t="shared" si="69"/>
        <v>210239</v>
      </c>
      <c r="CF98" s="32">
        <f t="shared" si="69"/>
        <v>196720</v>
      </c>
      <c r="CG98" s="32">
        <f t="shared" si="69"/>
        <v>13519</v>
      </c>
      <c r="CH98" s="32">
        <f t="shared" si="69"/>
        <v>99561</v>
      </c>
      <c r="CI98" s="32">
        <f t="shared" si="69"/>
        <v>71284</v>
      </c>
      <c r="CJ98" s="32">
        <f t="shared" si="69"/>
        <v>28277</v>
      </c>
      <c r="CK98" s="32">
        <f t="shared" si="69"/>
        <v>0</v>
      </c>
      <c r="CL98" s="32">
        <f t="shared" si="69"/>
        <v>0</v>
      </c>
      <c r="CM98" s="32">
        <f t="shared" si="69"/>
        <v>0</v>
      </c>
      <c r="CN98" s="32">
        <f t="shared" si="69"/>
        <v>92479</v>
      </c>
      <c r="CO98" s="32">
        <f t="shared" si="69"/>
        <v>66952</v>
      </c>
      <c r="CP98" s="32">
        <f t="shared" si="69"/>
        <v>25527</v>
      </c>
      <c r="CQ98" s="32">
        <f t="shared" si="69"/>
        <v>2000</v>
      </c>
      <c r="CR98" s="32">
        <f t="shared" si="69"/>
        <v>95198</v>
      </c>
      <c r="CS98" s="32">
        <f t="shared" si="69"/>
        <v>66932</v>
      </c>
      <c r="CT98" s="32">
        <f t="shared" si="69"/>
        <v>28266</v>
      </c>
      <c r="CU98" s="32">
        <f t="shared" si="69"/>
        <v>147511</v>
      </c>
      <c r="CV98" s="32">
        <f t="shared" si="69"/>
        <v>106477</v>
      </c>
      <c r="CW98" s="32">
        <f t="shared" si="69"/>
        <v>41034</v>
      </c>
      <c r="CX98" s="32">
        <f t="shared" si="69"/>
        <v>10618</v>
      </c>
      <c r="CY98" s="32">
        <f t="shared" si="69"/>
        <v>9608</v>
      </c>
      <c r="CZ98" s="32">
        <f t="shared" si="69"/>
        <v>1010</v>
      </c>
      <c r="DA98" s="32">
        <f t="shared" si="69"/>
        <v>70370</v>
      </c>
      <c r="DB98" s="32">
        <f t="shared" si="69"/>
        <v>56189</v>
      </c>
      <c r="DC98" s="32">
        <f t="shared" si="69"/>
        <v>14181</v>
      </c>
      <c r="DD98" s="32">
        <f t="shared" si="69"/>
        <v>66523</v>
      </c>
      <c r="DE98" s="32">
        <f t="shared" si="69"/>
        <v>40680</v>
      </c>
      <c r="DF98" s="32">
        <f t="shared" si="69"/>
        <v>25843</v>
      </c>
      <c r="DG98" s="32">
        <f t="shared" si="67"/>
        <v>2976294</v>
      </c>
      <c r="DH98" s="32">
        <f>B98+Z98+AC98+AF98+AH98+AJ98+AM98+AP98+AS98+AU98+AV98+AW98+BB98+BE98+BK98+BN98+BR98+CC98+CF98+CI98+CL98+CO98+CS98+CV98+BU98+BW98+BZ98+AY98+BH98</f>
        <v>2118261</v>
      </c>
      <c r="DI98" s="32">
        <f>SUM(DI7:DI97)</f>
        <v>287049</v>
      </c>
      <c r="DJ98" s="32">
        <f>O98+AA98+AD98+AG98+AK98+AN98+AQ98+AT98+BC98+BF98+BL98+BO98+BT98+CG98+CJ98+CM98+CP98+CT98+CW98+CA98+CD98+AZ98+BI98+BX98+BS98</f>
        <v>858033</v>
      </c>
      <c r="DK98" s="32">
        <f>SUM(DK7:DK97)</f>
        <v>180085</v>
      </c>
      <c r="DL98" s="32">
        <f>SUM(DL7:DL97)</f>
        <v>67426</v>
      </c>
    </row>
  </sheetData>
  <autoFilter ref="A6:DL98"/>
  <mergeCells count="91">
    <mergeCell ref="AM3:BE3"/>
    <mergeCell ref="B4:N4"/>
    <mergeCell ref="O4:W4"/>
    <mergeCell ref="X4:AD4"/>
    <mergeCell ref="AE4:AH4"/>
    <mergeCell ref="B1:N1"/>
    <mergeCell ref="B2:N2"/>
    <mergeCell ref="A3:A6"/>
    <mergeCell ref="B3:Q3"/>
    <mergeCell ref="T3:AL3"/>
    <mergeCell ref="Y5:Y6"/>
    <mergeCell ref="B5:B6"/>
    <mergeCell ref="C5:N5"/>
    <mergeCell ref="O5:O6"/>
    <mergeCell ref="P5:W5"/>
    <mergeCell ref="X5:X6"/>
    <mergeCell ref="Z5:AA5"/>
    <mergeCell ref="AB5:AB6"/>
    <mergeCell ref="AC5:AD5"/>
    <mergeCell ref="AE5:AE6"/>
    <mergeCell ref="AF5:AH5"/>
    <mergeCell ref="DK3:DL3"/>
    <mergeCell ref="BQ4:CD4"/>
    <mergeCell ref="CE4:CG4"/>
    <mergeCell ref="CH4:CM4"/>
    <mergeCell ref="CN4:CP4"/>
    <mergeCell ref="BF3:BX3"/>
    <mergeCell ref="BY3:CP3"/>
    <mergeCell ref="CR3:DF3"/>
    <mergeCell ref="DG3:DG6"/>
    <mergeCell ref="DH3:DJ3"/>
    <mergeCell ref="DK4:DK6"/>
    <mergeCell ref="DL4:DL6"/>
    <mergeCell ref="CV5:CW5"/>
    <mergeCell ref="CX5:CX6"/>
    <mergeCell ref="CY5:CZ5"/>
    <mergeCell ref="DA5:DA6"/>
    <mergeCell ref="CR4:CT4"/>
    <mergeCell ref="CU4:DF4"/>
    <mergeCell ref="DH4:DH6"/>
    <mergeCell ref="DJ4:DJ6"/>
    <mergeCell ref="AI4:AK4"/>
    <mergeCell ref="AL4:AN4"/>
    <mergeCell ref="AO4:AQ4"/>
    <mergeCell ref="AR4:BL4"/>
    <mergeCell ref="BM4:BO4"/>
    <mergeCell ref="BP4:BP6"/>
    <mergeCell ref="AJ5:AK5"/>
    <mergeCell ref="AL5:AL6"/>
    <mergeCell ref="AM5:AN5"/>
    <mergeCell ref="AO5:AO6"/>
    <mergeCell ref="BA5:BA6"/>
    <mergeCell ref="AI5:AI6"/>
    <mergeCell ref="AP5:AQ5"/>
    <mergeCell ref="AR5:AR6"/>
    <mergeCell ref="AS5:AW5"/>
    <mergeCell ref="AX5:AX6"/>
    <mergeCell ref="AY5:AZ5"/>
    <mergeCell ref="BT5:BT6"/>
    <mergeCell ref="BB5:BC5"/>
    <mergeCell ref="BD5:BD6"/>
    <mergeCell ref="BE5:BF5"/>
    <mergeCell ref="BG5:BG6"/>
    <mergeCell ref="BH5:BI5"/>
    <mergeCell ref="BJ5:BJ6"/>
    <mergeCell ref="BK5:BL5"/>
    <mergeCell ref="BM5:BM6"/>
    <mergeCell ref="BN5:BO5"/>
    <mergeCell ref="BQ5:BQ6"/>
    <mergeCell ref="BR5:BS5"/>
    <mergeCell ref="CK5:CK6"/>
    <mergeCell ref="BU5:BU6"/>
    <mergeCell ref="BV5:BV6"/>
    <mergeCell ref="BW5:BX5"/>
    <mergeCell ref="BY5:BY6"/>
    <mergeCell ref="BZ5:CA5"/>
    <mergeCell ref="CB5:CB6"/>
    <mergeCell ref="CC5:CD5"/>
    <mergeCell ref="CE5:CE6"/>
    <mergeCell ref="CF5:CG5"/>
    <mergeCell ref="CH5:CH6"/>
    <mergeCell ref="CI5:CJ5"/>
    <mergeCell ref="DB5:DC5"/>
    <mergeCell ref="DD5:DD6"/>
    <mergeCell ref="DE5:DF5"/>
    <mergeCell ref="CL5:CM5"/>
    <mergeCell ref="CN5:CN6"/>
    <mergeCell ref="CO5:CQ5"/>
    <mergeCell ref="CR5:CR6"/>
    <mergeCell ref="CS5:CT5"/>
    <mergeCell ref="CU5:CU6"/>
  </mergeCells>
  <pageMargins left="0.11811023622047245" right="0.11811023622047245" top="7.874015748031496E-2" bottom="7.874015748031496E-2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98"/>
  <sheetViews>
    <sheetView showZeros="0" tabSelected="1" zoomScale="70" zoomScaleNormal="70" workbookViewId="0">
      <pane xSplit="1" ySplit="6" topLeftCell="CN7" activePane="bottomRight" state="frozenSplit"/>
      <selection pane="topRight" activeCell="D1" sqref="D1"/>
      <selection pane="bottomLeft" activeCell="DA6" sqref="DA6"/>
      <selection pane="bottomRight" activeCell="DM1" sqref="DM1:DP1048576"/>
    </sheetView>
  </sheetViews>
  <sheetFormatPr defaultRowHeight="12.75" x14ac:dyDescent="0.2"/>
  <cols>
    <col min="1" max="1" width="58.5703125" style="23" customWidth="1"/>
    <col min="2" max="2" width="13.140625" style="23" customWidth="1"/>
    <col min="3" max="3" width="10.140625" style="23" customWidth="1"/>
    <col min="4" max="4" width="13.140625" style="23" customWidth="1"/>
    <col min="5" max="7" width="9.28515625" style="23" customWidth="1"/>
    <col min="8" max="10" width="10.140625" style="23" customWidth="1"/>
    <col min="11" max="11" width="9.28515625" style="23" customWidth="1"/>
    <col min="12" max="12" width="11.28515625" style="23" customWidth="1"/>
    <col min="13" max="14" width="9.28515625" style="23" customWidth="1"/>
    <col min="15" max="15" width="9.85546875" style="23" customWidth="1"/>
    <col min="16" max="16" width="10.140625" style="23" customWidth="1"/>
    <col min="17" max="17" width="11.28515625" style="23" customWidth="1"/>
    <col min="18" max="18" width="9.28515625" style="23" customWidth="1"/>
    <col min="19" max="19" width="10" style="23" customWidth="1"/>
    <col min="20" max="20" width="6.85546875" style="23" customWidth="1"/>
    <col min="21" max="21" width="5.85546875" style="23" customWidth="1"/>
    <col min="22" max="22" width="6.42578125" style="23" customWidth="1"/>
    <col min="23" max="23" width="6.5703125" style="23" customWidth="1"/>
    <col min="24" max="24" width="9.5703125" style="23" customWidth="1"/>
    <col min="25" max="25" width="10.7109375" style="23" customWidth="1"/>
    <col min="26" max="26" width="7.7109375" style="23" customWidth="1"/>
    <col min="27" max="27" width="7.28515625" style="23" customWidth="1"/>
    <col min="28" max="28" width="10.42578125" style="23" customWidth="1"/>
    <col min="29" max="29" width="11.140625" style="23" customWidth="1"/>
    <col min="30" max="30" width="7" style="23" customWidth="1"/>
    <col min="31" max="31" width="7.7109375" style="23" customWidth="1"/>
    <col min="32" max="32" width="8.140625" style="23" customWidth="1"/>
    <col min="33" max="34" width="7.7109375" style="23" customWidth="1"/>
    <col min="35" max="35" width="7.85546875" style="23" customWidth="1"/>
    <col min="36" max="36" width="8.140625" style="23" customWidth="1"/>
    <col min="37" max="37" width="7.85546875" style="23" customWidth="1"/>
    <col min="38" max="38" width="8.140625" style="23" customWidth="1"/>
    <col min="39" max="39" width="7.7109375" style="23" customWidth="1"/>
    <col min="40" max="40" width="7.85546875" style="23" customWidth="1"/>
    <col min="41" max="42" width="8.140625" style="23" customWidth="1"/>
    <col min="43" max="43" width="7.7109375" style="23" customWidth="1"/>
    <col min="44" max="45" width="9.7109375" style="23" customWidth="1"/>
    <col min="46" max="46" width="10.140625" style="23" customWidth="1"/>
    <col min="47" max="47" width="10" style="23" customWidth="1"/>
    <col min="48" max="48" width="7" style="23" customWidth="1"/>
    <col min="49" max="49" width="6.85546875" style="23" customWidth="1"/>
    <col min="50" max="50" width="7.85546875" style="23" customWidth="1"/>
    <col min="51" max="51" width="8.42578125" style="23" customWidth="1"/>
    <col min="52" max="52" width="8.7109375" style="23" customWidth="1"/>
    <col min="53" max="53" width="8.85546875" style="23" customWidth="1"/>
    <col min="54" max="54" width="9.140625" style="23" customWidth="1"/>
    <col min="55" max="55" width="8.85546875" style="23" customWidth="1"/>
    <col min="56" max="57" width="9.140625" style="23" customWidth="1"/>
    <col min="58" max="61" width="9.28515625" style="23" customWidth="1"/>
    <col min="62" max="63" width="10.140625" style="23" customWidth="1"/>
    <col min="64" max="64" width="9.28515625" style="23" customWidth="1"/>
    <col min="65" max="66" width="10.140625" style="23" customWidth="1"/>
    <col min="67" max="67" width="9.28515625" style="23" customWidth="1"/>
    <col min="68" max="68" width="11.28515625" style="23" customWidth="1"/>
    <col min="69" max="70" width="10.140625" style="23" customWidth="1"/>
    <col min="71" max="71" width="9.28515625" style="23" customWidth="1"/>
    <col min="72" max="73" width="10.140625" style="23" customWidth="1"/>
    <col min="74" max="79" width="9.28515625" style="23" customWidth="1"/>
    <col min="80" max="80" width="11.28515625" style="23" customWidth="1"/>
    <col min="81" max="82" width="10.140625" style="23" customWidth="1"/>
    <col min="83" max="84" width="11.28515625" style="23" customWidth="1"/>
    <col min="85" max="85" width="10.140625" style="23" customWidth="1"/>
    <col min="86" max="87" width="11.28515625" style="23" customWidth="1"/>
    <col min="88" max="88" width="10.140625" style="23" customWidth="1"/>
    <col min="89" max="91" width="9.28515625" style="23" customWidth="1"/>
    <col min="92" max="93" width="11.28515625" style="23" customWidth="1"/>
    <col min="94" max="95" width="10.140625" style="23" customWidth="1"/>
    <col min="96" max="96" width="11.28515625" style="23" customWidth="1"/>
    <col min="97" max="98" width="10.140625" style="23" customWidth="1"/>
    <col min="99" max="101" width="9.28515625" style="23" customWidth="1"/>
    <col min="102" max="102" width="11.28515625" style="23" customWidth="1"/>
    <col min="103" max="103" width="9.140625" style="23" customWidth="1"/>
    <col min="104" max="104" width="10.140625" style="23" customWidth="1"/>
    <col min="105" max="105" width="11.85546875" style="23" customWidth="1"/>
    <col min="106" max="106" width="10.140625" style="23" customWidth="1"/>
    <col min="107" max="107" width="9.28515625" style="23" customWidth="1"/>
    <col min="108" max="109" width="10.140625" style="23" customWidth="1"/>
    <col min="110" max="110" width="8.42578125" style="23" customWidth="1"/>
    <col min="111" max="111" width="14" style="23" customWidth="1"/>
    <col min="112" max="113" width="11.28515625" style="23" customWidth="1"/>
    <col min="114" max="114" width="10" style="23" customWidth="1"/>
    <col min="115" max="116" width="22" style="23" customWidth="1"/>
    <col min="117" max="16384" width="9.140625" style="23"/>
  </cols>
  <sheetData>
    <row r="1" spans="1:116" s="1" customFormat="1" ht="33.75" customHeight="1" x14ac:dyDescent="0.2">
      <c r="A1" s="9"/>
      <c r="B1" s="54" t="s">
        <v>173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9"/>
      <c r="P1" s="9"/>
      <c r="Q1" s="9"/>
      <c r="T1" s="2"/>
      <c r="U1" s="2"/>
      <c r="Y1" s="2"/>
      <c r="CJ1" s="10"/>
      <c r="CK1" s="10"/>
      <c r="CL1" s="10"/>
    </row>
    <row r="2" spans="1:116" s="4" customFormat="1" ht="25.5" customHeight="1" x14ac:dyDescent="0.2">
      <c r="A2" s="3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7"/>
      <c r="P2" s="7"/>
      <c r="Q2" s="7"/>
    </row>
    <row r="3" spans="1:116" s="4" customFormat="1" ht="15.75" customHeight="1" x14ac:dyDescent="0.25">
      <c r="A3" s="56" t="s">
        <v>0</v>
      </c>
      <c r="B3" s="53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7"/>
      <c r="R3" s="5"/>
      <c r="S3" s="11"/>
      <c r="T3" s="58" t="s">
        <v>1</v>
      </c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 t="s">
        <v>1</v>
      </c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 t="s">
        <v>1</v>
      </c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 t="s">
        <v>1</v>
      </c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1"/>
      <c r="CR3" s="53" t="s">
        <v>1</v>
      </c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63" t="s">
        <v>2</v>
      </c>
      <c r="DH3" s="53" t="s">
        <v>3</v>
      </c>
      <c r="DI3" s="57"/>
      <c r="DJ3" s="65"/>
      <c r="DK3" s="77" t="s">
        <v>161</v>
      </c>
      <c r="DL3" s="77"/>
    </row>
    <row r="4" spans="1:116" s="6" customFormat="1" ht="15.75" customHeight="1" x14ac:dyDescent="0.2">
      <c r="A4" s="56"/>
      <c r="B4" s="53" t="s">
        <v>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 t="s">
        <v>5</v>
      </c>
      <c r="P4" s="53"/>
      <c r="Q4" s="53"/>
      <c r="R4" s="53"/>
      <c r="S4" s="53"/>
      <c r="T4" s="53"/>
      <c r="U4" s="53"/>
      <c r="V4" s="53"/>
      <c r="W4" s="53"/>
      <c r="X4" s="53" t="s">
        <v>6</v>
      </c>
      <c r="Y4" s="53"/>
      <c r="Z4" s="53"/>
      <c r="AA4" s="53"/>
      <c r="AB4" s="53"/>
      <c r="AC4" s="53"/>
      <c r="AD4" s="53"/>
      <c r="AE4" s="53" t="s">
        <v>7</v>
      </c>
      <c r="AF4" s="53"/>
      <c r="AG4" s="53"/>
      <c r="AH4" s="53"/>
      <c r="AI4" s="53" t="s">
        <v>8</v>
      </c>
      <c r="AJ4" s="53"/>
      <c r="AK4" s="53"/>
      <c r="AL4" s="53" t="s">
        <v>9</v>
      </c>
      <c r="AM4" s="53"/>
      <c r="AN4" s="53"/>
      <c r="AO4" s="53" t="s">
        <v>10</v>
      </c>
      <c r="AP4" s="53"/>
      <c r="AQ4" s="53"/>
      <c r="AR4" s="53" t="s">
        <v>11</v>
      </c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 t="s">
        <v>12</v>
      </c>
      <c r="BN4" s="53"/>
      <c r="BO4" s="53"/>
      <c r="BP4" s="59" t="s">
        <v>13</v>
      </c>
      <c r="BQ4" s="53" t="s">
        <v>14</v>
      </c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 t="s">
        <v>15</v>
      </c>
      <c r="CF4" s="53"/>
      <c r="CG4" s="53"/>
      <c r="CH4" s="53" t="s">
        <v>16</v>
      </c>
      <c r="CI4" s="53"/>
      <c r="CJ4" s="53"/>
      <c r="CK4" s="53"/>
      <c r="CL4" s="53"/>
      <c r="CM4" s="53"/>
      <c r="CN4" s="53" t="s">
        <v>17</v>
      </c>
      <c r="CO4" s="53"/>
      <c r="CP4" s="53"/>
      <c r="CQ4" s="51"/>
      <c r="CR4" s="53" t="s">
        <v>18</v>
      </c>
      <c r="CS4" s="53"/>
      <c r="CT4" s="53"/>
      <c r="CU4" s="53" t="s">
        <v>19</v>
      </c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64"/>
      <c r="DH4" s="61" t="s">
        <v>20</v>
      </c>
      <c r="DI4" s="8"/>
      <c r="DJ4" s="67" t="s">
        <v>21</v>
      </c>
      <c r="DK4" s="76" t="s">
        <v>166</v>
      </c>
      <c r="DL4" s="76" t="s">
        <v>167</v>
      </c>
    </row>
    <row r="5" spans="1:116" s="6" customFormat="1" ht="15.75" customHeight="1" x14ac:dyDescent="0.2">
      <c r="A5" s="56"/>
      <c r="B5" s="59" t="s">
        <v>13</v>
      </c>
      <c r="C5" s="53" t="s">
        <v>3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9" t="s">
        <v>13</v>
      </c>
      <c r="P5" s="53" t="s">
        <v>3</v>
      </c>
      <c r="Q5" s="60"/>
      <c r="R5" s="60"/>
      <c r="S5" s="60"/>
      <c r="T5" s="60"/>
      <c r="U5" s="60"/>
      <c r="V5" s="60"/>
      <c r="W5" s="60"/>
      <c r="X5" s="59" t="s">
        <v>22</v>
      </c>
      <c r="Y5" s="59" t="s">
        <v>23</v>
      </c>
      <c r="Z5" s="53" t="s">
        <v>24</v>
      </c>
      <c r="AA5" s="53"/>
      <c r="AB5" s="59" t="s">
        <v>25</v>
      </c>
      <c r="AC5" s="53" t="s">
        <v>24</v>
      </c>
      <c r="AD5" s="53"/>
      <c r="AE5" s="59" t="s">
        <v>13</v>
      </c>
      <c r="AF5" s="53" t="s">
        <v>3</v>
      </c>
      <c r="AG5" s="53"/>
      <c r="AH5" s="61"/>
      <c r="AI5" s="59" t="s">
        <v>26</v>
      </c>
      <c r="AJ5" s="53" t="s">
        <v>24</v>
      </c>
      <c r="AK5" s="53"/>
      <c r="AL5" s="59" t="s">
        <v>27</v>
      </c>
      <c r="AM5" s="53" t="s">
        <v>24</v>
      </c>
      <c r="AN5" s="53"/>
      <c r="AO5" s="59" t="s">
        <v>28</v>
      </c>
      <c r="AP5" s="53" t="s">
        <v>24</v>
      </c>
      <c r="AQ5" s="53"/>
      <c r="AR5" s="59" t="s">
        <v>13</v>
      </c>
      <c r="AS5" s="53" t="s">
        <v>3</v>
      </c>
      <c r="AT5" s="53"/>
      <c r="AU5" s="53"/>
      <c r="AV5" s="53"/>
      <c r="AW5" s="53"/>
      <c r="AX5" s="53" t="s">
        <v>29</v>
      </c>
      <c r="AY5" s="53" t="s">
        <v>24</v>
      </c>
      <c r="AZ5" s="53"/>
      <c r="BA5" s="59" t="s">
        <v>30</v>
      </c>
      <c r="BB5" s="53" t="s">
        <v>24</v>
      </c>
      <c r="BC5" s="53"/>
      <c r="BD5" s="59" t="s">
        <v>31</v>
      </c>
      <c r="BE5" s="53" t="s">
        <v>24</v>
      </c>
      <c r="BF5" s="53"/>
      <c r="BG5" s="59" t="s">
        <v>32</v>
      </c>
      <c r="BH5" s="53" t="s">
        <v>24</v>
      </c>
      <c r="BI5" s="53"/>
      <c r="BJ5" s="59" t="s">
        <v>33</v>
      </c>
      <c r="BK5" s="53" t="s">
        <v>24</v>
      </c>
      <c r="BL5" s="53"/>
      <c r="BM5" s="59" t="s">
        <v>13</v>
      </c>
      <c r="BN5" s="53" t="s">
        <v>3</v>
      </c>
      <c r="BO5" s="53"/>
      <c r="BP5" s="59"/>
      <c r="BQ5" s="53" t="s">
        <v>34</v>
      </c>
      <c r="BR5" s="53" t="s">
        <v>24</v>
      </c>
      <c r="BS5" s="53"/>
      <c r="BT5" s="59" t="s">
        <v>35</v>
      </c>
      <c r="BU5" s="59" t="s">
        <v>36</v>
      </c>
      <c r="BV5" s="59" t="s">
        <v>37</v>
      </c>
      <c r="BW5" s="53" t="s">
        <v>24</v>
      </c>
      <c r="BX5" s="53"/>
      <c r="BY5" s="59" t="s">
        <v>38</v>
      </c>
      <c r="BZ5" s="53" t="s">
        <v>24</v>
      </c>
      <c r="CA5" s="53"/>
      <c r="CB5" s="59" t="s">
        <v>39</v>
      </c>
      <c r="CC5" s="53" t="s">
        <v>24</v>
      </c>
      <c r="CD5" s="53"/>
      <c r="CE5" s="59" t="s">
        <v>40</v>
      </c>
      <c r="CF5" s="53" t="s">
        <v>3</v>
      </c>
      <c r="CG5" s="53"/>
      <c r="CH5" s="59" t="s">
        <v>41</v>
      </c>
      <c r="CI5" s="53" t="s">
        <v>3</v>
      </c>
      <c r="CJ5" s="53"/>
      <c r="CK5" s="59" t="s">
        <v>42</v>
      </c>
      <c r="CL5" s="53" t="s">
        <v>3</v>
      </c>
      <c r="CM5" s="53"/>
      <c r="CN5" s="59" t="s">
        <v>43</v>
      </c>
      <c r="CO5" s="57" t="s">
        <v>3</v>
      </c>
      <c r="CP5" s="68"/>
      <c r="CQ5" s="69"/>
      <c r="CR5" s="59" t="s">
        <v>44</v>
      </c>
      <c r="CS5" s="53" t="s">
        <v>3</v>
      </c>
      <c r="CT5" s="53"/>
      <c r="CU5" s="59" t="s">
        <v>13</v>
      </c>
      <c r="CV5" s="53" t="s">
        <v>3</v>
      </c>
      <c r="CW5" s="53"/>
      <c r="CX5" s="59" t="s">
        <v>45</v>
      </c>
      <c r="CY5" s="53" t="s">
        <v>3</v>
      </c>
      <c r="CZ5" s="53"/>
      <c r="DA5" s="59" t="s">
        <v>46</v>
      </c>
      <c r="DB5" s="53" t="s">
        <v>3</v>
      </c>
      <c r="DC5" s="53"/>
      <c r="DD5" s="59" t="s">
        <v>47</v>
      </c>
      <c r="DE5" s="53" t="s">
        <v>3</v>
      </c>
      <c r="DF5" s="53"/>
      <c r="DG5" s="64"/>
      <c r="DH5" s="61"/>
      <c r="DI5" s="8"/>
      <c r="DJ5" s="67"/>
      <c r="DK5" s="76"/>
      <c r="DL5" s="76"/>
    </row>
    <row r="6" spans="1:116" s="6" customFormat="1" ht="138.75" customHeight="1" x14ac:dyDescent="0.2">
      <c r="A6" s="56"/>
      <c r="B6" s="59"/>
      <c r="C6" s="52" t="s">
        <v>48</v>
      </c>
      <c r="D6" s="52" t="s">
        <v>49</v>
      </c>
      <c r="E6" s="52" t="s">
        <v>50</v>
      </c>
      <c r="F6" s="52" t="s">
        <v>51</v>
      </c>
      <c r="G6" s="52" t="s">
        <v>52</v>
      </c>
      <c r="H6" s="52" t="s">
        <v>53</v>
      </c>
      <c r="I6" s="52" t="s">
        <v>54</v>
      </c>
      <c r="J6" s="52" t="s">
        <v>55</v>
      </c>
      <c r="K6" s="52" t="s">
        <v>56</v>
      </c>
      <c r="L6" s="52" t="s">
        <v>57</v>
      </c>
      <c r="M6" s="52" t="s">
        <v>58</v>
      </c>
      <c r="N6" s="52" t="s">
        <v>59</v>
      </c>
      <c r="O6" s="59"/>
      <c r="P6" s="52" t="s">
        <v>60</v>
      </c>
      <c r="Q6" s="52" t="s">
        <v>61</v>
      </c>
      <c r="R6" s="52" t="s">
        <v>53</v>
      </c>
      <c r="S6" s="52" t="s">
        <v>54</v>
      </c>
      <c r="T6" s="52" t="s">
        <v>55</v>
      </c>
      <c r="U6" s="52" t="s">
        <v>59</v>
      </c>
      <c r="V6" s="52" t="s">
        <v>56</v>
      </c>
      <c r="W6" s="52" t="s">
        <v>57</v>
      </c>
      <c r="X6" s="59"/>
      <c r="Y6" s="59"/>
      <c r="Z6" s="52" t="s">
        <v>62</v>
      </c>
      <c r="AA6" s="52" t="s">
        <v>63</v>
      </c>
      <c r="AB6" s="59"/>
      <c r="AC6" s="52" t="s">
        <v>20</v>
      </c>
      <c r="AD6" s="52" t="s">
        <v>21</v>
      </c>
      <c r="AE6" s="59"/>
      <c r="AF6" s="52" t="s">
        <v>64</v>
      </c>
      <c r="AG6" s="52" t="s">
        <v>65</v>
      </c>
      <c r="AH6" s="52" t="s">
        <v>66</v>
      </c>
      <c r="AI6" s="60"/>
      <c r="AJ6" s="52" t="s">
        <v>20</v>
      </c>
      <c r="AK6" s="52" t="s">
        <v>21</v>
      </c>
      <c r="AL6" s="60"/>
      <c r="AM6" s="52" t="s">
        <v>20</v>
      </c>
      <c r="AN6" s="52" t="s">
        <v>21</v>
      </c>
      <c r="AO6" s="60"/>
      <c r="AP6" s="52" t="s">
        <v>20</v>
      </c>
      <c r="AQ6" s="52" t="s">
        <v>21</v>
      </c>
      <c r="AR6" s="59"/>
      <c r="AS6" s="52" t="s">
        <v>67</v>
      </c>
      <c r="AT6" s="52" t="s">
        <v>68</v>
      </c>
      <c r="AU6" s="52" t="s">
        <v>69</v>
      </c>
      <c r="AV6" s="52" t="s">
        <v>70</v>
      </c>
      <c r="AW6" s="52" t="s">
        <v>71</v>
      </c>
      <c r="AX6" s="53"/>
      <c r="AY6" s="52" t="s">
        <v>20</v>
      </c>
      <c r="AZ6" s="52" t="s">
        <v>21</v>
      </c>
      <c r="BA6" s="59"/>
      <c r="BB6" s="52" t="s">
        <v>20</v>
      </c>
      <c r="BC6" s="52" t="s">
        <v>21</v>
      </c>
      <c r="BD6" s="59"/>
      <c r="BE6" s="52" t="s">
        <v>20</v>
      </c>
      <c r="BF6" s="52" t="s">
        <v>21</v>
      </c>
      <c r="BG6" s="59"/>
      <c r="BH6" s="52" t="s">
        <v>20</v>
      </c>
      <c r="BI6" s="52" t="s">
        <v>21</v>
      </c>
      <c r="BJ6" s="59"/>
      <c r="BK6" s="52" t="s">
        <v>20</v>
      </c>
      <c r="BL6" s="52" t="s">
        <v>21</v>
      </c>
      <c r="BM6" s="59"/>
      <c r="BN6" s="52" t="s">
        <v>72</v>
      </c>
      <c r="BO6" s="52" t="s">
        <v>73</v>
      </c>
      <c r="BP6" s="59"/>
      <c r="BQ6" s="53"/>
      <c r="BR6" s="52" t="s">
        <v>20</v>
      </c>
      <c r="BS6" s="52" t="s">
        <v>21</v>
      </c>
      <c r="BT6" s="59"/>
      <c r="BU6" s="59"/>
      <c r="BV6" s="59"/>
      <c r="BW6" s="52" t="s">
        <v>20</v>
      </c>
      <c r="BX6" s="52" t="s">
        <v>21</v>
      </c>
      <c r="BY6" s="59"/>
      <c r="BZ6" s="52" t="s">
        <v>20</v>
      </c>
      <c r="CA6" s="52" t="s">
        <v>21</v>
      </c>
      <c r="CB6" s="59"/>
      <c r="CC6" s="52" t="s">
        <v>20</v>
      </c>
      <c r="CD6" s="52" t="s">
        <v>21</v>
      </c>
      <c r="CE6" s="59"/>
      <c r="CF6" s="52" t="s">
        <v>20</v>
      </c>
      <c r="CG6" s="52" t="s">
        <v>21</v>
      </c>
      <c r="CH6" s="59"/>
      <c r="CI6" s="52" t="s">
        <v>20</v>
      </c>
      <c r="CJ6" s="52" t="s">
        <v>21</v>
      </c>
      <c r="CK6" s="59"/>
      <c r="CL6" s="52" t="s">
        <v>20</v>
      </c>
      <c r="CM6" s="52" t="s">
        <v>21</v>
      </c>
      <c r="CN6" s="60"/>
      <c r="CO6" s="52" t="s">
        <v>20</v>
      </c>
      <c r="CP6" s="52" t="s">
        <v>21</v>
      </c>
      <c r="CQ6" s="51" t="s">
        <v>164</v>
      </c>
      <c r="CR6" s="60"/>
      <c r="CS6" s="52" t="s">
        <v>20</v>
      </c>
      <c r="CT6" s="52" t="s">
        <v>21</v>
      </c>
      <c r="CU6" s="59"/>
      <c r="CV6" s="52" t="s">
        <v>20</v>
      </c>
      <c r="CW6" s="52" t="s">
        <v>21</v>
      </c>
      <c r="CX6" s="59"/>
      <c r="CY6" s="52" t="s">
        <v>20</v>
      </c>
      <c r="CZ6" s="52" t="s">
        <v>21</v>
      </c>
      <c r="DA6" s="59"/>
      <c r="DB6" s="52" t="s">
        <v>20</v>
      </c>
      <c r="DC6" s="52" t="s">
        <v>21</v>
      </c>
      <c r="DD6" s="59"/>
      <c r="DE6" s="52" t="s">
        <v>20</v>
      </c>
      <c r="DF6" s="52" t="s">
        <v>21</v>
      </c>
      <c r="DG6" s="64"/>
      <c r="DH6" s="61"/>
      <c r="DI6" s="8" t="s">
        <v>165</v>
      </c>
      <c r="DJ6" s="67"/>
      <c r="DK6" s="76"/>
      <c r="DL6" s="76"/>
    </row>
    <row r="7" spans="1:116" s="4" customFormat="1" ht="15.75" customHeight="1" x14ac:dyDescent="0.2">
      <c r="A7" s="12" t="s">
        <v>74</v>
      </c>
      <c r="B7" s="13">
        <f t="shared" ref="B7:B70" si="0">C7+D7+E7+F7+G7+H7+I7+J7+K7+L7+M7+N7</f>
        <v>6946</v>
      </c>
      <c r="C7" s="14">
        <v>0</v>
      </c>
      <c r="D7" s="14">
        <v>6476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470</v>
      </c>
      <c r="M7" s="14">
        <v>0</v>
      </c>
      <c r="N7" s="14">
        <v>0</v>
      </c>
      <c r="O7" s="13">
        <f t="shared" ref="O7:O70" si="1">P7+Q7+R7+S7+T7+U7+V7+W7</f>
        <v>7176</v>
      </c>
      <c r="P7" s="14">
        <v>0</v>
      </c>
      <c r="Q7" s="14">
        <v>6834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342</v>
      </c>
      <c r="X7" s="13">
        <f t="shared" ref="X7:X70" si="2">Y7+AB7</f>
        <v>0</v>
      </c>
      <c r="Y7" s="13">
        <f t="shared" ref="Y7:Y70" si="3">Z7+AA7</f>
        <v>0</v>
      </c>
      <c r="Z7" s="14">
        <v>0</v>
      </c>
      <c r="AA7" s="14">
        <v>0</v>
      </c>
      <c r="AB7" s="13">
        <f t="shared" ref="AB7:AB70" si="4">AC7+AD7</f>
        <v>0</v>
      </c>
      <c r="AC7" s="14">
        <v>0</v>
      </c>
      <c r="AD7" s="14">
        <v>0</v>
      </c>
      <c r="AE7" s="13">
        <f t="shared" ref="AE7:AE70" si="5">AF7+AG7</f>
        <v>569</v>
      </c>
      <c r="AF7" s="14">
        <v>569</v>
      </c>
      <c r="AG7" s="14">
        <v>0</v>
      </c>
      <c r="AH7" s="14">
        <v>0</v>
      </c>
      <c r="AI7" s="13">
        <f t="shared" ref="AI7:AI70" si="6">AJ7+AK7</f>
        <v>0</v>
      </c>
      <c r="AJ7" s="14">
        <v>0</v>
      </c>
      <c r="AK7" s="14">
        <v>0</v>
      </c>
      <c r="AL7" s="13">
        <f t="shared" ref="AL7:AL70" si="7">AM7+AN7</f>
        <v>2490</v>
      </c>
      <c r="AM7" s="14">
        <v>2262</v>
      </c>
      <c r="AN7" s="14">
        <v>228</v>
      </c>
      <c r="AO7" s="13">
        <f t="shared" ref="AO7:AO70" si="8">AP7+AQ7</f>
        <v>69</v>
      </c>
      <c r="AP7" s="14">
        <v>47</v>
      </c>
      <c r="AQ7" s="14">
        <v>22</v>
      </c>
      <c r="AR7" s="13">
        <f t="shared" ref="AR7:AR70" si="9">AT7+AU7+AV7+AW7+AX7+BA7+BD7+BG7+BJ7+AS7</f>
        <v>2459</v>
      </c>
      <c r="AS7" s="14">
        <v>1816</v>
      </c>
      <c r="AT7" s="14">
        <v>454</v>
      </c>
      <c r="AU7" s="14">
        <v>0</v>
      </c>
      <c r="AV7" s="14">
        <v>0</v>
      </c>
      <c r="AW7" s="14">
        <v>0</v>
      </c>
      <c r="AX7" s="13">
        <f t="shared" ref="AX7:AX70" si="10">AY7+AZ7</f>
        <v>0</v>
      </c>
      <c r="AY7" s="14">
        <v>0</v>
      </c>
      <c r="AZ7" s="14">
        <v>0</v>
      </c>
      <c r="BA7" s="13">
        <f t="shared" ref="BA7:BA70" si="11">BB7+BC7</f>
        <v>0</v>
      </c>
      <c r="BB7" s="14">
        <v>0</v>
      </c>
      <c r="BC7" s="14">
        <v>0</v>
      </c>
      <c r="BD7" s="13">
        <f t="shared" ref="BD7:BD70" si="12">BE7+BF7</f>
        <v>0</v>
      </c>
      <c r="BE7" s="14">
        <v>0</v>
      </c>
      <c r="BF7" s="14">
        <v>0</v>
      </c>
      <c r="BG7" s="13">
        <f t="shared" ref="BG7:BG70" si="13">BH7+BI7</f>
        <v>0</v>
      </c>
      <c r="BH7" s="14">
        <v>0</v>
      </c>
      <c r="BI7" s="14">
        <v>0</v>
      </c>
      <c r="BJ7" s="13">
        <f t="shared" ref="BJ7:BJ70" si="14">BK7+BL7</f>
        <v>189</v>
      </c>
      <c r="BK7" s="14">
        <v>189</v>
      </c>
      <c r="BL7" s="14">
        <v>0</v>
      </c>
      <c r="BM7" s="13">
        <f t="shared" ref="BM7:BM70" si="15">BN7+BO7</f>
        <v>0</v>
      </c>
      <c r="BN7" s="14">
        <v>0</v>
      </c>
      <c r="BO7" s="14">
        <v>0</v>
      </c>
      <c r="BP7" s="13">
        <f t="shared" ref="BP7:BP70" si="16">BT7+BU7+BV7+BY7+CB7+BQ7</f>
        <v>839</v>
      </c>
      <c r="BQ7" s="13">
        <f t="shared" ref="BQ7:BQ70" si="17">BR7+BS7</f>
        <v>839</v>
      </c>
      <c r="BR7" s="14">
        <v>496</v>
      </c>
      <c r="BS7" s="15">
        <v>343</v>
      </c>
      <c r="BT7" s="15">
        <v>0</v>
      </c>
      <c r="BU7" s="15">
        <v>0</v>
      </c>
      <c r="BV7" s="13">
        <f t="shared" ref="BV7:BV70" si="18">BW7+BX7</f>
        <v>0</v>
      </c>
      <c r="BW7" s="15">
        <v>0</v>
      </c>
      <c r="BX7" s="15">
        <v>0</v>
      </c>
      <c r="BY7" s="13">
        <f t="shared" ref="BY7:BY70" si="19">BZ7+CA7</f>
        <v>0</v>
      </c>
      <c r="BZ7" s="15">
        <v>0</v>
      </c>
      <c r="CA7" s="15">
        <v>0</v>
      </c>
      <c r="CB7" s="13">
        <f t="shared" ref="CB7:CB70" si="20">CC7+CD7</f>
        <v>0</v>
      </c>
      <c r="CC7" s="15">
        <v>0</v>
      </c>
      <c r="CD7" s="15">
        <v>0</v>
      </c>
      <c r="CE7" s="13">
        <f t="shared" ref="CE7:CE70" si="21">CF7+CG7</f>
        <v>2610</v>
      </c>
      <c r="CF7" s="14">
        <v>2534</v>
      </c>
      <c r="CG7" s="14">
        <v>76</v>
      </c>
      <c r="CH7" s="13">
        <f t="shared" ref="CH7:CH70" si="22">CJ7+CI7</f>
        <v>1706</v>
      </c>
      <c r="CI7" s="14">
        <v>1251</v>
      </c>
      <c r="CJ7" s="14">
        <v>455</v>
      </c>
      <c r="CK7" s="13">
        <f t="shared" ref="CK7:CK70" si="23">CM7+CL7</f>
        <v>0</v>
      </c>
      <c r="CL7" s="14">
        <v>0</v>
      </c>
      <c r="CM7" s="14">
        <v>0</v>
      </c>
      <c r="CN7" s="13">
        <f t="shared" ref="CN7:CN63" si="24">CP7+CO7</f>
        <v>1050</v>
      </c>
      <c r="CO7" s="14">
        <v>850</v>
      </c>
      <c r="CP7" s="14">
        <v>200</v>
      </c>
      <c r="CQ7" s="16"/>
      <c r="CR7" s="13">
        <f t="shared" ref="CR7:CR70" si="25">CT7+CS7</f>
        <v>879</v>
      </c>
      <c r="CS7" s="14">
        <v>652</v>
      </c>
      <c r="CT7" s="14">
        <v>227</v>
      </c>
      <c r="CU7" s="13">
        <f t="shared" ref="CU7:CU70" si="26">CW7+CV7</f>
        <v>997</v>
      </c>
      <c r="CV7" s="13">
        <f t="shared" ref="CV7:CW70" si="27">CY7+DB7+DE7</f>
        <v>579</v>
      </c>
      <c r="CW7" s="13">
        <f t="shared" si="27"/>
        <v>418</v>
      </c>
      <c r="CX7" s="13">
        <f t="shared" ref="CX7:CX70" si="28">CZ7+CY7</f>
        <v>275</v>
      </c>
      <c r="CY7" s="14">
        <v>234</v>
      </c>
      <c r="CZ7" s="14">
        <v>41</v>
      </c>
      <c r="DA7" s="13">
        <f t="shared" ref="DA7:DA70" si="29">DC7+DB7</f>
        <v>722</v>
      </c>
      <c r="DB7" s="14">
        <v>345</v>
      </c>
      <c r="DC7" s="14">
        <v>377</v>
      </c>
      <c r="DD7" s="13">
        <f t="shared" ref="DD7:DD70" si="30">DF7+DE7</f>
        <v>0</v>
      </c>
      <c r="DE7" s="14">
        <v>0</v>
      </c>
      <c r="DF7" s="14">
        <v>0</v>
      </c>
      <c r="DG7" s="17">
        <f>DH7+DJ7</f>
        <v>27790</v>
      </c>
      <c r="DH7" s="17">
        <f t="shared" ref="DH7:DH70" si="31">B7+Z7+AC7+AF7+AH7+AJ7+AM7+AP7+AS7+AU7+AV7+AW7+BB7+BE7+BK7+BN7+BR7+CC7+CF7+CI7+CL7+CO7+CS7+CV7+BU7+BW7+BZ7+AY7+BH7</f>
        <v>18191</v>
      </c>
      <c r="DI7" s="17">
        <v>1345</v>
      </c>
      <c r="DJ7" s="17">
        <f t="shared" ref="DJ7:DJ70" si="32">O7+AA7+AD7+AG7+AK7+AN7+AQ7+AT7+BC7+BF7+BL7+BO7+BT7+CG7+CJ7+CM7+CP7+CT7+CW7+CA7+CD7+AZ7+BI7+BX7+BS7</f>
        <v>9599</v>
      </c>
      <c r="DK7" s="18">
        <v>481</v>
      </c>
      <c r="DL7" s="18">
        <v>328</v>
      </c>
    </row>
    <row r="8" spans="1:116" s="4" customFormat="1" ht="15.75" x14ac:dyDescent="0.2">
      <c r="A8" s="19" t="s">
        <v>75</v>
      </c>
      <c r="B8" s="13">
        <f t="shared" si="0"/>
        <v>13616</v>
      </c>
      <c r="C8" s="20"/>
      <c r="D8" s="20">
        <v>13616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13">
        <f t="shared" si="1"/>
        <v>5110</v>
      </c>
      <c r="P8" s="20"/>
      <c r="Q8" s="20">
        <v>5110</v>
      </c>
      <c r="R8" s="20"/>
      <c r="S8" s="20"/>
      <c r="T8" s="20"/>
      <c r="U8" s="20"/>
      <c r="V8" s="20"/>
      <c r="W8" s="20"/>
      <c r="X8" s="13">
        <f t="shared" si="2"/>
        <v>0</v>
      </c>
      <c r="Y8" s="13">
        <f t="shared" si="3"/>
        <v>0</v>
      </c>
      <c r="Z8" s="20"/>
      <c r="AA8" s="20"/>
      <c r="AB8" s="13">
        <f t="shared" si="4"/>
        <v>0</v>
      </c>
      <c r="AC8" s="20"/>
      <c r="AD8" s="20"/>
      <c r="AE8" s="13">
        <f t="shared" si="5"/>
        <v>800</v>
      </c>
      <c r="AF8" s="20">
        <v>800</v>
      </c>
      <c r="AG8" s="20"/>
      <c r="AH8" s="20"/>
      <c r="AI8" s="13">
        <f t="shared" si="6"/>
        <v>0</v>
      </c>
      <c r="AJ8" s="20"/>
      <c r="AK8" s="20"/>
      <c r="AL8" s="13">
        <f t="shared" si="7"/>
        <v>2210</v>
      </c>
      <c r="AM8" s="20">
        <v>1731</v>
      </c>
      <c r="AN8" s="20">
        <v>479</v>
      </c>
      <c r="AO8" s="13">
        <f t="shared" si="8"/>
        <v>241</v>
      </c>
      <c r="AP8" s="20">
        <v>241</v>
      </c>
      <c r="AQ8" s="20"/>
      <c r="AR8" s="13">
        <f t="shared" si="9"/>
        <v>2533</v>
      </c>
      <c r="AS8" s="21">
        <v>2004</v>
      </c>
      <c r="AT8" s="21"/>
      <c r="AU8" s="21"/>
      <c r="AV8" s="21"/>
      <c r="AW8" s="21"/>
      <c r="AX8" s="13">
        <f t="shared" si="10"/>
        <v>0</v>
      </c>
      <c r="AY8" s="21"/>
      <c r="AZ8" s="21"/>
      <c r="BA8" s="13">
        <f t="shared" si="11"/>
        <v>0</v>
      </c>
      <c r="BB8" s="21"/>
      <c r="BC8" s="21"/>
      <c r="BD8" s="13">
        <f t="shared" si="12"/>
        <v>0</v>
      </c>
      <c r="BE8" s="21"/>
      <c r="BF8" s="21"/>
      <c r="BG8" s="13">
        <f t="shared" si="13"/>
        <v>0</v>
      </c>
      <c r="BH8" s="21"/>
      <c r="BI8" s="21"/>
      <c r="BJ8" s="13">
        <f t="shared" si="14"/>
        <v>529</v>
      </c>
      <c r="BK8" s="21">
        <v>529</v>
      </c>
      <c r="BL8" s="21"/>
      <c r="BM8" s="13">
        <f t="shared" si="15"/>
        <v>0</v>
      </c>
      <c r="BN8" s="20"/>
      <c r="BO8" s="20"/>
      <c r="BP8" s="13">
        <f t="shared" si="16"/>
        <v>1568</v>
      </c>
      <c r="BQ8" s="13">
        <f t="shared" si="17"/>
        <v>329</v>
      </c>
      <c r="BR8" s="14">
        <v>329</v>
      </c>
      <c r="BS8" s="15">
        <v>0</v>
      </c>
      <c r="BT8" s="15">
        <v>0</v>
      </c>
      <c r="BU8" s="15">
        <v>0</v>
      </c>
      <c r="BV8" s="13">
        <f t="shared" si="18"/>
        <v>0</v>
      </c>
      <c r="BW8" s="15">
        <v>0</v>
      </c>
      <c r="BX8" s="15">
        <v>0</v>
      </c>
      <c r="BY8" s="13">
        <f t="shared" si="19"/>
        <v>0</v>
      </c>
      <c r="BZ8" s="15">
        <v>0</v>
      </c>
      <c r="CA8" s="15">
        <v>0</v>
      </c>
      <c r="CB8" s="13">
        <f t="shared" si="20"/>
        <v>1239</v>
      </c>
      <c r="CC8" s="15">
        <v>1239</v>
      </c>
      <c r="CD8" s="15">
        <v>0</v>
      </c>
      <c r="CE8" s="13">
        <f t="shared" si="21"/>
        <v>2248</v>
      </c>
      <c r="CF8" s="20">
        <v>2248</v>
      </c>
      <c r="CG8" s="20"/>
      <c r="CH8" s="13">
        <f t="shared" si="22"/>
        <v>1644</v>
      </c>
      <c r="CI8" s="20">
        <v>1114</v>
      </c>
      <c r="CJ8" s="20">
        <v>530</v>
      </c>
      <c r="CK8" s="13">
        <f t="shared" si="23"/>
        <v>0</v>
      </c>
      <c r="CL8" s="20"/>
      <c r="CM8" s="20"/>
      <c r="CN8" s="13">
        <f t="shared" si="24"/>
        <v>1975</v>
      </c>
      <c r="CO8" s="15">
        <v>1508</v>
      </c>
      <c r="CP8" s="15">
        <v>467</v>
      </c>
      <c r="CQ8" s="22"/>
      <c r="CR8" s="13">
        <f t="shared" si="25"/>
        <v>1077</v>
      </c>
      <c r="CS8" s="20">
        <v>719</v>
      </c>
      <c r="CT8" s="20">
        <v>358</v>
      </c>
      <c r="CU8" s="13">
        <f t="shared" si="26"/>
        <v>392</v>
      </c>
      <c r="CV8" s="13">
        <f t="shared" si="27"/>
        <v>392</v>
      </c>
      <c r="CW8" s="13">
        <f t="shared" si="27"/>
        <v>0</v>
      </c>
      <c r="CX8" s="13">
        <f t="shared" si="28"/>
        <v>0</v>
      </c>
      <c r="CY8" s="21"/>
      <c r="CZ8" s="21"/>
      <c r="DA8" s="13">
        <f t="shared" si="29"/>
        <v>392</v>
      </c>
      <c r="DB8" s="21">
        <v>392</v>
      </c>
      <c r="DC8" s="21"/>
      <c r="DD8" s="13">
        <f t="shared" si="30"/>
        <v>0</v>
      </c>
      <c r="DE8" s="21"/>
      <c r="DF8" s="21"/>
      <c r="DG8" s="17">
        <f t="shared" ref="DG8:DG71" si="33">DH8+DJ8</f>
        <v>33414</v>
      </c>
      <c r="DH8" s="17">
        <f t="shared" si="31"/>
        <v>26470</v>
      </c>
      <c r="DI8" s="17">
        <v>2321</v>
      </c>
      <c r="DJ8" s="17">
        <f t="shared" si="32"/>
        <v>6944</v>
      </c>
      <c r="DK8" s="18">
        <v>775</v>
      </c>
      <c r="DL8" s="18">
        <v>528</v>
      </c>
    </row>
    <row r="9" spans="1:116" ht="15.75" x14ac:dyDescent="0.2">
      <c r="A9" s="19" t="s">
        <v>76</v>
      </c>
      <c r="B9" s="13">
        <f t="shared" si="0"/>
        <v>5526</v>
      </c>
      <c r="C9" s="14">
        <v>2455</v>
      </c>
      <c r="D9" s="14">
        <v>2540</v>
      </c>
      <c r="E9" s="14">
        <v>0</v>
      </c>
      <c r="F9" s="14">
        <v>0</v>
      </c>
      <c r="G9" s="14">
        <v>0</v>
      </c>
      <c r="H9" s="14">
        <v>0</v>
      </c>
      <c r="I9" s="14">
        <v>66</v>
      </c>
      <c r="J9" s="14">
        <v>0</v>
      </c>
      <c r="K9" s="14">
        <v>0</v>
      </c>
      <c r="L9" s="14">
        <v>465</v>
      </c>
      <c r="M9" s="14">
        <v>0</v>
      </c>
      <c r="N9" s="14">
        <v>0</v>
      </c>
      <c r="O9" s="13">
        <f t="shared" si="1"/>
        <v>4773</v>
      </c>
      <c r="P9" s="14">
        <v>0</v>
      </c>
      <c r="Q9" s="14">
        <v>4609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164</v>
      </c>
      <c r="X9" s="13">
        <f t="shared" si="2"/>
        <v>164</v>
      </c>
      <c r="Y9" s="13">
        <f t="shared" si="3"/>
        <v>164</v>
      </c>
      <c r="Z9" s="14">
        <v>164</v>
      </c>
      <c r="AA9" s="14">
        <v>0</v>
      </c>
      <c r="AB9" s="13">
        <f t="shared" si="4"/>
        <v>0</v>
      </c>
      <c r="AC9" s="14">
        <v>0</v>
      </c>
      <c r="AD9" s="14">
        <v>0</v>
      </c>
      <c r="AE9" s="13">
        <f t="shared" si="5"/>
        <v>59</v>
      </c>
      <c r="AF9" s="14">
        <v>59</v>
      </c>
      <c r="AG9" s="14">
        <v>0</v>
      </c>
      <c r="AH9" s="14">
        <v>0</v>
      </c>
      <c r="AI9" s="13">
        <f t="shared" si="6"/>
        <v>0</v>
      </c>
      <c r="AJ9" s="14">
        <v>0</v>
      </c>
      <c r="AK9" s="14">
        <v>0</v>
      </c>
      <c r="AL9" s="13">
        <f t="shared" si="7"/>
        <v>621</v>
      </c>
      <c r="AM9" s="14">
        <v>621</v>
      </c>
      <c r="AN9" s="14">
        <v>0</v>
      </c>
      <c r="AO9" s="13">
        <f t="shared" si="8"/>
        <v>82</v>
      </c>
      <c r="AP9" s="14">
        <v>82</v>
      </c>
      <c r="AQ9" s="14">
        <v>0</v>
      </c>
      <c r="AR9" s="13">
        <f t="shared" si="9"/>
        <v>840</v>
      </c>
      <c r="AS9" s="14">
        <v>659</v>
      </c>
      <c r="AT9" s="14">
        <v>164</v>
      </c>
      <c r="AU9" s="14">
        <v>0</v>
      </c>
      <c r="AV9" s="14">
        <v>0</v>
      </c>
      <c r="AW9" s="14">
        <v>0</v>
      </c>
      <c r="AX9" s="13">
        <f t="shared" si="10"/>
        <v>0</v>
      </c>
      <c r="AY9" s="14">
        <v>0</v>
      </c>
      <c r="AZ9" s="14">
        <v>0</v>
      </c>
      <c r="BA9" s="13">
        <f t="shared" si="11"/>
        <v>0</v>
      </c>
      <c r="BB9" s="14">
        <v>0</v>
      </c>
      <c r="BC9" s="14">
        <v>0</v>
      </c>
      <c r="BD9" s="13">
        <f t="shared" si="12"/>
        <v>0</v>
      </c>
      <c r="BE9" s="14">
        <v>0</v>
      </c>
      <c r="BF9" s="14">
        <v>0</v>
      </c>
      <c r="BG9" s="13">
        <f t="shared" si="13"/>
        <v>0</v>
      </c>
      <c r="BH9" s="14">
        <v>0</v>
      </c>
      <c r="BI9" s="14">
        <v>0</v>
      </c>
      <c r="BJ9" s="13">
        <f t="shared" si="14"/>
        <v>17</v>
      </c>
      <c r="BK9" s="14">
        <v>17</v>
      </c>
      <c r="BL9" s="14">
        <v>0</v>
      </c>
      <c r="BM9" s="13">
        <f t="shared" si="15"/>
        <v>164</v>
      </c>
      <c r="BN9" s="14">
        <v>164</v>
      </c>
      <c r="BO9" s="14">
        <v>0</v>
      </c>
      <c r="BP9" s="13">
        <f t="shared" si="16"/>
        <v>1486</v>
      </c>
      <c r="BQ9" s="13">
        <f t="shared" si="17"/>
        <v>0</v>
      </c>
      <c r="BR9" s="14">
        <v>0</v>
      </c>
      <c r="BS9" s="15">
        <v>0</v>
      </c>
      <c r="BT9" s="15">
        <v>822</v>
      </c>
      <c r="BU9" s="15">
        <v>0</v>
      </c>
      <c r="BV9" s="13">
        <f t="shared" si="18"/>
        <v>262</v>
      </c>
      <c r="BW9" s="15">
        <v>262</v>
      </c>
      <c r="BX9" s="15">
        <v>0</v>
      </c>
      <c r="BY9" s="13">
        <f t="shared" si="19"/>
        <v>0</v>
      </c>
      <c r="BZ9" s="15">
        <v>0</v>
      </c>
      <c r="CA9" s="15">
        <v>0</v>
      </c>
      <c r="CB9" s="13">
        <f t="shared" si="20"/>
        <v>402</v>
      </c>
      <c r="CC9" s="15">
        <v>402</v>
      </c>
      <c r="CD9" s="15">
        <v>0</v>
      </c>
      <c r="CE9" s="13">
        <f t="shared" si="21"/>
        <v>2075</v>
      </c>
      <c r="CF9" s="14">
        <v>1976</v>
      </c>
      <c r="CG9" s="14">
        <v>99</v>
      </c>
      <c r="CH9" s="13">
        <f t="shared" si="22"/>
        <v>589</v>
      </c>
      <c r="CI9" s="14">
        <v>329</v>
      </c>
      <c r="CJ9" s="14">
        <v>260</v>
      </c>
      <c r="CK9" s="13">
        <f t="shared" si="23"/>
        <v>0</v>
      </c>
      <c r="CL9" s="14">
        <v>0</v>
      </c>
      <c r="CM9" s="14">
        <v>0</v>
      </c>
      <c r="CN9" s="13">
        <f t="shared" si="24"/>
        <v>173</v>
      </c>
      <c r="CO9" s="14">
        <v>82</v>
      </c>
      <c r="CP9" s="14">
        <v>91</v>
      </c>
      <c r="CQ9" s="16"/>
      <c r="CR9" s="13">
        <f t="shared" si="25"/>
        <v>561</v>
      </c>
      <c r="CS9" s="14">
        <v>348</v>
      </c>
      <c r="CT9" s="14">
        <v>213</v>
      </c>
      <c r="CU9" s="13">
        <f t="shared" si="26"/>
        <v>2270</v>
      </c>
      <c r="CV9" s="13">
        <f t="shared" si="27"/>
        <v>1909</v>
      </c>
      <c r="CW9" s="13">
        <f t="shared" si="27"/>
        <v>361</v>
      </c>
      <c r="CX9" s="13">
        <f t="shared" si="28"/>
        <v>321</v>
      </c>
      <c r="CY9" s="14">
        <v>289</v>
      </c>
      <c r="CZ9" s="14">
        <v>32</v>
      </c>
      <c r="DA9" s="13">
        <f t="shared" si="29"/>
        <v>1949</v>
      </c>
      <c r="DB9" s="14">
        <v>1620</v>
      </c>
      <c r="DC9" s="14">
        <v>329</v>
      </c>
      <c r="DD9" s="13">
        <f t="shared" si="30"/>
        <v>0</v>
      </c>
      <c r="DE9" s="14">
        <v>0</v>
      </c>
      <c r="DF9" s="14">
        <v>0</v>
      </c>
      <c r="DG9" s="17">
        <f t="shared" si="33"/>
        <v>19383</v>
      </c>
      <c r="DH9" s="17">
        <f t="shared" si="31"/>
        <v>12600</v>
      </c>
      <c r="DI9" s="17">
        <v>3498</v>
      </c>
      <c r="DJ9" s="17">
        <f t="shared" si="32"/>
        <v>6783</v>
      </c>
      <c r="DK9" s="18">
        <v>1233</v>
      </c>
      <c r="DL9" s="18">
        <v>840</v>
      </c>
    </row>
    <row r="10" spans="1:116" ht="15.75" x14ac:dyDescent="0.2">
      <c r="A10" s="19" t="s">
        <v>77</v>
      </c>
      <c r="B10" s="13">
        <f t="shared" si="0"/>
        <v>3264</v>
      </c>
      <c r="C10" s="14">
        <v>0</v>
      </c>
      <c r="D10" s="14">
        <v>2099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1165</v>
      </c>
      <c r="M10" s="14">
        <v>0</v>
      </c>
      <c r="N10" s="14">
        <v>0</v>
      </c>
      <c r="O10" s="13">
        <f t="shared" si="1"/>
        <v>1337</v>
      </c>
      <c r="P10" s="14">
        <v>0</v>
      </c>
      <c r="Q10" s="14">
        <f>700-40</f>
        <v>660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677</v>
      </c>
      <c r="X10" s="13">
        <f t="shared" si="2"/>
        <v>105</v>
      </c>
      <c r="Y10" s="13">
        <f t="shared" si="3"/>
        <v>105</v>
      </c>
      <c r="Z10" s="14">
        <v>105</v>
      </c>
      <c r="AA10" s="14">
        <v>0</v>
      </c>
      <c r="AB10" s="13">
        <f t="shared" si="4"/>
        <v>0</v>
      </c>
      <c r="AC10" s="14">
        <v>0</v>
      </c>
      <c r="AD10" s="14">
        <v>0</v>
      </c>
      <c r="AE10" s="13">
        <f t="shared" si="5"/>
        <v>58</v>
      </c>
      <c r="AF10" s="14">
        <v>58</v>
      </c>
      <c r="AG10" s="14">
        <v>0</v>
      </c>
      <c r="AH10" s="14">
        <v>0</v>
      </c>
      <c r="AI10" s="13">
        <f t="shared" si="6"/>
        <v>0</v>
      </c>
      <c r="AJ10" s="14">
        <v>0</v>
      </c>
      <c r="AK10" s="14">
        <v>0</v>
      </c>
      <c r="AL10" s="13">
        <f t="shared" si="7"/>
        <v>479</v>
      </c>
      <c r="AM10" s="14">
        <v>444</v>
      </c>
      <c r="AN10" s="14">
        <v>35</v>
      </c>
      <c r="AO10" s="13">
        <f t="shared" si="8"/>
        <v>172</v>
      </c>
      <c r="AP10" s="14">
        <v>172</v>
      </c>
      <c r="AQ10" s="14">
        <v>0</v>
      </c>
      <c r="AR10" s="13">
        <f t="shared" si="9"/>
        <v>640</v>
      </c>
      <c r="AS10" s="14">
        <v>560</v>
      </c>
      <c r="AT10" s="14">
        <v>0</v>
      </c>
      <c r="AU10" s="14">
        <v>0</v>
      </c>
      <c r="AV10" s="14">
        <v>0</v>
      </c>
      <c r="AW10" s="14">
        <v>0</v>
      </c>
      <c r="AX10" s="13">
        <f t="shared" si="10"/>
        <v>0</v>
      </c>
      <c r="AY10" s="14">
        <v>0</v>
      </c>
      <c r="AZ10" s="14">
        <v>0</v>
      </c>
      <c r="BA10" s="13">
        <f t="shared" si="11"/>
        <v>0</v>
      </c>
      <c r="BB10" s="14">
        <v>0</v>
      </c>
      <c r="BC10" s="14">
        <v>0</v>
      </c>
      <c r="BD10" s="13">
        <f t="shared" si="12"/>
        <v>0</v>
      </c>
      <c r="BE10" s="14">
        <v>0</v>
      </c>
      <c r="BF10" s="14">
        <v>0</v>
      </c>
      <c r="BG10" s="13">
        <f t="shared" si="13"/>
        <v>0</v>
      </c>
      <c r="BH10" s="14">
        <v>0</v>
      </c>
      <c r="BI10" s="14">
        <v>0</v>
      </c>
      <c r="BJ10" s="13">
        <f t="shared" si="14"/>
        <v>80</v>
      </c>
      <c r="BK10" s="14">
        <v>80</v>
      </c>
      <c r="BL10" s="14">
        <v>0</v>
      </c>
      <c r="BM10" s="13">
        <f t="shared" si="15"/>
        <v>0</v>
      </c>
      <c r="BN10" s="14">
        <v>0</v>
      </c>
      <c r="BO10" s="14">
        <v>0</v>
      </c>
      <c r="BP10" s="13">
        <f t="shared" si="16"/>
        <v>2456</v>
      </c>
      <c r="BQ10" s="13">
        <f t="shared" si="17"/>
        <v>0</v>
      </c>
      <c r="BR10" s="14">
        <v>0</v>
      </c>
      <c r="BS10" s="15">
        <v>0</v>
      </c>
      <c r="BT10" s="15">
        <v>327</v>
      </c>
      <c r="BU10" s="15">
        <v>2129</v>
      </c>
      <c r="BV10" s="13">
        <f t="shared" si="18"/>
        <v>0</v>
      </c>
      <c r="BW10" s="15">
        <v>0</v>
      </c>
      <c r="BX10" s="15">
        <v>0</v>
      </c>
      <c r="BY10" s="13">
        <f t="shared" si="19"/>
        <v>0</v>
      </c>
      <c r="BZ10" s="15">
        <v>0</v>
      </c>
      <c r="CA10" s="15">
        <v>0</v>
      </c>
      <c r="CB10" s="13">
        <f t="shared" si="20"/>
        <v>0</v>
      </c>
      <c r="CC10" s="15">
        <v>0</v>
      </c>
      <c r="CD10" s="15">
        <v>0</v>
      </c>
      <c r="CE10" s="13">
        <f t="shared" si="21"/>
        <v>1770</v>
      </c>
      <c r="CF10" s="14">
        <v>1600</v>
      </c>
      <c r="CG10" s="14">
        <f>170</f>
        <v>170</v>
      </c>
      <c r="CH10" s="13">
        <f t="shared" si="22"/>
        <v>163</v>
      </c>
      <c r="CI10" s="14">
        <v>93</v>
      </c>
      <c r="CJ10" s="14">
        <v>70</v>
      </c>
      <c r="CK10" s="13">
        <f t="shared" si="23"/>
        <v>0</v>
      </c>
      <c r="CL10" s="14">
        <v>0</v>
      </c>
      <c r="CM10" s="14">
        <v>0</v>
      </c>
      <c r="CN10" s="13">
        <f t="shared" si="24"/>
        <v>140</v>
      </c>
      <c r="CO10" s="14">
        <v>93</v>
      </c>
      <c r="CP10" s="14">
        <v>47</v>
      </c>
      <c r="CQ10" s="16"/>
      <c r="CR10" s="13">
        <f t="shared" si="25"/>
        <v>233</v>
      </c>
      <c r="CS10" s="14">
        <v>175</v>
      </c>
      <c r="CT10" s="14">
        <v>58</v>
      </c>
      <c r="CU10" s="13">
        <f t="shared" si="26"/>
        <v>1318</v>
      </c>
      <c r="CV10" s="13">
        <f t="shared" si="27"/>
        <v>1318</v>
      </c>
      <c r="CW10" s="13">
        <f t="shared" si="27"/>
        <v>0</v>
      </c>
      <c r="CX10" s="13">
        <f t="shared" si="28"/>
        <v>502</v>
      </c>
      <c r="CY10" s="14">
        <v>502</v>
      </c>
      <c r="CZ10" s="14">
        <v>0</v>
      </c>
      <c r="DA10" s="13">
        <f t="shared" si="29"/>
        <v>816</v>
      </c>
      <c r="DB10" s="14">
        <v>816</v>
      </c>
      <c r="DC10" s="14">
        <v>0</v>
      </c>
      <c r="DD10" s="13">
        <f t="shared" si="30"/>
        <v>0</v>
      </c>
      <c r="DE10" s="14">
        <v>0</v>
      </c>
      <c r="DF10" s="14">
        <v>0</v>
      </c>
      <c r="DG10" s="17">
        <f t="shared" si="33"/>
        <v>12135</v>
      </c>
      <c r="DH10" s="17">
        <f t="shared" si="31"/>
        <v>10091</v>
      </c>
      <c r="DI10" s="17">
        <v>2949</v>
      </c>
      <c r="DJ10" s="17">
        <f t="shared" si="32"/>
        <v>2044</v>
      </c>
      <c r="DK10" s="18">
        <v>998</v>
      </c>
      <c r="DL10" s="18">
        <v>680</v>
      </c>
    </row>
    <row r="11" spans="1:116" ht="15.75" x14ac:dyDescent="0.2">
      <c r="A11" s="19" t="s">
        <v>78</v>
      </c>
      <c r="B11" s="13">
        <f t="shared" si="0"/>
        <v>0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13">
        <f t="shared" si="1"/>
        <v>0</v>
      </c>
      <c r="P11" s="24"/>
      <c r="Q11" s="24"/>
      <c r="R11" s="24"/>
      <c r="S11" s="24"/>
      <c r="T11" s="24"/>
      <c r="U11" s="24"/>
      <c r="V11" s="24"/>
      <c r="W11" s="24"/>
      <c r="X11" s="13">
        <f t="shared" si="2"/>
        <v>0</v>
      </c>
      <c r="Y11" s="13">
        <f t="shared" si="3"/>
        <v>0</v>
      </c>
      <c r="Z11" s="24"/>
      <c r="AA11" s="24"/>
      <c r="AB11" s="13">
        <f t="shared" si="4"/>
        <v>0</v>
      </c>
      <c r="AC11" s="24"/>
      <c r="AD11" s="24"/>
      <c r="AE11" s="13">
        <f t="shared" si="5"/>
        <v>0</v>
      </c>
      <c r="AF11" s="24"/>
      <c r="AG11" s="24"/>
      <c r="AH11" s="24"/>
      <c r="AI11" s="13">
        <f t="shared" si="6"/>
        <v>0</v>
      </c>
      <c r="AJ11" s="24"/>
      <c r="AK11" s="24"/>
      <c r="AL11" s="13">
        <f t="shared" si="7"/>
        <v>0</v>
      </c>
      <c r="AM11" s="24"/>
      <c r="AN11" s="24"/>
      <c r="AO11" s="13">
        <f t="shared" si="8"/>
        <v>0</v>
      </c>
      <c r="AP11" s="24"/>
      <c r="AQ11" s="24"/>
      <c r="AR11" s="13">
        <f t="shared" si="9"/>
        <v>0</v>
      </c>
      <c r="AS11" s="25"/>
      <c r="AT11" s="25"/>
      <c r="AU11" s="25"/>
      <c r="AV11" s="25"/>
      <c r="AW11" s="25"/>
      <c r="AX11" s="13">
        <f t="shared" si="10"/>
        <v>0</v>
      </c>
      <c r="AY11" s="25"/>
      <c r="AZ11" s="25"/>
      <c r="BA11" s="13">
        <f t="shared" si="11"/>
        <v>0</v>
      </c>
      <c r="BB11" s="25"/>
      <c r="BC11" s="25"/>
      <c r="BD11" s="13">
        <f t="shared" si="12"/>
        <v>0</v>
      </c>
      <c r="BE11" s="25"/>
      <c r="BF11" s="25"/>
      <c r="BG11" s="13">
        <f t="shared" si="13"/>
        <v>0</v>
      </c>
      <c r="BH11" s="25"/>
      <c r="BI11" s="25"/>
      <c r="BJ11" s="13">
        <f t="shared" si="14"/>
        <v>0</v>
      </c>
      <c r="BK11" s="25"/>
      <c r="BL11" s="25"/>
      <c r="BM11" s="13">
        <f t="shared" si="15"/>
        <v>0</v>
      </c>
      <c r="BN11" s="24"/>
      <c r="BO11" s="24"/>
      <c r="BP11" s="13">
        <f t="shared" si="16"/>
        <v>0</v>
      </c>
      <c r="BQ11" s="13">
        <f t="shared" si="17"/>
        <v>0</v>
      </c>
      <c r="BR11" s="25"/>
      <c r="BS11" s="24"/>
      <c r="BT11" s="24"/>
      <c r="BU11" s="24"/>
      <c r="BV11" s="13">
        <f t="shared" si="18"/>
        <v>0</v>
      </c>
      <c r="BW11" s="24"/>
      <c r="BX11" s="24"/>
      <c r="BY11" s="13">
        <f t="shared" si="19"/>
        <v>0</v>
      </c>
      <c r="BZ11" s="24"/>
      <c r="CA11" s="24"/>
      <c r="CB11" s="13">
        <f t="shared" si="20"/>
        <v>0</v>
      </c>
      <c r="CC11" s="24"/>
      <c r="CD11" s="24"/>
      <c r="CE11" s="13">
        <f t="shared" si="21"/>
        <v>1986</v>
      </c>
      <c r="CF11" s="24">
        <v>1986</v>
      </c>
      <c r="CG11" s="24"/>
      <c r="CH11" s="13">
        <f t="shared" si="22"/>
        <v>0</v>
      </c>
      <c r="CI11" s="24"/>
      <c r="CJ11" s="24"/>
      <c r="CK11" s="13">
        <f t="shared" si="23"/>
        <v>0</v>
      </c>
      <c r="CL11" s="24"/>
      <c r="CM11" s="24"/>
      <c r="CN11" s="13">
        <f t="shared" si="24"/>
        <v>0</v>
      </c>
      <c r="CO11" s="24"/>
      <c r="CP11" s="24"/>
      <c r="CQ11" s="26"/>
      <c r="CR11" s="13">
        <f t="shared" si="25"/>
        <v>0</v>
      </c>
      <c r="CS11" s="24"/>
      <c r="CT11" s="24"/>
      <c r="CU11" s="13">
        <f t="shared" si="26"/>
        <v>0</v>
      </c>
      <c r="CV11" s="13">
        <f t="shared" si="27"/>
        <v>0</v>
      </c>
      <c r="CW11" s="13">
        <f t="shared" si="27"/>
        <v>0</v>
      </c>
      <c r="CX11" s="13">
        <f t="shared" si="28"/>
        <v>0</v>
      </c>
      <c r="CY11" s="25"/>
      <c r="CZ11" s="25"/>
      <c r="DA11" s="13">
        <f t="shared" si="29"/>
        <v>0</v>
      </c>
      <c r="DB11" s="25"/>
      <c r="DC11" s="25"/>
      <c r="DD11" s="13">
        <f t="shared" si="30"/>
        <v>0</v>
      </c>
      <c r="DE11" s="25"/>
      <c r="DF11" s="25"/>
      <c r="DG11" s="17">
        <f t="shared" si="33"/>
        <v>1986</v>
      </c>
      <c r="DH11" s="17">
        <f t="shared" si="31"/>
        <v>1986</v>
      </c>
      <c r="DI11" s="17">
        <v>0</v>
      </c>
      <c r="DJ11" s="17">
        <f t="shared" si="32"/>
        <v>0</v>
      </c>
      <c r="DK11" s="18"/>
      <c r="DL11" s="18"/>
    </row>
    <row r="12" spans="1:116" ht="31.5" x14ac:dyDescent="0.2">
      <c r="A12" s="19" t="s">
        <v>79</v>
      </c>
      <c r="B12" s="13">
        <f t="shared" si="0"/>
        <v>0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13">
        <f t="shared" si="1"/>
        <v>0</v>
      </c>
      <c r="P12" s="24"/>
      <c r="Q12" s="24"/>
      <c r="R12" s="24"/>
      <c r="S12" s="24"/>
      <c r="T12" s="24"/>
      <c r="U12" s="24"/>
      <c r="V12" s="24"/>
      <c r="W12" s="24"/>
      <c r="X12" s="13">
        <f t="shared" si="2"/>
        <v>0</v>
      </c>
      <c r="Y12" s="13">
        <f t="shared" si="3"/>
        <v>0</v>
      </c>
      <c r="Z12" s="24"/>
      <c r="AA12" s="24"/>
      <c r="AB12" s="13">
        <f t="shared" si="4"/>
        <v>0</v>
      </c>
      <c r="AC12" s="24"/>
      <c r="AD12" s="24"/>
      <c r="AE12" s="13">
        <f t="shared" si="5"/>
        <v>0</v>
      </c>
      <c r="AF12" s="24"/>
      <c r="AG12" s="24"/>
      <c r="AH12" s="24"/>
      <c r="AI12" s="13">
        <f t="shared" si="6"/>
        <v>0</v>
      </c>
      <c r="AJ12" s="24"/>
      <c r="AK12" s="24"/>
      <c r="AL12" s="13">
        <f t="shared" si="7"/>
        <v>0</v>
      </c>
      <c r="AM12" s="24"/>
      <c r="AN12" s="24"/>
      <c r="AO12" s="13">
        <f t="shared" si="8"/>
        <v>0</v>
      </c>
      <c r="AP12" s="24"/>
      <c r="AQ12" s="24"/>
      <c r="AR12" s="13">
        <f t="shared" si="9"/>
        <v>0</v>
      </c>
      <c r="AS12" s="25"/>
      <c r="AT12" s="25"/>
      <c r="AU12" s="25"/>
      <c r="AV12" s="25"/>
      <c r="AW12" s="25"/>
      <c r="AX12" s="13">
        <f t="shared" si="10"/>
        <v>0</v>
      </c>
      <c r="AY12" s="25"/>
      <c r="AZ12" s="25"/>
      <c r="BA12" s="13">
        <f t="shared" si="11"/>
        <v>0</v>
      </c>
      <c r="BB12" s="25"/>
      <c r="BC12" s="25"/>
      <c r="BD12" s="13">
        <f t="shared" si="12"/>
        <v>0</v>
      </c>
      <c r="BE12" s="25"/>
      <c r="BF12" s="25"/>
      <c r="BG12" s="13">
        <f t="shared" si="13"/>
        <v>0</v>
      </c>
      <c r="BH12" s="25"/>
      <c r="BI12" s="25"/>
      <c r="BJ12" s="13">
        <f t="shared" si="14"/>
        <v>0</v>
      </c>
      <c r="BK12" s="25"/>
      <c r="BL12" s="25"/>
      <c r="BM12" s="13">
        <f t="shared" si="15"/>
        <v>0</v>
      </c>
      <c r="BN12" s="24"/>
      <c r="BO12" s="24"/>
      <c r="BP12" s="13">
        <f t="shared" si="16"/>
        <v>12096</v>
      </c>
      <c r="BQ12" s="13">
        <f t="shared" si="17"/>
        <v>960</v>
      </c>
      <c r="BR12" s="14">
        <v>945</v>
      </c>
      <c r="BS12" s="15">
        <v>15</v>
      </c>
      <c r="BT12" s="15">
        <v>0</v>
      </c>
      <c r="BU12" s="15">
        <v>876</v>
      </c>
      <c r="BV12" s="13">
        <f t="shared" si="18"/>
        <v>70</v>
      </c>
      <c r="BW12" s="15">
        <v>70</v>
      </c>
      <c r="BX12" s="15">
        <v>0</v>
      </c>
      <c r="BY12" s="13">
        <f t="shared" si="19"/>
        <v>0</v>
      </c>
      <c r="BZ12" s="15">
        <v>0</v>
      </c>
      <c r="CA12" s="15">
        <v>0</v>
      </c>
      <c r="CB12" s="13">
        <f t="shared" si="20"/>
        <v>10190</v>
      </c>
      <c r="CC12" s="15">
        <v>5985</v>
      </c>
      <c r="CD12" s="15">
        <v>4205</v>
      </c>
      <c r="CE12" s="13">
        <f t="shared" si="21"/>
        <v>0</v>
      </c>
      <c r="CF12" s="24"/>
      <c r="CG12" s="24"/>
      <c r="CH12" s="13">
        <f t="shared" si="22"/>
        <v>0</v>
      </c>
      <c r="CI12" s="24"/>
      <c r="CJ12" s="24"/>
      <c r="CK12" s="13">
        <f t="shared" si="23"/>
        <v>0</v>
      </c>
      <c r="CL12" s="24"/>
      <c r="CM12" s="24"/>
      <c r="CN12" s="13">
        <f t="shared" si="24"/>
        <v>0</v>
      </c>
      <c r="CO12" s="24"/>
      <c r="CP12" s="24"/>
      <c r="CQ12" s="26"/>
      <c r="CR12" s="13">
        <f t="shared" si="25"/>
        <v>0</v>
      </c>
      <c r="CS12" s="24"/>
      <c r="CT12" s="24"/>
      <c r="CU12" s="13">
        <f t="shared" si="26"/>
        <v>0</v>
      </c>
      <c r="CV12" s="13">
        <f t="shared" si="27"/>
        <v>0</v>
      </c>
      <c r="CW12" s="13">
        <f t="shared" si="27"/>
        <v>0</v>
      </c>
      <c r="CX12" s="13">
        <f t="shared" si="28"/>
        <v>0</v>
      </c>
      <c r="CY12" s="25"/>
      <c r="CZ12" s="25"/>
      <c r="DA12" s="13">
        <f t="shared" si="29"/>
        <v>0</v>
      </c>
      <c r="DB12" s="25"/>
      <c r="DC12" s="25"/>
      <c r="DD12" s="13">
        <f t="shared" si="30"/>
        <v>0</v>
      </c>
      <c r="DE12" s="25"/>
      <c r="DF12" s="25"/>
      <c r="DG12" s="17">
        <f t="shared" si="33"/>
        <v>12096</v>
      </c>
      <c r="DH12" s="17">
        <f t="shared" si="31"/>
        <v>7876</v>
      </c>
      <c r="DI12" s="17">
        <v>0</v>
      </c>
      <c r="DJ12" s="17">
        <f t="shared" si="32"/>
        <v>4220</v>
      </c>
      <c r="DK12" s="18"/>
      <c r="DL12" s="18"/>
    </row>
    <row r="13" spans="1:116" s="4" customFormat="1" ht="15.75" x14ac:dyDescent="0.2">
      <c r="A13" s="19" t="s">
        <v>80</v>
      </c>
      <c r="B13" s="13">
        <f t="shared" si="0"/>
        <v>34670</v>
      </c>
      <c r="C13" s="14">
        <v>1007</v>
      </c>
      <c r="D13" s="14">
        <v>28690</v>
      </c>
      <c r="E13" s="14">
        <v>0</v>
      </c>
      <c r="F13" s="14">
        <v>0</v>
      </c>
      <c r="G13" s="14">
        <v>0</v>
      </c>
      <c r="H13" s="14">
        <v>1283</v>
      </c>
      <c r="I13" s="14">
        <v>1107</v>
      </c>
      <c r="J13" s="14">
        <v>681</v>
      </c>
      <c r="K13" s="14">
        <v>15</v>
      </c>
      <c r="L13" s="14">
        <v>1887</v>
      </c>
      <c r="M13" s="14">
        <v>0</v>
      </c>
      <c r="N13" s="14">
        <v>0</v>
      </c>
      <c r="O13" s="13">
        <f t="shared" si="1"/>
        <v>47331</v>
      </c>
      <c r="P13" s="14">
        <v>3020</v>
      </c>
      <c r="Q13" s="14">
        <v>43286</v>
      </c>
      <c r="R13" s="14">
        <v>0</v>
      </c>
      <c r="S13" s="14">
        <v>906</v>
      </c>
      <c r="T13" s="14">
        <v>0</v>
      </c>
      <c r="U13" s="14">
        <v>0</v>
      </c>
      <c r="V13" s="14">
        <v>0</v>
      </c>
      <c r="W13" s="14">
        <v>119</v>
      </c>
      <c r="X13" s="13">
        <f t="shared" si="2"/>
        <v>1238</v>
      </c>
      <c r="Y13" s="13">
        <f t="shared" si="3"/>
        <v>1107</v>
      </c>
      <c r="Z13" s="14">
        <v>302</v>
      </c>
      <c r="AA13" s="14">
        <v>805</v>
      </c>
      <c r="AB13" s="13">
        <f t="shared" si="4"/>
        <v>131</v>
      </c>
      <c r="AC13" s="14">
        <v>100</v>
      </c>
      <c r="AD13" s="14">
        <v>31</v>
      </c>
      <c r="AE13" s="13">
        <f t="shared" si="5"/>
        <v>352</v>
      </c>
      <c r="AF13" s="14">
        <v>302</v>
      </c>
      <c r="AG13" s="14">
        <v>50</v>
      </c>
      <c r="AH13" s="14">
        <v>0</v>
      </c>
      <c r="AI13" s="13">
        <f t="shared" si="6"/>
        <v>906</v>
      </c>
      <c r="AJ13" s="14">
        <v>0</v>
      </c>
      <c r="AK13" s="14">
        <v>906</v>
      </c>
      <c r="AL13" s="13">
        <f t="shared" si="7"/>
        <v>6947</v>
      </c>
      <c r="AM13" s="14">
        <v>3322</v>
      </c>
      <c r="AN13" s="14">
        <f>3725-100</f>
        <v>3625</v>
      </c>
      <c r="AO13" s="13">
        <f t="shared" si="8"/>
        <v>604</v>
      </c>
      <c r="AP13" s="14">
        <v>604</v>
      </c>
      <c r="AQ13" s="14">
        <v>0</v>
      </c>
      <c r="AR13" s="13">
        <f t="shared" si="9"/>
        <v>11881</v>
      </c>
      <c r="AS13" s="14">
        <v>4832</v>
      </c>
      <c r="AT13" s="14">
        <v>2014</v>
      </c>
      <c r="AU13" s="14">
        <v>0</v>
      </c>
      <c r="AV13" s="14">
        <v>0</v>
      </c>
      <c r="AW13" s="14">
        <v>0</v>
      </c>
      <c r="AX13" s="13">
        <f t="shared" si="10"/>
        <v>0</v>
      </c>
      <c r="AY13" s="14">
        <v>0</v>
      </c>
      <c r="AZ13" s="14">
        <v>0</v>
      </c>
      <c r="BA13" s="13">
        <f t="shared" si="11"/>
        <v>0</v>
      </c>
      <c r="BB13" s="14">
        <v>0</v>
      </c>
      <c r="BC13" s="14">
        <v>0</v>
      </c>
      <c r="BD13" s="13">
        <f t="shared" si="12"/>
        <v>3021</v>
      </c>
      <c r="BE13" s="14">
        <v>2014</v>
      </c>
      <c r="BF13" s="14">
        <v>1007</v>
      </c>
      <c r="BG13" s="13">
        <f t="shared" si="13"/>
        <v>0</v>
      </c>
      <c r="BH13" s="14">
        <v>0</v>
      </c>
      <c r="BI13" s="14">
        <v>0</v>
      </c>
      <c r="BJ13" s="13">
        <f t="shared" si="14"/>
        <v>2014</v>
      </c>
      <c r="BK13" s="14">
        <v>2014</v>
      </c>
      <c r="BL13" s="14">
        <v>0</v>
      </c>
      <c r="BM13" s="13">
        <f t="shared" si="15"/>
        <v>3040</v>
      </c>
      <c r="BN13" s="14">
        <v>3020</v>
      </c>
      <c r="BO13" s="14">
        <v>20</v>
      </c>
      <c r="BP13" s="13">
        <f t="shared" si="16"/>
        <v>21</v>
      </c>
      <c r="BQ13" s="13">
        <f t="shared" si="17"/>
        <v>0</v>
      </c>
      <c r="BR13" s="14">
        <v>0</v>
      </c>
      <c r="BS13" s="15">
        <v>0</v>
      </c>
      <c r="BT13" s="15">
        <v>0</v>
      </c>
      <c r="BU13" s="15">
        <v>0</v>
      </c>
      <c r="BV13" s="13">
        <f t="shared" si="18"/>
        <v>0</v>
      </c>
      <c r="BW13" s="15">
        <v>0</v>
      </c>
      <c r="BX13" s="15">
        <v>0</v>
      </c>
      <c r="BY13" s="13">
        <f t="shared" si="19"/>
        <v>0</v>
      </c>
      <c r="BZ13" s="15">
        <v>0</v>
      </c>
      <c r="CA13" s="15">
        <v>0</v>
      </c>
      <c r="CB13" s="13">
        <f t="shared" si="20"/>
        <v>21</v>
      </c>
      <c r="CC13" s="15">
        <v>21</v>
      </c>
      <c r="CD13" s="15">
        <v>0</v>
      </c>
      <c r="CE13" s="13">
        <f t="shared" si="21"/>
        <v>6505</v>
      </c>
      <c r="CF13" s="14">
        <v>4429</v>
      </c>
      <c r="CG13" s="14">
        <v>2076</v>
      </c>
      <c r="CH13" s="13">
        <f t="shared" si="22"/>
        <v>9564</v>
      </c>
      <c r="CI13" s="14">
        <v>6040</v>
      </c>
      <c r="CJ13" s="14">
        <v>3524</v>
      </c>
      <c r="CK13" s="13">
        <f t="shared" si="23"/>
        <v>0</v>
      </c>
      <c r="CL13" s="14">
        <v>0</v>
      </c>
      <c r="CM13" s="14">
        <v>0</v>
      </c>
      <c r="CN13" s="13">
        <f t="shared" si="24"/>
        <v>2718</v>
      </c>
      <c r="CO13" s="14">
        <v>805</v>
      </c>
      <c r="CP13" s="14">
        <v>1913</v>
      </c>
      <c r="CQ13" s="16"/>
      <c r="CR13" s="13">
        <f t="shared" si="25"/>
        <v>0</v>
      </c>
      <c r="CS13" s="14">
        <v>0</v>
      </c>
      <c r="CT13" s="14">
        <v>0</v>
      </c>
      <c r="CU13" s="13">
        <f t="shared" si="26"/>
        <v>47159</v>
      </c>
      <c r="CV13" s="13">
        <f t="shared" si="27"/>
        <v>26275</v>
      </c>
      <c r="CW13" s="13">
        <f t="shared" si="27"/>
        <v>20884</v>
      </c>
      <c r="CX13" s="13">
        <f t="shared" si="28"/>
        <v>102</v>
      </c>
      <c r="CY13" s="14">
        <v>102</v>
      </c>
      <c r="CZ13" s="14">
        <v>0</v>
      </c>
      <c r="DA13" s="13">
        <f t="shared" si="29"/>
        <v>14094</v>
      </c>
      <c r="DB13" s="14">
        <v>12080</v>
      </c>
      <c r="DC13" s="14">
        <v>2014</v>
      </c>
      <c r="DD13" s="13">
        <f t="shared" si="30"/>
        <v>32963</v>
      </c>
      <c r="DE13" s="14">
        <v>14093</v>
      </c>
      <c r="DF13" s="14">
        <v>18870</v>
      </c>
      <c r="DG13" s="17">
        <f t="shared" si="33"/>
        <v>172936</v>
      </c>
      <c r="DH13" s="17">
        <f t="shared" si="31"/>
        <v>88750</v>
      </c>
      <c r="DI13" s="17">
        <v>20527</v>
      </c>
      <c r="DJ13" s="17">
        <f t="shared" si="32"/>
        <v>84186</v>
      </c>
      <c r="DK13" s="18">
        <v>7250</v>
      </c>
      <c r="DL13" s="18">
        <v>3940</v>
      </c>
    </row>
    <row r="14" spans="1:116" ht="15.75" x14ac:dyDescent="0.2">
      <c r="A14" s="19" t="s">
        <v>81</v>
      </c>
      <c r="B14" s="13">
        <f t="shared" si="0"/>
        <v>33212</v>
      </c>
      <c r="C14" s="14">
        <v>0</v>
      </c>
      <c r="D14" s="14">
        <v>32105</v>
      </c>
      <c r="E14" s="14">
        <v>0</v>
      </c>
      <c r="F14" s="14">
        <v>0</v>
      </c>
      <c r="G14" s="14">
        <v>0</v>
      </c>
      <c r="H14" s="14">
        <v>0</v>
      </c>
      <c r="I14" s="14">
        <v>461</v>
      </c>
      <c r="J14" s="14">
        <v>0</v>
      </c>
      <c r="K14" s="14">
        <v>0</v>
      </c>
      <c r="L14" s="14">
        <v>646</v>
      </c>
      <c r="M14" s="14">
        <v>0</v>
      </c>
      <c r="N14" s="14">
        <v>0</v>
      </c>
      <c r="O14" s="13">
        <f t="shared" si="1"/>
        <v>9844</v>
      </c>
      <c r="P14" s="14">
        <v>0</v>
      </c>
      <c r="Q14" s="14">
        <v>9803</v>
      </c>
      <c r="R14" s="14">
        <v>0</v>
      </c>
      <c r="S14" s="14">
        <v>41</v>
      </c>
      <c r="T14" s="14">
        <v>0</v>
      </c>
      <c r="U14" s="14">
        <v>0</v>
      </c>
      <c r="V14" s="14">
        <v>0</v>
      </c>
      <c r="W14" s="14">
        <v>0</v>
      </c>
      <c r="X14" s="13">
        <f t="shared" si="2"/>
        <v>4</v>
      </c>
      <c r="Y14" s="13">
        <f t="shared" si="3"/>
        <v>4</v>
      </c>
      <c r="Z14" s="14">
        <v>0</v>
      </c>
      <c r="AA14" s="14">
        <v>4</v>
      </c>
      <c r="AB14" s="13">
        <f t="shared" si="4"/>
        <v>0</v>
      </c>
      <c r="AC14" s="14">
        <v>0</v>
      </c>
      <c r="AD14" s="14">
        <v>0</v>
      </c>
      <c r="AE14" s="13">
        <f t="shared" si="5"/>
        <v>754</v>
      </c>
      <c r="AF14" s="14">
        <v>737</v>
      </c>
      <c r="AG14" s="14">
        <v>17</v>
      </c>
      <c r="AH14" s="14">
        <v>0</v>
      </c>
      <c r="AI14" s="13">
        <f t="shared" si="6"/>
        <v>0</v>
      </c>
      <c r="AJ14" s="14">
        <v>0</v>
      </c>
      <c r="AK14" s="14">
        <v>0</v>
      </c>
      <c r="AL14" s="13">
        <f t="shared" si="7"/>
        <v>1334</v>
      </c>
      <c r="AM14" s="14">
        <v>1288</v>
      </c>
      <c r="AN14" s="14">
        <v>46</v>
      </c>
      <c r="AO14" s="13">
        <f t="shared" si="8"/>
        <v>737</v>
      </c>
      <c r="AP14" s="14">
        <v>691</v>
      </c>
      <c r="AQ14" s="14">
        <v>46</v>
      </c>
      <c r="AR14" s="13">
        <f t="shared" si="9"/>
        <v>5404</v>
      </c>
      <c r="AS14" s="14">
        <v>2158</v>
      </c>
      <c r="AT14" s="14">
        <v>88</v>
      </c>
      <c r="AU14" s="14">
        <v>0</v>
      </c>
      <c r="AV14" s="14">
        <v>0</v>
      </c>
      <c r="AW14" s="14">
        <v>0</v>
      </c>
      <c r="AX14" s="13">
        <f t="shared" si="10"/>
        <v>0</v>
      </c>
      <c r="AY14" s="14">
        <v>0</v>
      </c>
      <c r="AZ14" s="14">
        <v>0</v>
      </c>
      <c r="BA14" s="13">
        <f t="shared" si="11"/>
        <v>461</v>
      </c>
      <c r="BB14" s="14">
        <v>461</v>
      </c>
      <c r="BC14" s="14">
        <v>0</v>
      </c>
      <c r="BD14" s="13">
        <f t="shared" si="12"/>
        <v>1544</v>
      </c>
      <c r="BE14" s="14">
        <v>1383</v>
      </c>
      <c r="BF14" s="14">
        <v>161</v>
      </c>
      <c r="BG14" s="13">
        <f t="shared" si="13"/>
        <v>1153</v>
      </c>
      <c r="BH14" s="14">
        <v>1153</v>
      </c>
      <c r="BI14" s="14">
        <v>0</v>
      </c>
      <c r="BJ14" s="13">
        <f t="shared" si="14"/>
        <v>0</v>
      </c>
      <c r="BK14" s="14">
        <v>0</v>
      </c>
      <c r="BL14" s="14">
        <v>0</v>
      </c>
      <c r="BM14" s="13">
        <f t="shared" si="15"/>
        <v>941</v>
      </c>
      <c r="BN14" s="14">
        <v>922</v>
      </c>
      <c r="BO14" s="14">
        <v>19</v>
      </c>
      <c r="BP14" s="13">
        <f t="shared" si="16"/>
        <v>1381</v>
      </c>
      <c r="BQ14" s="13">
        <f t="shared" si="17"/>
        <v>0</v>
      </c>
      <c r="BR14" s="14">
        <v>0</v>
      </c>
      <c r="BS14" s="15">
        <v>0</v>
      </c>
      <c r="BT14" s="15">
        <v>0</v>
      </c>
      <c r="BU14" s="15">
        <v>0</v>
      </c>
      <c r="BV14" s="13">
        <f t="shared" si="18"/>
        <v>0</v>
      </c>
      <c r="BW14" s="15">
        <v>0</v>
      </c>
      <c r="BX14" s="15">
        <v>0</v>
      </c>
      <c r="BY14" s="13">
        <f t="shared" si="19"/>
        <v>0</v>
      </c>
      <c r="BZ14" s="15">
        <v>0</v>
      </c>
      <c r="CA14" s="15">
        <v>0</v>
      </c>
      <c r="CB14" s="13">
        <f t="shared" si="20"/>
        <v>1381</v>
      </c>
      <c r="CC14" s="15">
        <v>1381</v>
      </c>
      <c r="CD14" s="15">
        <v>0</v>
      </c>
      <c r="CE14" s="13">
        <f t="shared" si="21"/>
        <v>4931</v>
      </c>
      <c r="CF14" s="14">
        <v>4633</v>
      </c>
      <c r="CG14" s="14">
        <v>298</v>
      </c>
      <c r="CH14" s="13">
        <f t="shared" si="22"/>
        <v>2438</v>
      </c>
      <c r="CI14" s="14">
        <v>1660</v>
      </c>
      <c r="CJ14" s="14">
        <v>778</v>
      </c>
      <c r="CK14" s="13">
        <f t="shared" si="23"/>
        <v>0</v>
      </c>
      <c r="CL14" s="14">
        <v>0</v>
      </c>
      <c r="CM14" s="14">
        <v>0</v>
      </c>
      <c r="CN14" s="13">
        <f t="shared" si="24"/>
        <v>2989</v>
      </c>
      <c r="CO14" s="14">
        <v>2685</v>
      </c>
      <c r="CP14" s="14">
        <v>304</v>
      </c>
      <c r="CQ14" s="16"/>
      <c r="CR14" s="13">
        <f t="shared" si="25"/>
        <v>0</v>
      </c>
      <c r="CS14" s="14">
        <v>0</v>
      </c>
      <c r="CT14" s="14">
        <v>0</v>
      </c>
      <c r="CU14" s="13">
        <f t="shared" si="26"/>
        <v>7572</v>
      </c>
      <c r="CV14" s="13">
        <f t="shared" si="27"/>
        <v>4658</v>
      </c>
      <c r="CW14" s="13">
        <f t="shared" si="27"/>
        <v>2914</v>
      </c>
      <c r="CX14" s="13">
        <f t="shared" si="28"/>
        <v>183</v>
      </c>
      <c r="CY14" s="14">
        <v>183</v>
      </c>
      <c r="CZ14" s="14">
        <v>0</v>
      </c>
      <c r="DA14" s="13">
        <f t="shared" si="29"/>
        <v>2352</v>
      </c>
      <c r="DB14" s="14">
        <v>1890</v>
      </c>
      <c r="DC14" s="14">
        <v>462</v>
      </c>
      <c r="DD14" s="13">
        <f t="shared" si="30"/>
        <v>5037</v>
      </c>
      <c r="DE14" s="14">
        <v>2585</v>
      </c>
      <c r="DF14" s="14">
        <v>2452</v>
      </c>
      <c r="DG14" s="17">
        <f t="shared" si="33"/>
        <v>71541</v>
      </c>
      <c r="DH14" s="17">
        <f t="shared" si="31"/>
        <v>57022</v>
      </c>
      <c r="DI14" s="17">
        <v>10380</v>
      </c>
      <c r="DJ14" s="17">
        <f t="shared" si="32"/>
        <v>14519</v>
      </c>
      <c r="DK14" s="18">
        <v>3545</v>
      </c>
      <c r="DL14" s="18">
        <v>2415</v>
      </c>
    </row>
    <row r="15" spans="1:116" ht="15.75" x14ac:dyDescent="0.2">
      <c r="A15" s="19" t="s">
        <v>82</v>
      </c>
      <c r="B15" s="13">
        <f t="shared" si="0"/>
        <v>0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13">
        <f t="shared" si="1"/>
        <v>0</v>
      </c>
      <c r="P15" s="24"/>
      <c r="Q15" s="24"/>
      <c r="R15" s="24"/>
      <c r="S15" s="24"/>
      <c r="T15" s="24"/>
      <c r="U15" s="24"/>
      <c r="V15" s="24"/>
      <c r="W15" s="24"/>
      <c r="X15" s="13">
        <f t="shared" si="2"/>
        <v>0</v>
      </c>
      <c r="Y15" s="13">
        <f t="shared" si="3"/>
        <v>0</v>
      </c>
      <c r="Z15" s="24"/>
      <c r="AA15" s="24"/>
      <c r="AB15" s="13">
        <f t="shared" si="4"/>
        <v>0</v>
      </c>
      <c r="AC15" s="24"/>
      <c r="AD15" s="24"/>
      <c r="AE15" s="13">
        <f t="shared" si="5"/>
        <v>0</v>
      </c>
      <c r="AF15" s="24"/>
      <c r="AG15" s="24"/>
      <c r="AH15" s="24"/>
      <c r="AI15" s="13">
        <f t="shared" si="6"/>
        <v>0</v>
      </c>
      <c r="AJ15" s="24"/>
      <c r="AK15" s="24"/>
      <c r="AL15" s="13">
        <f t="shared" si="7"/>
        <v>0</v>
      </c>
      <c r="AM15" s="24"/>
      <c r="AN15" s="24"/>
      <c r="AO15" s="13">
        <f t="shared" si="8"/>
        <v>0</v>
      </c>
      <c r="AP15" s="24"/>
      <c r="AQ15" s="24"/>
      <c r="AR15" s="13">
        <f t="shared" si="9"/>
        <v>0</v>
      </c>
      <c r="AS15" s="25"/>
      <c r="AT15" s="25"/>
      <c r="AU15" s="25"/>
      <c r="AV15" s="25"/>
      <c r="AW15" s="25"/>
      <c r="AX15" s="13">
        <f t="shared" si="10"/>
        <v>0</v>
      </c>
      <c r="AY15" s="25"/>
      <c r="AZ15" s="25"/>
      <c r="BA15" s="13">
        <f t="shared" si="11"/>
        <v>0</v>
      </c>
      <c r="BB15" s="25"/>
      <c r="BC15" s="25"/>
      <c r="BD15" s="13">
        <f t="shared" si="12"/>
        <v>0</v>
      </c>
      <c r="BE15" s="25"/>
      <c r="BF15" s="25"/>
      <c r="BG15" s="13">
        <f t="shared" si="13"/>
        <v>0</v>
      </c>
      <c r="BH15" s="25"/>
      <c r="BI15" s="25"/>
      <c r="BJ15" s="13">
        <f t="shared" si="14"/>
        <v>0</v>
      </c>
      <c r="BK15" s="25"/>
      <c r="BL15" s="25"/>
      <c r="BM15" s="13">
        <f t="shared" si="15"/>
        <v>0</v>
      </c>
      <c r="BN15" s="24"/>
      <c r="BO15" s="24"/>
      <c r="BP15" s="13">
        <f t="shared" si="16"/>
        <v>4558</v>
      </c>
      <c r="BQ15" s="13">
        <f t="shared" si="17"/>
        <v>2340</v>
      </c>
      <c r="BR15" s="14">
        <v>2000</v>
      </c>
      <c r="BS15" s="15">
        <v>340</v>
      </c>
      <c r="BT15" s="15">
        <v>125</v>
      </c>
      <c r="BU15" s="15">
        <v>665</v>
      </c>
      <c r="BV15" s="13">
        <f t="shared" si="18"/>
        <v>38</v>
      </c>
      <c r="BW15" s="15">
        <v>38</v>
      </c>
      <c r="BX15" s="15">
        <v>0</v>
      </c>
      <c r="BY15" s="13">
        <f t="shared" si="19"/>
        <v>0</v>
      </c>
      <c r="BZ15" s="15">
        <v>0</v>
      </c>
      <c r="CA15" s="15">
        <v>0</v>
      </c>
      <c r="CB15" s="13">
        <f t="shared" si="20"/>
        <v>1390</v>
      </c>
      <c r="CC15" s="15">
        <v>664</v>
      </c>
      <c r="CD15" s="15">
        <v>726</v>
      </c>
      <c r="CE15" s="13">
        <f t="shared" si="21"/>
        <v>0</v>
      </c>
      <c r="CF15" s="24"/>
      <c r="CG15" s="24"/>
      <c r="CH15" s="13">
        <f t="shared" si="22"/>
        <v>0</v>
      </c>
      <c r="CI15" s="24"/>
      <c r="CJ15" s="24"/>
      <c r="CK15" s="13">
        <f t="shared" si="23"/>
        <v>0</v>
      </c>
      <c r="CL15" s="24"/>
      <c r="CM15" s="24"/>
      <c r="CN15" s="13">
        <f t="shared" si="24"/>
        <v>0</v>
      </c>
      <c r="CO15" s="24"/>
      <c r="CP15" s="24"/>
      <c r="CQ15" s="26"/>
      <c r="CR15" s="13">
        <f t="shared" si="25"/>
        <v>0</v>
      </c>
      <c r="CS15" s="24"/>
      <c r="CT15" s="24"/>
      <c r="CU15" s="13">
        <f t="shared" si="26"/>
        <v>0</v>
      </c>
      <c r="CV15" s="13">
        <f t="shared" si="27"/>
        <v>0</v>
      </c>
      <c r="CW15" s="13">
        <f t="shared" si="27"/>
        <v>0</v>
      </c>
      <c r="CX15" s="13">
        <f t="shared" si="28"/>
        <v>0</v>
      </c>
      <c r="CY15" s="25"/>
      <c r="CZ15" s="25"/>
      <c r="DA15" s="13">
        <f t="shared" si="29"/>
        <v>0</v>
      </c>
      <c r="DB15" s="25"/>
      <c r="DC15" s="25"/>
      <c r="DD15" s="13">
        <f t="shared" si="30"/>
        <v>0</v>
      </c>
      <c r="DE15" s="25"/>
      <c r="DF15" s="25"/>
      <c r="DG15" s="17">
        <f t="shared" si="33"/>
        <v>4558</v>
      </c>
      <c r="DH15" s="17">
        <f t="shared" si="31"/>
        <v>3367</v>
      </c>
      <c r="DI15" s="17">
        <v>0</v>
      </c>
      <c r="DJ15" s="17">
        <f t="shared" si="32"/>
        <v>1191</v>
      </c>
      <c r="DK15" s="18"/>
      <c r="DL15" s="18"/>
    </row>
    <row r="16" spans="1:116" ht="15.75" x14ac:dyDescent="0.2">
      <c r="A16" s="19" t="s">
        <v>83</v>
      </c>
      <c r="B16" s="13">
        <f t="shared" si="0"/>
        <v>8822</v>
      </c>
      <c r="C16" s="14">
        <v>0</v>
      </c>
      <c r="D16" s="14">
        <v>7108</v>
      </c>
      <c r="E16" s="14"/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1714</v>
      </c>
      <c r="M16" s="14">
        <v>0</v>
      </c>
      <c r="N16" s="14">
        <v>0</v>
      </c>
      <c r="O16" s="13">
        <f t="shared" si="1"/>
        <v>4392</v>
      </c>
      <c r="P16" s="14">
        <v>0</v>
      </c>
      <c r="Q16" s="14">
        <v>4144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248</v>
      </c>
      <c r="X16" s="13">
        <f t="shared" si="2"/>
        <v>0</v>
      </c>
      <c r="Y16" s="13">
        <f t="shared" si="3"/>
        <v>0</v>
      </c>
      <c r="Z16" s="14">
        <v>0</v>
      </c>
      <c r="AA16" s="14">
        <v>0</v>
      </c>
      <c r="AB16" s="13">
        <f t="shared" si="4"/>
        <v>0</v>
      </c>
      <c r="AC16" s="14">
        <v>0</v>
      </c>
      <c r="AD16" s="14">
        <v>0</v>
      </c>
      <c r="AE16" s="13">
        <f t="shared" si="5"/>
        <v>1381</v>
      </c>
      <c r="AF16" s="14">
        <v>1381</v>
      </c>
      <c r="AG16" s="14">
        <v>0</v>
      </c>
      <c r="AH16" s="14">
        <v>0</v>
      </c>
      <c r="AI16" s="13">
        <f t="shared" si="6"/>
        <v>0</v>
      </c>
      <c r="AJ16" s="14">
        <v>0</v>
      </c>
      <c r="AK16" s="14">
        <v>0</v>
      </c>
      <c r="AL16" s="13">
        <f t="shared" si="7"/>
        <v>2193</v>
      </c>
      <c r="AM16" s="14">
        <v>2152</v>
      </c>
      <c r="AN16" s="14">
        <v>41</v>
      </c>
      <c r="AO16" s="13">
        <f t="shared" si="8"/>
        <v>448</v>
      </c>
      <c r="AP16" s="14">
        <v>441</v>
      </c>
      <c r="AQ16" s="14">
        <v>7</v>
      </c>
      <c r="AR16" s="13">
        <f t="shared" si="9"/>
        <v>3072</v>
      </c>
      <c r="AS16" s="14">
        <v>2821</v>
      </c>
      <c r="AT16" s="14">
        <v>0</v>
      </c>
      <c r="AU16" s="14">
        <v>0</v>
      </c>
      <c r="AV16" s="14">
        <v>0</v>
      </c>
      <c r="AW16" s="14">
        <v>0</v>
      </c>
      <c r="AX16" s="13">
        <f t="shared" si="10"/>
        <v>0</v>
      </c>
      <c r="AY16" s="14">
        <v>0</v>
      </c>
      <c r="AZ16" s="14">
        <v>0</v>
      </c>
      <c r="BA16" s="13">
        <f t="shared" si="11"/>
        <v>0</v>
      </c>
      <c r="BB16" s="14">
        <v>0</v>
      </c>
      <c r="BC16" s="14">
        <v>0</v>
      </c>
      <c r="BD16" s="13">
        <f t="shared" si="12"/>
        <v>0</v>
      </c>
      <c r="BE16" s="14">
        <v>0</v>
      </c>
      <c r="BF16" s="14">
        <v>0</v>
      </c>
      <c r="BG16" s="13">
        <f t="shared" si="13"/>
        <v>0</v>
      </c>
      <c r="BH16" s="14">
        <v>0</v>
      </c>
      <c r="BI16" s="14">
        <v>0</v>
      </c>
      <c r="BJ16" s="13">
        <f t="shared" si="14"/>
        <v>251</v>
      </c>
      <c r="BK16" s="14">
        <v>251</v>
      </c>
      <c r="BL16" s="14">
        <v>0</v>
      </c>
      <c r="BM16" s="13">
        <f t="shared" si="15"/>
        <v>0</v>
      </c>
      <c r="BN16" s="14">
        <v>0</v>
      </c>
      <c r="BO16" s="14">
        <v>0</v>
      </c>
      <c r="BP16" s="13">
        <f t="shared" si="16"/>
        <v>1046</v>
      </c>
      <c r="BQ16" s="13">
        <f t="shared" si="17"/>
        <v>0</v>
      </c>
      <c r="BR16" s="14">
        <v>0</v>
      </c>
      <c r="BS16" s="15">
        <v>0</v>
      </c>
      <c r="BT16" s="15">
        <v>0</v>
      </c>
      <c r="BU16" s="15">
        <v>751</v>
      </c>
      <c r="BV16" s="13">
        <f t="shared" si="18"/>
        <v>0</v>
      </c>
      <c r="BW16" s="15">
        <v>0</v>
      </c>
      <c r="BX16" s="15">
        <v>0</v>
      </c>
      <c r="BY16" s="13">
        <f t="shared" si="19"/>
        <v>0</v>
      </c>
      <c r="BZ16" s="15">
        <v>0</v>
      </c>
      <c r="CA16" s="15">
        <v>0</v>
      </c>
      <c r="CB16" s="13">
        <f t="shared" si="20"/>
        <v>295</v>
      </c>
      <c r="CC16" s="15">
        <v>295</v>
      </c>
      <c r="CD16" s="15">
        <v>0</v>
      </c>
      <c r="CE16" s="13">
        <f t="shared" si="21"/>
        <v>1735</v>
      </c>
      <c r="CF16" s="14">
        <v>1731</v>
      </c>
      <c r="CG16" s="14">
        <v>4</v>
      </c>
      <c r="CH16" s="13">
        <f t="shared" si="22"/>
        <v>1751</v>
      </c>
      <c r="CI16" s="14">
        <v>1053</v>
      </c>
      <c r="CJ16" s="14">
        <v>698</v>
      </c>
      <c r="CK16" s="13">
        <f t="shared" si="23"/>
        <v>0</v>
      </c>
      <c r="CL16" s="14">
        <v>0</v>
      </c>
      <c r="CM16" s="14">
        <v>0</v>
      </c>
      <c r="CN16" s="13">
        <f t="shared" si="24"/>
        <v>1394</v>
      </c>
      <c r="CO16" s="14">
        <v>967</v>
      </c>
      <c r="CP16" s="14">
        <v>427</v>
      </c>
      <c r="CQ16" s="16"/>
      <c r="CR16" s="13">
        <f t="shared" si="25"/>
        <v>549</v>
      </c>
      <c r="CS16" s="14">
        <v>478</v>
      </c>
      <c r="CT16" s="14">
        <v>71</v>
      </c>
      <c r="CU16" s="13">
        <f t="shared" si="26"/>
        <v>3645</v>
      </c>
      <c r="CV16" s="13">
        <f t="shared" si="27"/>
        <v>3197</v>
      </c>
      <c r="CW16" s="13">
        <f t="shared" si="27"/>
        <v>448</v>
      </c>
      <c r="CX16" s="13">
        <f t="shared" si="28"/>
        <v>927</v>
      </c>
      <c r="CY16" s="14">
        <v>861</v>
      </c>
      <c r="CZ16" s="14">
        <v>66</v>
      </c>
      <c r="DA16" s="13">
        <f t="shared" si="29"/>
        <v>2718</v>
      </c>
      <c r="DB16" s="14">
        <v>2336</v>
      </c>
      <c r="DC16" s="14">
        <v>382</v>
      </c>
      <c r="DD16" s="13">
        <f t="shared" si="30"/>
        <v>0</v>
      </c>
      <c r="DE16" s="14">
        <v>0</v>
      </c>
      <c r="DF16" s="14">
        <v>0</v>
      </c>
      <c r="DG16" s="17">
        <f t="shared" si="33"/>
        <v>30428</v>
      </c>
      <c r="DH16" s="17">
        <f t="shared" si="31"/>
        <v>24340</v>
      </c>
      <c r="DI16" s="17">
        <v>1196</v>
      </c>
      <c r="DJ16" s="17">
        <f t="shared" si="32"/>
        <v>6088</v>
      </c>
      <c r="DK16" s="18">
        <v>396</v>
      </c>
      <c r="DL16" s="18">
        <v>270</v>
      </c>
    </row>
    <row r="17" spans="1:116" ht="15.75" x14ac:dyDescent="0.2">
      <c r="A17" s="19" t="s">
        <v>84</v>
      </c>
      <c r="B17" s="13">
        <f t="shared" si="0"/>
        <v>23702</v>
      </c>
      <c r="C17" s="14">
        <f>1051-400</f>
        <v>651</v>
      </c>
      <c r="D17" s="14">
        <f>22418-352</f>
        <v>22066</v>
      </c>
      <c r="E17" s="14">
        <v>0</v>
      </c>
      <c r="F17" s="14">
        <v>0</v>
      </c>
      <c r="G17" s="14">
        <v>0</v>
      </c>
      <c r="H17" s="14">
        <v>985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3">
        <f t="shared" si="1"/>
        <v>17935</v>
      </c>
      <c r="P17" s="14">
        <v>0</v>
      </c>
      <c r="Q17" s="14">
        <v>17935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3">
        <f t="shared" si="2"/>
        <v>4590</v>
      </c>
      <c r="Y17" s="13">
        <f t="shared" si="3"/>
        <v>2135</v>
      </c>
      <c r="Z17" s="14">
        <v>2135</v>
      </c>
      <c r="AA17" s="14">
        <v>0</v>
      </c>
      <c r="AB17" s="13">
        <f t="shared" si="4"/>
        <v>2455</v>
      </c>
      <c r="AC17" s="14">
        <v>2455</v>
      </c>
      <c r="AD17" s="14">
        <v>0</v>
      </c>
      <c r="AE17" s="13">
        <f t="shared" si="5"/>
        <v>1835</v>
      </c>
      <c r="AF17" s="14">
        <v>1708</v>
      </c>
      <c r="AG17" s="14">
        <v>127</v>
      </c>
      <c r="AH17" s="14">
        <v>0</v>
      </c>
      <c r="AI17" s="13">
        <f t="shared" si="6"/>
        <v>0</v>
      </c>
      <c r="AJ17" s="14">
        <v>0</v>
      </c>
      <c r="AK17" s="14">
        <v>0</v>
      </c>
      <c r="AL17" s="13">
        <f t="shared" si="7"/>
        <v>1812</v>
      </c>
      <c r="AM17" s="14">
        <f>1546-140</f>
        <v>1406</v>
      </c>
      <c r="AN17" s="14">
        <v>406</v>
      </c>
      <c r="AO17" s="13">
        <f t="shared" si="8"/>
        <v>1281</v>
      </c>
      <c r="AP17" s="14">
        <v>1281</v>
      </c>
      <c r="AQ17" s="14">
        <v>0</v>
      </c>
      <c r="AR17" s="13">
        <f t="shared" si="9"/>
        <v>8207</v>
      </c>
      <c r="AS17" s="14">
        <f>3737-140</f>
        <v>3597</v>
      </c>
      <c r="AT17" s="14">
        <v>127</v>
      </c>
      <c r="AU17" s="14">
        <v>0</v>
      </c>
      <c r="AV17" s="14">
        <v>0</v>
      </c>
      <c r="AW17" s="14">
        <v>0</v>
      </c>
      <c r="AX17" s="13">
        <f t="shared" si="10"/>
        <v>0</v>
      </c>
      <c r="AY17" s="14">
        <v>0</v>
      </c>
      <c r="AZ17" s="14">
        <v>0</v>
      </c>
      <c r="BA17" s="13">
        <f t="shared" si="11"/>
        <v>0</v>
      </c>
      <c r="BB17" s="14">
        <v>0</v>
      </c>
      <c r="BC17" s="14">
        <v>0</v>
      </c>
      <c r="BD17" s="13">
        <f t="shared" si="12"/>
        <v>2561</v>
      </c>
      <c r="BE17" s="14">
        <v>2028</v>
      </c>
      <c r="BF17" s="14">
        <v>533</v>
      </c>
      <c r="BG17" s="13">
        <f t="shared" si="13"/>
        <v>1922</v>
      </c>
      <c r="BH17" s="14">
        <v>1922</v>
      </c>
      <c r="BI17" s="14">
        <v>0</v>
      </c>
      <c r="BJ17" s="13">
        <f t="shared" si="14"/>
        <v>0</v>
      </c>
      <c r="BK17" s="14">
        <v>0</v>
      </c>
      <c r="BL17" s="14">
        <v>0</v>
      </c>
      <c r="BM17" s="13">
        <f t="shared" si="15"/>
        <v>1385</v>
      </c>
      <c r="BN17" s="14">
        <v>1271</v>
      </c>
      <c r="BO17" s="14">
        <v>114</v>
      </c>
      <c r="BP17" s="13">
        <f t="shared" si="16"/>
        <v>1542</v>
      </c>
      <c r="BQ17" s="13">
        <f t="shared" si="17"/>
        <v>0</v>
      </c>
      <c r="BR17" s="14">
        <v>0</v>
      </c>
      <c r="BS17" s="15">
        <v>0</v>
      </c>
      <c r="BT17" s="15">
        <v>0</v>
      </c>
      <c r="BU17" s="15">
        <v>0</v>
      </c>
      <c r="BV17" s="13">
        <f t="shared" si="18"/>
        <v>0</v>
      </c>
      <c r="BW17" s="15">
        <v>0</v>
      </c>
      <c r="BX17" s="15">
        <v>0</v>
      </c>
      <c r="BY17" s="13">
        <f t="shared" si="19"/>
        <v>0</v>
      </c>
      <c r="BZ17" s="15">
        <v>0</v>
      </c>
      <c r="CA17" s="15">
        <v>0</v>
      </c>
      <c r="CB17" s="13">
        <f t="shared" si="20"/>
        <v>1542</v>
      </c>
      <c r="CC17" s="15">
        <v>1278</v>
      </c>
      <c r="CD17" s="15">
        <v>264</v>
      </c>
      <c r="CE17" s="13">
        <f t="shared" si="21"/>
        <v>853</v>
      </c>
      <c r="CF17" s="14">
        <f>533</f>
        <v>533</v>
      </c>
      <c r="CG17" s="14">
        <v>320</v>
      </c>
      <c r="CH17" s="13">
        <f t="shared" si="22"/>
        <v>4071</v>
      </c>
      <c r="CI17" s="14">
        <f>1922-200</f>
        <v>1722</v>
      </c>
      <c r="CJ17" s="14">
        <v>2349</v>
      </c>
      <c r="CK17" s="13">
        <f t="shared" si="23"/>
        <v>0</v>
      </c>
      <c r="CL17" s="14">
        <v>0</v>
      </c>
      <c r="CM17" s="14">
        <v>0</v>
      </c>
      <c r="CN17" s="13">
        <f t="shared" si="24"/>
        <v>5288</v>
      </c>
      <c r="CO17" s="14">
        <f>5018-50</f>
        <v>4968</v>
      </c>
      <c r="CP17" s="14">
        <v>320</v>
      </c>
      <c r="CQ17" s="16"/>
      <c r="CR17" s="13">
        <f t="shared" si="25"/>
        <v>0</v>
      </c>
      <c r="CS17" s="14">
        <v>0</v>
      </c>
      <c r="CT17" s="14">
        <v>0</v>
      </c>
      <c r="CU17" s="13">
        <f t="shared" si="26"/>
        <v>8821</v>
      </c>
      <c r="CV17" s="13">
        <f t="shared" si="27"/>
        <v>7981</v>
      </c>
      <c r="CW17" s="13">
        <f t="shared" si="27"/>
        <v>840</v>
      </c>
      <c r="CX17" s="13">
        <f t="shared" si="28"/>
        <v>297</v>
      </c>
      <c r="CY17" s="14">
        <v>297</v>
      </c>
      <c r="CZ17" s="14">
        <v>0</v>
      </c>
      <c r="DA17" s="13">
        <f t="shared" si="29"/>
        <v>3414</v>
      </c>
      <c r="DB17" s="14">
        <v>3414</v>
      </c>
      <c r="DC17" s="14">
        <v>0</v>
      </c>
      <c r="DD17" s="13">
        <f t="shared" si="30"/>
        <v>5110</v>
      </c>
      <c r="DE17" s="14">
        <v>4270</v>
      </c>
      <c r="DF17" s="14">
        <v>840</v>
      </c>
      <c r="DG17" s="17">
        <f t="shared" si="33"/>
        <v>81322</v>
      </c>
      <c r="DH17" s="17">
        <f t="shared" si="31"/>
        <v>57987</v>
      </c>
      <c r="DI17" s="17">
        <v>7361</v>
      </c>
      <c r="DJ17" s="17">
        <f t="shared" si="32"/>
        <v>23335</v>
      </c>
      <c r="DK17" s="18">
        <v>2583</v>
      </c>
      <c r="DL17" s="18">
        <v>1760</v>
      </c>
    </row>
    <row r="18" spans="1:116" ht="15.75" x14ac:dyDescent="0.2">
      <c r="A18" s="19" t="s">
        <v>85</v>
      </c>
      <c r="B18" s="13">
        <f t="shared" si="0"/>
        <v>0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13">
        <f t="shared" si="1"/>
        <v>0</v>
      </c>
      <c r="P18" s="24"/>
      <c r="Q18" s="24"/>
      <c r="R18" s="24"/>
      <c r="S18" s="24"/>
      <c r="T18" s="24"/>
      <c r="U18" s="24"/>
      <c r="V18" s="24"/>
      <c r="W18" s="24"/>
      <c r="X18" s="13">
        <f t="shared" si="2"/>
        <v>0</v>
      </c>
      <c r="Y18" s="13">
        <f t="shared" si="3"/>
        <v>0</v>
      </c>
      <c r="Z18" s="24"/>
      <c r="AA18" s="24"/>
      <c r="AB18" s="13">
        <f t="shared" si="4"/>
        <v>0</v>
      </c>
      <c r="AC18" s="24"/>
      <c r="AD18" s="24"/>
      <c r="AE18" s="13">
        <f t="shared" si="5"/>
        <v>0</v>
      </c>
      <c r="AF18" s="24"/>
      <c r="AG18" s="24"/>
      <c r="AH18" s="24"/>
      <c r="AI18" s="13">
        <f t="shared" si="6"/>
        <v>0</v>
      </c>
      <c r="AJ18" s="24"/>
      <c r="AK18" s="24"/>
      <c r="AL18" s="13">
        <f t="shared" si="7"/>
        <v>0</v>
      </c>
      <c r="AM18" s="24"/>
      <c r="AN18" s="24"/>
      <c r="AO18" s="13">
        <f t="shared" si="8"/>
        <v>0</v>
      </c>
      <c r="AP18" s="24"/>
      <c r="AQ18" s="24"/>
      <c r="AR18" s="13">
        <f t="shared" si="9"/>
        <v>0</v>
      </c>
      <c r="AS18" s="25"/>
      <c r="AT18" s="25"/>
      <c r="AU18" s="25"/>
      <c r="AV18" s="25"/>
      <c r="AW18" s="25"/>
      <c r="AX18" s="13">
        <f t="shared" si="10"/>
        <v>0</v>
      </c>
      <c r="AY18" s="25"/>
      <c r="AZ18" s="25"/>
      <c r="BA18" s="13">
        <f t="shared" si="11"/>
        <v>0</v>
      </c>
      <c r="BB18" s="25"/>
      <c r="BC18" s="25"/>
      <c r="BD18" s="13">
        <f t="shared" si="12"/>
        <v>0</v>
      </c>
      <c r="BE18" s="25"/>
      <c r="BF18" s="25"/>
      <c r="BG18" s="13">
        <f t="shared" si="13"/>
        <v>0</v>
      </c>
      <c r="BH18" s="25"/>
      <c r="BI18" s="25"/>
      <c r="BJ18" s="13">
        <f t="shared" si="14"/>
        <v>0</v>
      </c>
      <c r="BK18" s="25"/>
      <c r="BL18" s="25"/>
      <c r="BM18" s="13">
        <f t="shared" si="15"/>
        <v>0</v>
      </c>
      <c r="BN18" s="24"/>
      <c r="BO18" s="24"/>
      <c r="BP18" s="13">
        <f t="shared" si="16"/>
        <v>7574</v>
      </c>
      <c r="BQ18" s="13">
        <f t="shared" si="17"/>
        <v>1709</v>
      </c>
      <c r="BR18" s="14">
        <v>1649</v>
      </c>
      <c r="BS18" s="15">
        <f>360-300</f>
        <v>60</v>
      </c>
      <c r="BT18" s="15">
        <v>300</v>
      </c>
      <c r="BU18" s="15">
        <v>0</v>
      </c>
      <c r="BV18" s="13">
        <f t="shared" si="18"/>
        <v>0</v>
      </c>
      <c r="BW18" s="15">
        <v>0</v>
      </c>
      <c r="BX18" s="15">
        <v>0</v>
      </c>
      <c r="BY18" s="13">
        <f t="shared" si="19"/>
        <v>0</v>
      </c>
      <c r="BZ18" s="15">
        <v>0</v>
      </c>
      <c r="CA18" s="15">
        <v>0</v>
      </c>
      <c r="CB18" s="13">
        <f t="shared" si="20"/>
        <v>5565</v>
      </c>
      <c r="CC18" s="15">
        <v>4235</v>
      </c>
      <c r="CD18" s="15">
        <v>1330</v>
      </c>
      <c r="CE18" s="13">
        <f t="shared" si="21"/>
        <v>0</v>
      </c>
      <c r="CF18" s="24"/>
      <c r="CG18" s="24"/>
      <c r="CH18" s="13">
        <f t="shared" si="22"/>
        <v>0</v>
      </c>
      <c r="CI18" s="24"/>
      <c r="CJ18" s="24"/>
      <c r="CK18" s="13">
        <f t="shared" si="23"/>
        <v>0</v>
      </c>
      <c r="CL18" s="24"/>
      <c r="CM18" s="24"/>
      <c r="CN18" s="13">
        <f t="shared" si="24"/>
        <v>0</v>
      </c>
      <c r="CO18" s="24"/>
      <c r="CP18" s="24"/>
      <c r="CQ18" s="26"/>
      <c r="CR18" s="13">
        <f t="shared" si="25"/>
        <v>0</v>
      </c>
      <c r="CS18" s="24"/>
      <c r="CT18" s="24"/>
      <c r="CU18" s="13">
        <f t="shared" si="26"/>
        <v>0</v>
      </c>
      <c r="CV18" s="13">
        <f t="shared" si="27"/>
        <v>0</v>
      </c>
      <c r="CW18" s="13">
        <f t="shared" si="27"/>
        <v>0</v>
      </c>
      <c r="CX18" s="13">
        <f t="shared" si="28"/>
        <v>0</v>
      </c>
      <c r="CY18" s="25"/>
      <c r="CZ18" s="25"/>
      <c r="DA18" s="13">
        <f t="shared" si="29"/>
        <v>0</v>
      </c>
      <c r="DB18" s="25"/>
      <c r="DC18" s="25"/>
      <c r="DD18" s="13">
        <f t="shared" si="30"/>
        <v>0</v>
      </c>
      <c r="DE18" s="25"/>
      <c r="DF18" s="25"/>
      <c r="DG18" s="17">
        <f t="shared" si="33"/>
        <v>7574</v>
      </c>
      <c r="DH18" s="17">
        <f t="shared" si="31"/>
        <v>5884</v>
      </c>
      <c r="DI18" s="17">
        <v>0</v>
      </c>
      <c r="DJ18" s="17">
        <f t="shared" si="32"/>
        <v>1690</v>
      </c>
      <c r="DK18" s="18"/>
      <c r="DL18" s="18"/>
    </row>
    <row r="19" spans="1:116" ht="15.75" x14ac:dyDescent="0.2">
      <c r="A19" s="19" t="s">
        <v>86</v>
      </c>
      <c r="B19" s="13">
        <f t="shared" si="0"/>
        <v>2996</v>
      </c>
      <c r="C19" s="14">
        <v>317</v>
      </c>
      <c r="D19" s="14">
        <v>1467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1212</v>
      </c>
      <c r="M19" s="14">
        <v>0</v>
      </c>
      <c r="N19" s="14">
        <v>0</v>
      </c>
      <c r="O19" s="13">
        <f t="shared" si="1"/>
        <v>1592</v>
      </c>
      <c r="P19" s="14">
        <v>0</v>
      </c>
      <c r="Q19" s="14">
        <v>1592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3">
        <f t="shared" si="2"/>
        <v>0</v>
      </c>
      <c r="Y19" s="13">
        <f t="shared" si="3"/>
        <v>0</v>
      </c>
      <c r="Z19" s="14">
        <v>0</v>
      </c>
      <c r="AA19" s="14">
        <v>0</v>
      </c>
      <c r="AB19" s="13">
        <f t="shared" si="4"/>
        <v>0</v>
      </c>
      <c r="AC19" s="14">
        <v>0</v>
      </c>
      <c r="AD19" s="14">
        <v>0</v>
      </c>
      <c r="AE19" s="13">
        <f t="shared" si="5"/>
        <v>91</v>
      </c>
      <c r="AF19" s="14">
        <v>91</v>
      </c>
      <c r="AG19" s="14">
        <v>0</v>
      </c>
      <c r="AH19" s="14">
        <v>0</v>
      </c>
      <c r="AI19" s="13">
        <f t="shared" si="6"/>
        <v>0</v>
      </c>
      <c r="AJ19" s="14">
        <v>0</v>
      </c>
      <c r="AK19" s="14">
        <v>0</v>
      </c>
      <c r="AL19" s="13">
        <f t="shared" si="7"/>
        <v>219</v>
      </c>
      <c r="AM19" s="14">
        <v>212</v>
      </c>
      <c r="AN19" s="14">
        <v>7</v>
      </c>
      <c r="AO19" s="13">
        <f t="shared" si="8"/>
        <v>0</v>
      </c>
      <c r="AP19" s="14">
        <v>0</v>
      </c>
      <c r="AQ19" s="14">
        <v>0</v>
      </c>
      <c r="AR19" s="13">
        <f t="shared" si="9"/>
        <v>1136</v>
      </c>
      <c r="AS19" s="14">
        <v>833</v>
      </c>
      <c r="AT19" s="14">
        <v>0</v>
      </c>
      <c r="AU19" s="14">
        <v>0</v>
      </c>
      <c r="AV19" s="14">
        <v>0</v>
      </c>
      <c r="AW19" s="14">
        <v>0</v>
      </c>
      <c r="AX19" s="13">
        <f t="shared" si="10"/>
        <v>0</v>
      </c>
      <c r="AY19" s="14">
        <v>0</v>
      </c>
      <c r="AZ19" s="14">
        <v>0</v>
      </c>
      <c r="BA19" s="13">
        <f t="shared" si="11"/>
        <v>0</v>
      </c>
      <c r="BB19" s="14">
        <v>0</v>
      </c>
      <c r="BC19" s="14">
        <v>0</v>
      </c>
      <c r="BD19" s="13">
        <f t="shared" si="12"/>
        <v>0</v>
      </c>
      <c r="BE19" s="14">
        <v>0</v>
      </c>
      <c r="BF19" s="14">
        <v>0</v>
      </c>
      <c r="BG19" s="13">
        <f t="shared" si="13"/>
        <v>0</v>
      </c>
      <c r="BH19" s="14">
        <v>0</v>
      </c>
      <c r="BI19" s="14">
        <v>0</v>
      </c>
      <c r="BJ19" s="13">
        <f t="shared" si="14"/>
        <v>303</v>
      </c>
      <c r="BK19" s="14">
        <v>303</v>
      </c>
      <c r="BL19" s="14">
        <v>0</v>
      </c>
      <c r="BM19" s="13">
        <f t="shared" si="15"/>
        <v>568</v>
      </c>
      <c r="BN19" s="14">
        <v>568</v>
      </c>
      <c r="BO19" s="14">
        <v>0</v>
      </c>
      <c r="BP19" s="13">
        <f t="shared" si="16"/>
        <v>838</v>
      </c>
      <c r="BQ19" s="13">
        <f t="shared" si="17"/>
        <v>0</v>
      </c>
      <c r="BR19" s="14">
        <v>0</v>
      </c>
      <c r="BS19" s="15">
        <v>0</v>
      </c>
      <c r="BT19" s="15">
        <v>135</v>
      </c>
      <c r="BU19" s="15">
        <v>635</v>
      </c>
      <c r="BV19" s="13">
        <f t="shared" si="18"/>
        <v>68</v>
      </c>
      <c r="BW19" s="15">
        <v>68</v>
      </c>
      <c r="BX19" s="15">
        <v>0</v>
      </c>
      <c r="BY19" s="13">
        <f t="shared" si="19"/>
        <v>0</v>
      </c>
      <c r="BZ19" s="15">
        <v>0</v>
      </c>
      <c r="CA19" s="15">
        <v>0</v>
      </c>
      <c r="CB19" s="13">
        <f t="shared" si="20"/>
        <v>0</v>
      </c>
      <c r="CC19" s="15">
        <v>0</v>
      </c>
      <c r="CD19" s="15">
        <v>0</v>
      </c>
      <c r="CE19" s="13">
        <f t="shared" si="21"/>
        <v>931</v>
      </c>
      <c r="CF19" s="14">
        <v>909</v>
      </c>
      <c r="CG19" s="14">
        <v>22</v>
      </c>
      <c r="CH19" s="13">
        <f t="shared" si="22"/>
        <v>102</v>
      </c>
      <c r="CI19" s="14">
        <v>102</v>
      </c>
      <c r="CJ19" s="14">
        <v>0</v>
      </c>
      <c r="CK19" s="13">
        <f t="shared" si="23"/>
        <v>0</v>
      </c>
      <c r="CL19" s="14">
        <v>0</v>
      </c>
      <c r="CM19" s="14">
        <v>0</v>
      </c>
      <c r="CN19" s="13">
        <f t="shared" si="24"/>
        <v>182</v>
      </c>
      <c r="CO19" s="14">
        <v>91</v>
      </c>
      <c r="CP19" s="14">
        <v>91</v>
      </c>
      <c r="CQ19" s="16"/>
      <c r="CR19" s="13">
        <f t="shared" si="25"/>
        <v>68</v>
      </c>
      <c r="CS19" s="14">
        <v>68</v>
      </c>
      <c r="CT19" s="14">
        <v>0</v>
      </c>
      <c r="CU19" s="13">
        <f t="shared" si="26"/>
        <v>1406</v>
      </c>
      <c r="CV19" s="13">
        <f t="shared" si="27"/>
        <v>1288</v>
      </c>
      <c r="CW19" s="13">
        <f t="shared" si="27"/>
        <v>118</v>
      </c>
      <c r="CX19" s="13">
        <f t="shared" si="28"/>
        <v>368</v>
      </c>
      <c r="CY19" s="14">
        <v>341</v>
      </c>
      <c r="CZ19" s="14">
        <v>27</v>
      </c>
      <c r="DA19" s="13">
        <f t="shared" si="29"/>
        <v>1038</v>
      </c>
      <c r="DB19" s="14">
        <v>947</v>
      </c>
      <c r="DC19" s="14">
        <v>91</v>
      </c>
      <c r="DD19" s="13">
        <f t="shared" si="30"/>
        <v>0</v>
      </c>
      <c r="DE19" s="14">
        <v>0</v>
      </c>
      <c r="DF19" s="14">
        <v>0</v>
      </c>
      <c r="DG19" s="17">
        <f t="shared" si="33"/>
        <v>10129</v>
      </c>
      <c r="DH19" s="17">
        <f t="shared" si="31"/>
        <v>8164</v>
      </c>
      <c r="DI19" s="17">
        <v>1007</v>
      </c>
      <c r="DJ19" s="17">
        <f t="shared" si="32"/>
        <v>1965</v>
      </c>
      <c r="DK19" s="18">
        <v>339</v>
      </c>
      <c r="DL19" s="18">
        <v>231</v>
      </c>
    </row>
    <row r="20" spans="1:116" s="4" customFormat="1" ht="15.75" x14ac:dyDescent="0.2">
      <c r="A20" s="19" t="s">
        <v>87</v>
      </c>
      <c r="B20" s="13">
        <f t="shared" si="0"/>
        <v>5517</v>
      </c>
      <c r="C20" s="14">
        <v>0</v>
      </c>
      <c r="D20" s="14">
        <v>3488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2029</v>
      </c>
      <c r="M20" s="14">
        <v>0</v>
      </c>
      <c r="N20" s="14">
        <v>0</v>
      </c>
      <c r="O20" s="13">
        <f t="shared" si="1"/>
        <v>5229</v>
      </c>
      <c r="P20" s="14">
        <v>0</v>
      </c>
      <c r="Q20" s="14">
        <v>5229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3">
        <f t="shared" si="2"/>
        <v>0</v>
      </c>
      <c r="Y20" s="13">
        <f t="shared" si="3"/>
        <v>0</v>
      </c>
      <c r="Z20" s="14">
        <v>0</v>
      </c>
      <c r="AA20" s="14">
        <v>0</v>
      </c>
      <c r="AB20" s="13">
        <f t="shared" si="4"/>
        <v>0</v>
      </c>
      <c r="AC20" s="14">
        <v>0</v>
      </c>
      <c r="AD20" s="14">
        <v>0</v>
      </c>
      <c r="AE20" s="13">
        <f t="shared" si="5"/>
        <v>1307</v>
      </c>
      <c r="AF20" s="14">
        <v>1307</v>
      </c>
      <c r="AG20" s="14">
        <v>0</v>
      </c>
      <c r="AH20" s="14">
        <v>0</v>
      </c>
      <c r="AI20" s="13">
        <f t="shared" si="6"/>
        <v>0</v>
      </c>
      <c r="AJ20" s="14">
        <v>0</v>
      </c>
      <c r="AK20" s="14">
        <v>0</v>
      </c>
      <c r="AL20" s="13">
        <f t="shared" si="7"/>
        <v>803</v>
      </c>
      <c r="AM20" s="14">
        <v>773</v>
      </c>
      <c r="AN20" s="14">
        <v>30</v>
      </c>
      <c r="AO20" s="13">
        <f t="shared" si="8"/>
        <v>0</v>
      </c>
      <c r="AP20" s="14">
        <v>0</v>
      </c>
      <c r="AQ20" s="14">
        <v>0</v>
      </c>
      <c r="AR20" s="13">
        <f t="shared" si="9"/>
        <v>1642</v>
      </c>
      <c r="AS20" s="14">
        <v>1022</v>
      </c>
      <c r="AT20" s="14">
        <v>0</v>
      </c>
      <c r="AU20" s="14">
        <v>0</v>
      </c>
      <c r="AV20" s="14">
        <v>0</v>
      </c>
      <c r="AW20" s="14">
        <v>0</v>
      </c>
      <c r="AX20" s="13">
        <f t="shared" si="10"/>
        <v>0</v>
      </c>
      <c r="AY20" s="14">
        <v>0</v>
      </c>
      <c r="AZ20" s="14">
        <v>0</v>
      </c>
      <c r="BA20" s="13">
        <f t="shared" si="11"/>
        <v>0</v>
      </c>
      <c r="BB20" s="14">
        <v>0</v>
      </c>
      <c r="BC20" s="14">
        <v>0</v>
      </c>
      <c r="BD20" s="13">
        <f t="shared" si="12"/>
        <v>0</v>
      </c>
      <c r="BE20" s="14">
        <v>0</v>
      </c>
      <c r="BF20" s="14">
        <v>0</v>
      </c>
      <c r="BG20" s="13">
        <f t="shared" si="13"/>
        <v>0</v>
      </c>
      <c r="BH20" s="14">
        <v>0</v>
      </c>
      <c r="BI20" s="14">
        <v>0</v>
      </c>
      <c r="BJ20" s="13">
        <f t="shared" si="14"/>
        <v>620</v>
      </c>
      <c r="BK20" s="14">
        <v>620</v>
      </c>
      <c r="BL20" s="14">
        <v>0</v>
      </c>
      <c r="BM20" s="13">
        <f t="shared" si="15"/>
        <v>0</v>
      </c>
      <c r="BN20" s="14">
        <v>0</v>
      </c>
      <c r="BO20" s="14">
        <v>0</v>
      </c>
      <c r="BP20" s="13">
        <f t="shared" si="16"/>
        <v>2748</v>
      </c>
      <c r="BQ20" s="13">
        <f t="shared" si="17"/>
        <v>0</v>
      </c>
      <c r="BR20" s="14">
        <v>0</v>
      </c>
      <c r="BS20" s="15">
        <v>0</v>
      </c>
      <c r="BT20" s="15">
        <v>0</v>
      </c>
      <c r="BU20" s="15">
        <v>0</v>
      </c>
      <c r="BV20" s="13">
        <f t="shared" si="18"/>
        <v>430</v>
      </c>
      <c r="BW20" s="15">
        <v>430</v>
      </c>
      <c r="BX20" s="15">
        <v>0</v>
      </c>
      <c r="BY20" s="13">
        <f t="shared" si="19"/>
        <v>0</v>
      </c>
      <c r="BZ20" s="15">
        <v>0</v>
      </c>
      <c r="CA20" s="15">
        <v>0</v>
      </c>
      <c r="CB20" s="13">
        <f t="shared" si="20"/>
        <v>2318</v>
      </c>
      <c r="CC20" s="15">
        <v>2126</v>
      </c>
      <c r="CD20" s="15">
        <v>192</v>
      </c>
      <c r="CE20" s="13">
        <f t="shared" si="21"/>
        <v>1086</v>
      </c>
      <c r="CF20" s="14">
        <v>1053</v>
      </c>
      <c r="CG20" s="14">
        <v>33</v>
      </c>
      <c r="CH20" s="13">
        <f t="shared" si="22"/>
        <v>0</v>
      </c>
      <c r="CI20" s="14">
        <v>0</v>
      </c>
      <c r="CJ20" s="14">
        <v>0</v>
      </c>
      <c r="CK20" s="13">
        <f t="shared" si="23"/>
        <v>0</v>
      </c>
      <c r="CL20" s="14">
        <v>0</v>
      </c>
      <c r="CM20" s="14">
        <v>0</v>
      </c>
      <c r="CN20" s="13">
        <f t="shared" si="24"/>
        <v>0</v>
      </c>
      <c r="CO20" s="14">
        <v>0</v>
      </c>
      <c r="CP20" s="14">
        <v>0</v>
      </c>
      <c r="CQ20" s="16"/>
      <c r="CR20" s="13">
        <f t="shared" si="25"/>
        <v>621</v>
      </c>
      <c r="CS20" s="14">
        <v>534</v>
      </c>
      <c r="CT20" s="14">
        <v>87</v>
      </c>
      <c r="CU20" s="13">
        <f t="shared" si="26"/>
        <v>2853</v>
      </c>
      <c r="CV20" s="13">
        <f t="shared" si="27"/>
        <v>2175</v>
      </c>
      <c r="CW20" s="13">
        <f t="shared" si="27"/>
        <v>678</v>
      </c>
      <c r="CX20" s="13">
        <f t="shared" si="28"/>
        <v>817</v>
      </c>
      <c r="CY20" s="14">
        <v>683</v>
      </c>
      <c r="CZ20" s="14">
        <v>134</v>
      </c>
      <c r="DA20" s="13">
        <f t="shared" si="29"/>
        <v>1318</v>
      </c>
      <c r="DB20" s="14">
        <v>774</v>
      </c>
      <c r="DC20" s="14">
        <v>544</v>
      </c>
      <c r="DD20" s="13">
        <f t="shared" si="30"/>
        <v>718</v>
      </c>
      <c r="DE20" s="14">
        <v>718</v>
      </c>
      <c r="DF20" s="14">
        <v>0</v>
      </c>
      <c r="DG20" s="17">
        <f t="shared" si="33"/>
        <v>21806</v>
      </c>
      <c r="DH20" s="17">
        <f t="shared" si="31"/>
        <v>15557</v>
      </c>
      <c r="DI20" s="17">
        <v>1904</v>
      </c>
      <c r="DJ20" s="17">
        <f t="shared" si="32"/>
        <v>6249</v>
      </c>
      <c r="DK20" s="18">
        <v>643</v>
      </c>
      <c r="DL20" s="18">
        <v>438</v>
      </c>
    </row>
    <row r="21" spans="1:116" ht="15.75" x14ac:dyDescent="0.2">
      <c r="A21" s="19" t="s">
        <v>88</v>
      </c>
      <c r="B21" s="13">
        <f t="shared" si="0"/>
        <v>7612</v>
      </c>
      <c r="C21" s="14">
        <v>0</v>
      </c>
      <c r="D21" s="14">
        <v>4166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3446</v>
      </c>
      <c r="M21" s="14">
        <v>0</v>
      </c>
      <c r="N21" s="14">
        <v>0</v>
      </c>
      <c r="O21" s="13">
        <f t="shared" si="1"/>
        <v>2254</v>
      </c>
      <c r="P21" s="14">
        <v>0</v>
      </c>
      <c r="Q21" s="14">
        <v>2254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3">
        <f t="shared" si="2"/>
        <v>0</v>
      </c>
      <c r="Y21" s="13">
        <f t="shared" si="3"/>
        <v>0</v>
      </c>
      <c r="Z21" s="14">
        <v>0</v>
      </c>
      <c r="AA21" s="14">
        <v>0</v>
      </c>
      <c r="AB21" s="13">
        <f t="shared" si="4"/>
        <v>0</v>
      </c>
      <c r="AC21" s="14">
        <v>0</v>
      </c>
      <c r="AD21" s="14">
        <v>0</v>
      </c>
      <c r="AE21" s="13">
        <f t="shared" si="5"/>
        <v>0</v>
      </c>
      <c r="AF21" s="14">
        <v>0</v>
      </c>
      <c r="AG21" s="14">
        <v>0</v>
      </c>
      <c r="AH21" s="14">
        <v>0</v>
      </c>
      <c r="AI21" s="13">
        <f t="shared" si="6"/>
        <v>0</v>
      </c>
      <c r="AJ21" s="14">
        <v>0</v>
      </c>
      <c r="AK21" s="14">
        <v>0</v>
      </c>
      <c r="AL21" s="13">
        <f t="shared" si="7"/>
        <v>1316</v>
      </c>
      <c r="AM21" s="14">
        <v>1159</v>
      </c>
      <c r="AN21" s="14">
        <v>157</v>
      </c>
      <c r="AO21" s="13">
        <f t="shared" si="8"/>
        <v>0</v>
      </c>
      <c r="AP21" s="14">
        <v>0</v>
      </c>
      <c r="AQ21" s="14">
        <v>0</v>
      </c>
      <c r="AR21" s="13">
        <f t="shared" si="9"/>
        <v>305</v>
      </c>
      <c r="AS21" s="14">
        <v>305</v>
      </c>
      <c r="AT21" s="14">
        <v>0</v>
      </c>
      <c r="AU21" s="14">
        <v>0</v>
      </c>
      <c r="AV21" s="14">
        <v>0</v>
      </c>
      <c r="AW21" s="14">
        <v>0</v>
      </c>
      <c r="AX21" s="13">
        <f t="shared" si="10"/>
        <v>0</v>
      </c>
      <c r="AY21" s="14">
        <v>0</v>
      </c>
      <c r="AZ21" s="14">
        <v>0</v>
      </c>
      <c r="BA21" s="13">
        <f t="shared" si="11"/>
        <v>0</v>
      </c>
      <c r="BB21" s="14">
        <v>0</v>
      </c>
      <c r="BC21" s="14">
        <v>0</v>
      </c>
      <c r="BD21" s="13">
        <f t="shared" si="12"/>
        <v>0</v>
      </c>
      <c r="BE21" s="14">
        <v>0</v>
      </c>
      <c r="BF21" s="14">
        <v>0</v>
      </c>
      <c r="BG21" s="13">
        <f t="shared" si="13"/>
        <v>0</v>
      </c>
      <c r="BH21" s="14">
        <v>0</v>
      </c>
      <c r="BI21" s="14">
        <v>0</v>
      </c>
      <c r="BJ21" s="13">
        <f t="shared" si="14"/>
        <v>0</v>
      </c>
      <c r="BK21" s="14">
        <v>0</v>
      </c>
      <c r="BL21" s="14">
        <v>0</v>
      </c>
      <c r="BM21" s="13">
        <f t="shared" si="15"/>
        <v>0</v>
      </c>
      <c r="BN21" s="14">
        <v>0</v>
      </c>
      <c r="BO21" s="14">
        <v>0</v>
      </c>
      <c r="BP21" s="13">
        <f t="shared" si="16"/>
        <v>1257</v>
      </c>
      <c r="BQ21" s="13">
        <f t="shared" si="17"/>
        <v>0</v>
      </c>
      <c r="BR21" s="14">
        <v>0</v>
      </c>
      <c r="BS21" s="15">
        <v>0</v>
      </c>
      <c r="BT21" s="15">
        <v>0</v>
      </c>
      <c r="BU21" s="15">
        <v>0</v>
      </c>
      <c r="BV21" s="13">
        <f t="shared" si="18"/>
        <v>0</v>
      </c>
      <c r="BW21" s="15">
        <v>0</v>
      </c>
      <c r="BX21" s="15">
        <v>0</v>
      </c>
      <c r="BY21" s="13">
        <f t="shared" si="19"/>
        <v>0</v>
      </c>
      <c r="BZ21" s="15">
        <v>0</v>
      </c>
      <c r="CA21" s="15">
        <v>0</v>
      </c>
      <c r="CB21" s="13">
        <f t="shared" si="20"/>
        <v>1257</v>
      </c>
      <c r="CC21" s="15">
        <v>1097</v>
      </c>
      <c r="CD21" s="15">
        <v>160</v>
      </c>
      <c r="CE21" s="13">
        <f t="shared" si="21"/>
        <v>664</v>
      </c>
      <c r="CF21" s="14">
        <v>610</v>
      </c>
      <c r="CG21" s="14">
        <v>54</v>
      </c>
      <c r="CH21" s="13">
        <f t="shared" si="22"/>
        <v>905</v>
      </c>
      <c r="CI21" s="14">
        <v>614</v>
      </c>
      <c r="CJ21" s="14">
        <v>291</v>
      </c>
      <c r="CK21" s="13">
        <f t="shared" si="23"/>
        <v>0</v>
      </c>
      <c r="CL21" s="14">
        <v>0</v>
      </c>
      <c r="CM21" s="14">
        <v>0</v>
      </c>
      <c r="CN21" s="13">
        <f t="shared" si="24"/>
        <v>331</v>
      </c>
      <c r="CO21" s="14">
        <v>265</v>
      </c>
      <c r="CP21" s="14">
        <v>66</v>
      </c>
      <c r="CQ21" s="16"/>
      <c r="CR21" s="13">
        <f t="shared" si="25"/>
        <v>802</v>
      </c>
      <c r="CS21" s="14">
        <v>498</v>
      </c>
      <c r="CT21" s="14">
        <v>304</v>
      </c>
      <c r="CU21" s="13">
        <f t="shared" si="26"/>
        <v>340</v>
      </c>
      <c r="CV21" s="13">
        <f t="shared" si="27"/>
        <v>209</v>
      </c>
      <c r="CW21" s="13">
        <f t="shared" si="27"/>
        <v>131</v>
      </c>
      <c r="CX21" s="13">
        <f t="shared" si="28"/>
        <v>0</v>
      </c>
      <c r="CY21" s="14">
        <v>0</v>
      </c>
      <c r="CZ21" s="14">
        <v>0</v>
      </c>
      <c r="DA21" s="13">
        <f t="shared" si="29"/>
        <v>340</v>
      </c>
      <c r="DB21" s="14">
        <v>209</v>
      </c>
      <c r="DC21" s="14">
        <v>131</v>
      </c>
      <c r="DD21" s="13">
        <f t="shared" si="30"/>
        <v>0</v>
      </c>
      <c r="DE21" s="14">
        <v>0</v>
      </c>
      <c r="DF21" s="14">
        <v>0</v>
      </c>
      <c r="DG21" s="17">
        <f t="shared" si="33"/>
        <v>15786</v>
      </c>
      <c r="DH21" s="17">
        <f t="shared" si="31"/>
        <v>12369</v>
      </c>
      <c r="DI21" s="17">
        <v>1172</v>
      </c>
      <c r="DJ21" s="17">
        <f t="shared" si="32"/>
        <v>3417</v>
      </c>
      <c r="DK21" s="18">
        <v>391</v>
      </c>
      <c r="DL21" s="18">
        <v>266</v>
      </c>
    </row>
    <row r="22" spans="1:116" ht="15.75" x14ac:dyDescent="0.2">
      <c r="A22" s="19" t="s">
        <v>89</v>
      </c>
      <c r="B22" s="13">
        <f t="shared" si="0"/>
        <v>2852</v>
      </c>
      <c r="C22" s="14">
        <v>0</v>
      </c>
      <c r="D22" s="14">
        <v>1768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1084</v>
      </c>
      <c r="M22" s="14">
        <v>0</v>
      </c>
      <c r="N22" s="14">
        <v>0</v>
      </c>
      <c r="O22" s="13">
        <f t="shared" si="1"/>
        <v>2213</v>
      </c>
      <c r="P22" s="14">
        <v>0</v>
      </c>
      <c r="Q22" s="14">
        <v>2213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3">
        <f t="shared" si="2"/>
        <v>0</v>
      </c>
      <c r="Y22" s="13">
        <f t="shared" si="3"/>
        <v>0</v>
      </c>
      <c r="Z22" s="14">
        <v>0</v>
      </c>
      <c r="AA22" s="14">
        <v>0</v>
      </c>
      <c r="AB22" s="13">
        <f t="shared" si="4"/>
        <v>0</v>
      </c>
      <c r="AC22" s="14">
        <v>0</v>
      </c>
      <c r="AD22" s="14">
        <v>0</v>
      </c>
      <c r="AE22" s="13">
        <f t="shared" si="5"/>
        <v>0</v>
      </c>
      <c r="AF22" s="14">
        <v>0</v>
      </c>
      <c r="AG22" s="14">
        <v>0</v>
      </c>
      <c r="AH22" s="14">
        <v>0</v>
      </c>
      <c r="AI22" s="13">
        <f t="shared" si="6"/>
        <v>0</v>
      </c>
      <c r="AJ22" s="14">
        <v>0</v>
      </c>
      <c r="AK22" s="14">
        <v>0</v>
      </c>
      <c r="AL22" s="13">
        <f t="shared" si="7"/>
        <v>267</v>
      </c>
      <c r="AM22" s="14">
        <v>233</v>
      </c>
      <c r="AN22" s="14">
        <v>34</v>
      </c>
      <c r="AO22" s="13">
        <f t="shared" si="8"/>
        <v>229</v>
      </c>
      <c r="AP22" s="14">
        <v>222</v>
      </c>
      <c r="AQ22" s="14">
        <v>7</v>
      </c>
      <c r="AR22" s="13">
        <f t="shared" si="9"/>
        <v>1328</v>
      </c>
      <c r="AS22" s="14">
        <v>995</v>
      </c>
      <c r="AT22" s="14">
        <v>222</v>
      </c>
      <c r="AU22" s="14">
        <v>0</v>
      </c>
      <c r="AV22" s="14">
        <v>0</v>
      </c>
      <c r="AW22" s="14">
        <v>0</v>
      </c>
      <c r="AX22" s="13">
        <f t="shared" si="10"/>
        <v>0</v>
      </c>
      <c r="AY22" s="14">
        <v>0</v>
      </c>
      <c r="AZ22" s="14">
        <v>0</v>
      </c>
      <c r="BA22" s="13">
        <f t="shared" si="11"/>
        <v>0</v>
      </c>
      <c r="BB22" s="14">
        <v>0</v>
      </c>
      <c r="BC22" s="14">
        <v>0</v>
      </c>
      <c r="BD22" s="13">
        <f t="shared" si="12"/>
        <v>0</v>
      </c>
      <c r="BE22" s="14">
        <v>0</v>
      </c>
      <c r="BF22" s="14">
        <v>0</v>
      </c>
      <c r="BG22" s="13">
        <f t="shared" si="13"/>
        <v>0</v>
      </c>
      <c r="BH22" s="14">
        <v>0</v>
      </c>
      <c r="BI22" s="14">
        <v>0</v>
      </c>
      <c r="BJ22" s="13">
        <f t="shared" si="14"/>
        <v>111</v>
      </c>
      <c r="BK22" s="14">
        <v>111</v>
      </c>
      <c r="BL22" s="14">
        <v>0</v>
      </c>
      <c r="BM22" s="13">
        <f t="shared" si="15"/>
        <v>0</v>
      </c>
      <c r="BN22" s="14">
        <v>0</v>
      </c>
      <c r="BO22" s="14">
        <v>0</v>
      </c>
      <c r="BP22" s="13">
        <f t="shared" si="16"/>
        <v>2447</v>
      </c>
      <c r="BQ22" s="13">
        <f t="shared" si="17"/>
        <v>0</v>
      </c>
      <c r="BR22" s="14">
        <v>0</v>
      </c>
      <c r="BS22" s="15">
        <v>0</v>
      </c>
      <c r="BT22" s="15">
        <v>0</v>
      </c>
      <c r="BU22" s="15">
        <v>0</v>
      </c>
      <c r="BV22" s="13">
        <f t="shared" si="18"/>
        <v>4</v>
      </c>
      <c r="BW22" s="15">
        <v>4</v>
      </c>
      <c r="BX22" s="15">
        <v>0</v>
      </c>
      <c r="BY22" s="13">
        <f t="shared" si="19"/>
        <v>0</v>
      </c>
      <c r="BZ22" s="15">
        <v>0</v>
      </c>
      <c r="CA22" s="15">
        <v>0</v>
      </c>
      <c r="CB22" s="13">
        <f t="shared" si="20"/>
        <v>2443</v>
      </c>
      <c r="CC22" s="15">
        <v>2443</v>
      </c>
      <c r="CD22" s="15">
        <v>0</v>
      </c>
      <c r="CE22" s="13">
        <f t="shared" si="21"/>
        <v>1141</v>
      </c>
      <c r="CF22" s="14">
        <v>1106</v>
      </c>
      <c r="CG22" s="14">
        <v>35</v>
      </c>
      <c r="CH22" s="13">
        <f t="shared" si="22"/>
        <v>429</v>
      </c>
      <c r="CI22" s="14">
        <v>345</v>
      </c>
      <c r="CJ22" s="14">
        <v>84</v>
      </c>
      <c r="CK22" s="13">
        <f t="shared" si="23"/>
        <v>0</v>
      </c>
      <c r="CL22" s="14">
        <v>0</v>
      </c>
      <c r="CM22" s="14">
        <v>0</v>
      </c>
      <c r="CN22" s="13">
        <f t="shared" si="24"/>
        <v>166</v>
      </c>
      <c r="CO22" s="14">
        <v>111</v>
      </c>
      <c r="CP22" s="14">
        <v>55</v>
      </c>
      <c r="CQ22" s="16"/>
      <c r="CR22" s="13">
        <f t="shared" si="25"/>
        <v>155</v>
      </c>
      <c r="CS22" s="14">
        <v>110</v>
      </c>
      <c r="CT22" s="14">
        <v>45</v>
      </c>
      <c r="CU22" s="13">
        <f t="shared" si="26"/>
        <v>421</v>
      </c>
      <c r="CV22" s="13">
        <f t="shared" si="27"/>
        <v>421</v>
      </c>
      <c r="CW22" s="13">
        <f t="shared" si="27"/>
        <v>0</v>
      </c>
      <c r="CX22" s="13">
        <f t="shared" si="28"/>
        <v>0</v>
      </c>
      <c r="CY22" s="14">
        <v>0</v>
      </c>
      <c r="CZ22" s="14">
        <v>0</v>
      </c>
      <c r="DA22" s="13">
        <f t="shared" si="29"/>
        <v>421</v>
      </c>
      <c r="DB22" s="14">
        <v>421</v>
      </c>
      <c r="DC22" s="14">
        <v>0</v>
      </c>
      <c r="DD22" s="13">
        <f t="shared" si="30"/>
        <v>0</v>
      </c>
      <c r="DE22" s="14">
        <v>0</v>
      </c>
      <c r="DF22" s="14">
        <v>0</v>
      </c>
      <c r="DG22" s="17">
        <f t="shared" si="33"/>
        <v>11648</v>
      </c>
      <c r="DH22" s="17">
        <f t="shared" si="31"/>
        <v>8953</v>
      </c>
      <c r="DI22" s="17">
        <v>1661</v>
      </c>
      <c r="DJ22" s="17">
        <f t="shared" si="32"/>
        <v>2695</v>
      </c>
      <c r="DK22" s="18">
        <v>566</v>
      </c>
      <c r="DL22" s="18">
        <v>386</v>
      </c>
    </row>
    <row r="23" spans="1:116" ht="15.75" x14ac:dyDescent="0.2">
      <c r="A23" s="19" t="s">
        <v>90</v>
      </c>
      <c r="B23" s="13">
        <f t="shared" si="0"/>
        <v>7732</v>
      </c>
      <c r="C23" s="14">
        <v>0</v>
      </c>
      <c r="D23" s="14">
        <v>6569</v>
      </c>
      <c r="E23" s="14">
        <v>0</v>
      </c>
      <c r="F23" s="14">
        <v>0</v>
      </c>
      <c r="G23" s="14">
        <v>0</v>
      </c>
      <c r="H23" s="14">
        <v>313</v>
      </c>
      <c r="I23" s="14">
        <v>0</v>
      </c>
      <c r="J23" s="14">
        <v>0</v>
      </c>
      <c r="K23" s="14">
        <v>0</v>
      </c>
      <c r="L23" s="14">
        <v>850</v>
      </c>
      <c r="M23" s="14">
        <v>0</v>
      </c>
      <c r="N23" s="14">
        <v>0</v>
      </c>
      <c r="O23" s="13">
        <f t="shared" si="1"/>
        <v>5002</v>
      </c>
      <c r="P23" s="14">
        <v>0</v>
      </c>
      <c r="Q23" s="14">
        <v>5002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3">
        <f t="shared" si="2"/>
        <v>417</v>
      </c>
      <c r="Y23" s="13">
        <f t="shared" si="3"/>
        <v>417</v>
      </c>
      <c r="Z23" s="14">
        <v>417</v>
      </c>
      <c r="AA23" s="14">
        <v>0</v>
      </c>
      <c r="AB23" s="13">
        <f t="shared" si="4"/>
        <v>0</v>
      </c>
      <c r="AC23" s="14">
        <v>0</v>
      </c>
      <c r="AD23" s="14">
        <v>0</v>
      </c>
      <c r="AE23" s="13">
        <f t="shared" si="5"/>
        <v>111</v>
      </c>
      <c r="AF23" s="14">
        <v>111</v>
      </c>
      <c r="AG23" s="14">
        <v>0</v>
      </c>
      <c r="AH23" s="14">
        <v>0</v>
      </c>
      <c r="AI23" s="13">
        <f t="shared" si="6"/>
        <v>0</v>
      </c>
      <c r="AJ23" s="14">
        <v>0</v>
      </c>
      <c r="AK23" s="14">
        <v>0</v>
      </c>
      <c r="AL23" s="13">
        <f t="shared" si="7"/>
        <v>584</v>
      </c>
      <c r="AM23" s="14">
        <v>584</v>
      </c>
      <c r="AN23" s="14">
        <v>0</v>
      </c>
      <c r="AO23" s="13">
        <f t="shared" si="8"/>
        <v>55</v>
      </c>
      <c r="AP23" s="14">
        <v>55</v>
      </c>
      <c r="AQ23" s="14">
        <v>0</v>
      </c>
      <c r="AR23" s="13">
        <f t="shared" si="9"/>
        <v>972</v>
      </c>
      <c r="AS23" s="14">
        <v>933</v>
      </c>
      <c r="AT23" s="14">
        <v>0</v>
      </c>
      <c r="AU23" s="14">
        <v>0</v>
      </c>
      <c r="AV23" s="14">
        <v>0</v>
      </c>
      <c r="AW23" s="14">
        <v>0</v>
      </c>
      <c r="AX23" s="13">
        <f t="shared" si="10"/>
        <v>0</v>
      </c>
      <c r="AY23" s="14">
        <v>0</v>
      </c>
      <c r="AZ23" s="14">
        <v>0</v>
      </c>
      <c r="BA23" s="13">
        <f t="shared" si="11"/>
        <v>0</v>
      </c>
      <c r="BB23" s="14">
        <v>0</v>
      </c>
      <c r="BC23" s="14">
        <v>0</v>
      </c>
      <c r="BD23" s="13">
        <f t="shared" si="12"/>
        <v>0</v>
      </c>
      <c r="BE23" s="14">
        <v>0</v>
      </c>
      <c r="BF23" s="14">
        <v>0</v>
      </c>
      <c r="BG23" s="13">
        <f t="shared" si="13"/>
        <v>0</v>
      </c>
      <c r="BH23" s="14">
        <v>0</v>
      </c>
      <c r="BI23" s="14">
        <v>0</v>
      </c>
      <c r="BJ23" s="13">
        <f t="shared" si="14"/>
        <v>39</v>
      </c>
      <c r="BK23" s="14">
        <v>39</v>
      </c>
      <c r="BL23" s="14">
        <v>0</v>
      </c>
      <c r="BM23" s="13">
        <f t="shared" si="15"/>
        <v>547</v>
      </c>
      <c r="BN23" s="14">
        <v>547</v>
      </c>
      <c r="BO23" s="14">
        <v>0</v>
      </c>
      <c r="BP23" s="13">
        <f t="shared" si="16"/>
        <v>4300</v>
      </c>
      <c r="BQ23" s="13">
        <f t="shared" si="17"/>
        <v>900</v>
      </c>
      <c r="BR23" s="14">
        <v>900</v>
      </c>
      <c r="BS23" s="15">
        <v>0</v>
      </c>
      <c r="BT23" s="15">
        <v>400</v>
      </c>
      <c r="BU23" s="15">
        <v>0</v>
      </c>
      <c r="BV23" s="13">
        <f t="shared" si="18"/>
        <v>600</v>
      </c>
      <c r="BW23" s="15">
        <v>600</v>
      </c>
      <c r="BX23" s="15">
        <v>0</v>
      </c>
      <c r="BY23" s="13">
        <f t="shared" si="19"/>
        <v>0</v>
      </c>
      <c r="BZ23" s="15">
        <v>0</v>
      </c>
      <c r="CA23" s="15">
        <v>0</v>
      </c>
      <c r="CB23" s="13">
        <f t="shared" si="20"/>
        <v>2400</v>
      </c>
      <c r="CC23" s="15">
        <v>2400</v>
      </c>
      <c r="CD23" s="15">
        <v>0</v>
      </c>
      <c r="CE23" s="13">
        <f t="shared" si="21"/>
        <v>298</v>
      </c>
      <c r="CF23" s="14">
        <v>298</v>
      </c>
      <c r="CG23" s="14">
        <v>0</v>
      </c>
      <c r="CH23" s="13">
        <f t="shared" si="22"/>
        <v>310</v>
      </c>
      <c r="CI23" s="14">
        <v>198</v>
      </c>
      <c r="CJ23" s="14">
        <v>112</v>
      </c>
      <c r="CK23" s="13">
        <f t="shared" si="23"/>
        <v>0</v>
      </c>
      <c r="CL23" s="14">
        <v>0</v>
      </c>
      <c r="CM23" s="14">
        <v>0</v>
      </c>
      <c r="CN23" s="13">
        <f t="shared" si="24"/>
        <v>1294</v>
      </c>
      <c r="CO23" s="14">
        <f>1294-388</f>
        <v>906</v>
      </c>
      <c r="CP23" s="14">
        <v>388</v>
      </c>
      <c r="CQ23" s="16"/>
      <c r="CR23" s="13">
        <f t="shared" si="25"/>
        <v>909</v>
      </c>
      <c r="CS23" s="14">
        <v>909</v>
      </c>
      <c r="CT23" s="14">
        <v>0</v>
      </c>
      <c r="CU23" s="13">
        <f t="shared" si="26"/>
        <v>3602</v>
      </c>
      <c r="CV23" s="13">
        <f t="shared" si="27"/>
        <v>3602</v>
      </c>
      <c r="CW23" s="13">
        <f t="shared" si="27"/>
        <v>0</v>
      </c>
      <c r="CX23" s="13">
        <f t="shared" si="28"/>
        <v>470</v>
      </c>
      <c r="CY23" s="14">
        <v>470</v>
      </c>
      <c r="CZ23" s="14">
        <v>0</v>
      </c>
      <c r="DA23" s="13">
        <f t="shared" si="29"/>
        <v>1879</v>
      </c>
      <c r="DB23" s="14">
        <v>1879</v>
      </c>
      <c r="DC23" s="14">
        <v>0</v>
      </c>
      <c r="DD23" s="13">
        <f t="shared" si="30"/>
        <v>1253</v>
      </c>
      <c r="DE23" s="14">
        <v>1253</v>
      </c>
      <c r="DF23" s="14">
        <v>0</v>
      </c>
      <c r="DG23" s="17">
        <f t="shared" si="33"/>
        <v>26133</v>
      </c>
      <c r="DH23" s="17">
        <f t="shared" si="31"/>
        <v>20231</v>
      </c>
      <c r="DI23" s="17">
        <v>3385</v>
      </c>
      <c r="DJ23" s="17">
        <f t="shared" si="32"/>
        <v>5902</v>
      </c>
      <c r="DK23" s="18">
        <v>1221</v>
      </c>
      <c r="DL23" s="18">
        <v>832</v>
      </c>
    </row>
    <row r="24" spans="1:116" ht="15.75" x14ac:dyDescent="0.2">
      <c r="A24" s="19" t="s">
        <v>91</v>
      </c>
      <c r="B24" s="13">
        <f t="shared" si="0"/>
        <v>3041</v>
      </c>
      <c r="C24" s="14">
        <v>0</v>
      </c>
      <c r="D24" s="14">
        <v>1828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1213</v>
      </c>
      <c r="M24" s="14">
        <v>0</v>
      </c>
      <c r="N24" s="14">
        <v>0</v>
      </c>
      <c r="O24" s="13">
        <f t="shared" si="1"/>
        <v>4286</v>
      </c>
      <c r="P24" s="14">
        <v>0</v>
      </c>
      <c r="Q24" s="14">
        <v>4286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3">
        <f t="shared" si="2"/>
        <v>146</v>
      </c>
      <c r="Y24" s="13">
        <f t="shared" si="3"/>
        <v>146</v>
      </c>
      <c r="Z24" s="14">
        <v>146</v>
      </c>
      <c r="AA24" s="14">
        <v>0</v>
      </c>
      <c r="AB24" s="13">
        <f t="shared" si="4"/>
        <v>0</v>
      </c>
      <c r="AC24" s="14">
        <v>0</v>
      </c>
      <c r="AD24" s="14">
        <v>0</v>
      </c>
      <c r="AE24" s="13">
        <f t="shared" si="5"/>
        <v>404</v>
      </c>
      <c r="AF24" s="14">
        <v>404</v>
      </c>
      <c r="AG24" s="14">
        <v>0</v>
      </c>
      <c r="AH24" s="14">
        <v>0</v>
      </c>
      <c r="AI24" s="13">
        <f t="shared" si="6"/>
        <v>0</v>
      </c>
      <c r="AJ24" s="14">
        <v>0</v>
      </c>
      <c r="AK24" s="14">
        <v>0</v>
      </c>
      <c r="AL24" s="13">
        <f t="shared" si="7"/>
        <v>2301</v>
      </c>
      <c r="AM24" s="14">
        <v>2208</v>
      </c>
      <c r="AN24" s="14">
        <v>93</v>
      </c>
      <c r="AO24" s="13">
        <f t="shared" si="8"/>
        <v>16</v>
      </c>
      <c r="AP24" s="14">
        <v>16</v>
      </c>
      <c r="AQ24" s="14">
        <v>0</v>
      </c>
      <c r="AR24" s="13">
        <f t="shared" si="9"/>
        <v>2233</v>
      </c>
      <c r="AS24" s="14">
        <v>1586</v>
      </c>
      <c r="AT24" s="14">
        <v>349</v>
      </c>
      <c r="AU24" s="14">
        <v>0</v>
      </c>
      <c r="AV24" s="14">
        <v>0</v>
      </c>
      <c r="AW24" s="14">
        <v>0</v>
      </c>
      <c r="AX24" s="13">
        <f t="shared" si="10"/>
        <v>0</v>
      </c>
      <c r="AY24" s="14">
        <v>0</v>
      </c>
      <c r="AZ24" s="14">
        <v>0</v>
      </c>
      <c r="BA24" s="13">
        <f t="shared" si="11"/>
        <v>0</v>
      </c>
      <c r="BB24" s="14">
        <v>0</v>
      </c>
      <c r="BC24" s="14">
        <v>0</v>
      </c>
      <c r="BD24" s="13">
        <f t="shared" si="12"/>
        <v>0</v>
      </c>
      <c r="BE24" s="14">
        <v>0</v>
      </c>
      <c r="BF24" s="14">
        <v>0</v>
      </c>
      <c r="BG24" s="13">
        <f t="shared" si="13"/>
        <v>0</v>
      </c>
      <c r="BH24" s="14">
        <v>0</v>
      </c>
      <c r="BI24" s="14">
        <v>0</v>
      </c>
      <c r="BJ24" s="13">
        <f t="shared" si="14"/>
        <v>298</v>
      </c>
      <c r="BK24" s="14">
        <v>298</v>
      </c>
      <c r="BL24" s="14">
        <v>0</v>
      </c>
      <c r="BM24" s="13">
        <f t="shared" si="15"/>
        <v>0</v>
      </c>
      <c r="BN24" s="14">
        <v>0</v>
      </c>
      <c r="BO24" s="14">
        <v>0</v>
      </c>
      <c r="BP24" s="13">
        <f t="shared" si="16"/>
        <v>1237</v>
      </c>
      <c r="BQ24" s="13">
        <f t="shared" si="17"/>
        <v>0</v>
      </c>
      <c r="BR24" s="14">
        <v>0</v>
      </c>
      <c r="BS24" s="15">
        <v>0</v>
      </c>
      <c r="BT24" s="15">
        <v>86</v>
      </c>
      <c r="BU24" s="15">
        <v>250</v>
      </c>
      <c r="BV24" s="13">
        <f t="shared" si="18"/>
        <v>0</v>
      </c>
      <c r="BW24" s="15">
        <v>0</v>
      </c>
      <c r="BX24" s="15">
        <v>0</v>
      </c>
      <c r="BY24" s="13">
        <f t="shared" si="19"/>
        <v>0</v>
      </c>
      <c r="BZ24" s="15">
        <v>0</v>
      </c>
      <c r="CA24" s="15">
        <v>0</v>
      </c>
      <c r="CB24" s="13">
        <f t="shared" si="20"/>
        <v>901</v>
      </c>
      <c r="CC24" s="15">
        <v>712</v>
      </c>
      <c r="CD24" s="15">
        <v>189</v>
      </c>
      <c r="CE24" s="13">
        <f t="shared" si="21"/>
        <v>1825</v>
      </c>
      <c r="CF24" s="14">
        <v>1819</v>
      </c>
      <c r="CG24" s="14">
        <v>6</v>
      </c>
      <c r="CH24" s="13">
        <f t="shared" si="22"/>
        <v>280</v>
      </c>
      <c r="CI24" s="14">
        <v>280</v>
      </c>
      <c r="CJ24" s="14">
        <v>0</v>
      </c>
      <c r="CK24" s="13">
        <f t="shared" si="23"/>
        <v>0</v>
      </c>
      <c r="CL24" s="14">
        <v>0</v>
      </c>
      <c r="CM24" s="14">
        <v>0</v>
      </c>
      <c r="CN24" s="13">
        <f t="shared" si="24"/>
        <v>1019</v>
      </c>
      <c r="CO24" s="14">
        <v>698</v>
      </c>
      <c r="CP24" s="14">
        <v>321</v>
      </c>
      <c r="CQ24" s="16"/>
      <c r="CR24" s="13">
        <f t="shared" si="25"/>
        <v>14</v>
      </c>
      <c r="CS24" s="14">
        <v>7</v>
      </c>
      <c r="CT24" s="14">
        <v>7</v>
      </c>
      <c r="CU24" s="13">
        <f t="shared" si="26"/>
        <v>1430</v>
      </c>
      <c r="CV24" s="13">
        <f t="shared" si="27"/>
        <v>1430</v>
      </c>
      <c r="CW24" s="13">
        <f t="shared" si="27"/>
        <v>0</v>
      </c>
      <c r="CX24" s="13">
        <f t="shared" si="28"/>
        <v>350</v>
      </c>
      <c r="CY24" s="14">
        <v>350</v>
      </c>
      <c r="CZ24" s="14">
        <v>0</v>
      </c>
      <c r="DA24" s="13">
        <f t="shared" si="29"/>
        <v>350</v>
      </c>
      <c r="DB24" s="14">
        <v>350</v>
      </c>
      <c r="DC24" s="14">
        <v>0</v>
      </c>
      <c r="DD24" s="13">
        <f t="shared" si="30"/>
        <v>730</v>
      </c>
      <c r="DE24" s="14">
        <v>730</v>
      </c>
      <c r="DF24" s="14">
        <v>0</v>
      </c>
      <c r="DG24" s="17">
        <f t="shared" si="33"/>
        <v>18232</v>
      </c>
      <c r="DH24" s="17">
        <f t="shared" si="31"/>
        <v>12895</v>
      </c>
      <c r="DI24" s="17">
        <v>1565</v>
      </c>
      <c r="DJ24" s="17">
        <f t="shared" si="32"/>
        <v>5337</v>
      </c>
      <c r="DK24" s="18">
        <v>540</v>
      </c>
      <c r="DL24" s="18">
        <v>368</v>
      </c>
    </row>
    <row r="25" spans="1:116" ht="15.75" x14ac:dyDescent="0.2">
      <c r="A25" s="19" t="s">
        <v>92</v>
      </c>
      <c r="B25" s="13">
        <f t="shared" si="0"/>
        <v>7411</v>
      </c>
      <c r="C25" s="14">
        <v>0</v>
      </c>
      <c r="D25" s="14">
        <v>4431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2980</v>
      </c>
      <c r="M25" s="14">
        <v>0</v>
      </c>
      <c r="N25" s="14">
        <v>0</v>
      </c>
      <c r="O25" s="13">
        <f t="shared" si="1"/>
        <v>7529</v>
      </c>
      <c r="P25" s="14">
        <v>0</v>
      </c>
      <c r="Q25" s="14">
        <v>7529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3">
        <f t="shared" si="2"/>
        <v>0</v>
      </c>
      <c r="Y25" s="13">
        <f t="shared" si="3"/>
        <v>0</v>
      </c>
      <c r="Z25" s="14">
        <v>0</v>
      </c>
      <c r="AA25" s="14">
        <v>0</v>
      </c>
      <c r="AB25" s="13">
        <f t="shared" si="4"/>
        <v>0</v>
      </c>
      <c r="AC25" s="14">
        <v>0</v>
      </c>
      <c r="AD25" s="14">
        <v>0</v>
      </c>
      <c r="AE25" s="13">
        <f t="shared" si="5"/>
        <v>670</v>
      </c>
      <c r="AF25" s="14">
        <v>670</v>
      </c>
      <c r="AG25" s="14">
        <v>0</v>
      </c>
      <c r="AH25" s="14">
        <v>0</v>
      </c>
      <c r="AI25" s="13">
        <f t="shared" si="6"/>
        <v>0</v>
      </c>
      <c r="AJ25" s="14">
        <v>0</v>
      </c>
      <c r="AK25" s="14">
        <v>0</v>
      </c>
      <c r="AL25" s="13">
        <f t="shared" si="7"/>
        <v>3725</v>
      </c>
      <c r="AM25" s="14">
        <v>3725</v>
      </c>
      <c r="AN25" s="14">
        <v>0</v>
      </c>
      <c r="AO25" s="13">
        <f t="shared" si="8"/>
        <v>38</v>
      </c>
      <c r="AP25" s="14">
        <v>19</v>
      </c>
      <c r="AQ25" s="14">
        <v>19</v>
      </c>
      <c r="AR25" s="13">
        <f t="shared" si="9"/>
        <v>9422</v>
      </c>
      <c r="AS25" s="14">
        <v>4655</v>
      </c>
      <c r="AT25" s="14">
        <v>19</v>
      </c>
      <c r="AU25" s="14">
        <v>0</v>
      </c>
      <c r="AV25" s="14">
        <v>0</v>
      </c>
      <c r="AW25" s="14">
        <v>0</v>
      </c>
      <c r="AX25" s="13">
        <f t="shared" si="10"/>
        <v>0</v>
      </c>
      <c r="AY25" s="14">
        <v>0</v>
      </c>
      <c r="AZ25" s="14">
        <v>0</v>
      </c>
      <c r="BA25" s="13">
        <f t="shared" si="11"/>
        <v>0</v>
      </c>
      <c r="BB25" s="14">
        <v>0</v>
      </c>
      <c r="BC25" s="14">
        <v>0</v>
      </c>
      <c r="BD25" s="13">
        <f t="shared" si="12"/>
        <v>4655</v>
      </c>
      <c r="BE25" s="14">
        <v>4655</v>
      </c>
      <c r="BF25" s="14">
        <v>0</v>
      </c>
      <c r="BG25" s="13">
        <f t="shared" si="13"/>
        <v>0</v>
      </c>
      <c r="BH25" s="14">
        <v>0</v>
      </c>
      <c r="BI25" s="14">
        <v>0</v>
      </c>
      <c r="BJ25" s="13">
        <f t="shared" si="14"/>
        <v>93</v>
      </c>
      <c r="BK25" s="14">
        <v>93</v>
      </c>
      <c r="BL25" s="14">
        <v>0</v>
      </c>
      <c r="BM25" s="13">
        <f t="shared" si="15"/>
        <v>0</v>
      </c>
      <c r="BN25" s="14">
        <v>0</v>
      </c>
      <c r="BO25" s="14">
        <v>0</v>
      </c>
      <c r="BP25" s="13">
        <f t="shared" si="16"/>
        <v>2757</v>
      </c>
      <c r="BQ25" s="13">
        <f t="shared" si="17"/>
        <v>242</v>
      </c>
      <c r="BR25" s="14">
        <v>242</v>
      </c>
      <c r="BS25" s="15">
        <v>0</v>
      </c>
      <c r="BT25" s="15">
        <v>115</v>
      </c>
      <c r="BU25" s="15">
        <v>690</v>
      </c>
      <c r="BV25" s="13">
        <f t="shared" si="18"/>
        <v>0</v>
      </c>
      <c r="BW25" s="15">
        <v>0</v>
      </c>
      <c r="BX25" s="15">
        <v>0</v>
      </c>
      <c r="BY25" s="13">
        <f t="shared" si="19"/>
        <v>0</v>
      </c>
      <c r="BZ25" s="15">
        <v>0</v>
      </c>
      <c r="CA25" s="15">
        <v>0</v>
      </c>
      <c r="CB25" s="13">
        <f t="shared" si="20"/>
        <v>1710</v>
      </c>
      <c r="CC25" s="15">
        <v>1025</v>
      </c>
      <c r="CD25" s="15">
        <v>685</v>
      </c>
      <c r="CE25" s="13">
        <f t="shared" si="21"/>
        <v>6712</v>
      </c>
      <c r="CF25" s="14">
        <v>6703</v>
      </c>
      <c r="CG25" s="14">
        <v>9</v>
      </c>
      <c r="CH25" s="13">
        <f t="shared" si="22"/>
        <v>93</v>
      </c>
      <c r="CI25" s="14">
        <v>93</v>
      </c>
      <c r="CJ25" s="14">
        <v>0</v>
      </c>
      <c r="CK25" s="13">
        <f t="shared" si="23"/>
        <v>0</v>
      </c>
      <c r="CL25" s="14">
        <v>0</v>
      </c>
      <c r="CM25" s="14">
        <v>0</v>
      </c>
      <c r="CN25" s="13">
        <f t="shared" si="24"/>
        <v>94</v>
      </c>
      <c r="CO25" s="14">
        <v>47</v>
      </c>
      <c r="CP25" s="14">
        <v>47</v>
      </c>
      <c r="CQ25" s="16"/>
      <c r="CR25" s="13">
        <f t="shared" si="25"/>
        <v>2789</v>
      </c>
      <c r="CS25" s="14">
        <v>2484</v>
      </c>
      <c r="CT25" s="14">
        <v>305</v>
      </c>
      <c r="CU25" s="13">
        <f t="shared" si="26"/>
        <v>2922</v>
      </c>
      <c r="CV25" s="13">
        <f t="shared" si="27"/>
        <v>2922</v>
      </c>
      <c r="CW25" s="13">
        <f t="shared" si="27"/>
        <v>0</v>
      </c>
      <c r="CX25" s="13">
        <f t="shared" si="28"/>
        <v>58</v>
      </c>
      <c r="CY25" s="14">
        <v>58</v>
      </c>
      <c r="CZ25" s="14">
        <v>0</v>
      </c>
      <c r="DA25" s="13">
        <f t="shared" si="29"/>
        <v>2864</v>
      </c>
      <c r="DB25" s="14">
        <v>2864</v>
      </c>
      <c r="DC25" s="14">
        <v>0</v>
      </c>
      <c r="DD25" s="13">
        <f t="shared" si="30"/>
        <v>0</v>
      </c>
      <c r="DE25" s="14">
        <v>0</v>
      </c>
      <c r="DF25" s="14">
        <v>0</v>
      </c>
      <c r="DG25" s="17">
        <f t="shared" si="33"/>
        <v>44162</v>
      </c>
      <c r="DH25" s="17">
        <f t="shared" si="31"/>
        <v>35434</v>
      </c>
      <c r="DI25" s="17">
        <v>3126</v>
      </c>
      <c r="DJ25" s="17">
        <f t="shared" si="32"/>
        <v>8728</v>
      </c>
      <c r="DK25" s="18">
        <v>1077</v>
      </c>
      <c r="DL25" s="18">
        <v>734</v>
      </c>
    </row>
    <row r="26" spans="1:116" ht="15.75" x14ac:dyDescent="0.2">
      <c r="A26" s="19" t="s">
        <v>93</v>
      </c>
      <c r="B26" s="13">
        <f t="shared" si="0"/>
        <v>6860</v>
      </c>
      <c r="C26" s="14">
        <v>0</v>
      </c>
      <c r="D26" s="14">
        <v>2118</v>
      </c>
      <c r="E26" s="14">
        <v>1497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3245</v>
      </c>
      <c r="M26" s="14">
        <v>0</v>
      </c>
      <c r="N26" s="14">
        <v>0</v>
      </c>
      <c r="O26" s="13">
        <f t="shared" si="1"/>
        <v>12864</v>
      </c>
      <c r="P26" s="14">
        <v>0</v>
      </c>
      <c r="Q26" s="14">
        <v>12159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705</v>
      </c>
      <c r="X26" s="13">
        <f t="shared" si="2"/>
        <v>223</v>
      </c>
      <c r="Y26" s="13">
        <f t="shared" si="3"/>
        <v>223</v>
      </c>
      <c r="Z26" s="14">
        <v>223</v>
      </c>
      <c r="AA26" s="14">
        <v>0</v>
      </c>
      <c r="AB26" s="13">
        <f t="shared" si="4"/>
        <v>0</v>
      </c>
      <c r="AC26" s="14">
        <v>0</v>
      </c>
      <c r="AD26" s="14">
        <v>0</v>
      </c>
      <c r="AE26" s="13">
        <f t="shared" si="5"/>
        <v>381</v>
      </c>
      <c r="AF26" s="14">
        <v>353</v>
      </c>
      <c r="AG26" s="14">
        <v>28</v>
      </c>
      <c r="AH26" s="14">
        <v>0</v>
      </c>
      <c r="AI26" s="13">
        <f t="shared" si="6"/>
        <v>0</v>
      </c>
      <c r="AJ26" s="14">
        <v>0</v>
      </c>
      <c r="AK26" s="14">
        <v>0</v>
      </c>
      <c r="AL26" s="13">
        <f t="shared" si="7"/>
        <v>361</v>
      </c>
      <c r="AM26" s="14">
        <v>271</v>
      </c>
      <c r="AN26" s="14">
        <v>90</v>
      </c>
      <c r="AO26" s="13">
        <f t="shared" si="8"/>
        <v>1376</v>
      </c>
      <c r="AP26" s="14">
        <v>1212</v>
      </c>
      <c r="AQ26" s="14">
        <v>164</v>
      </c>
      <c r="AR26" s="13">
        <f t="shared" si="9"/>
        <v>3687</v>
      </c>
      <c r="AS26" s="14">
        <v>2502</v>
      </c>
      <c r="AT26" s="14">
        <v>705</v>
      </c>
      <c r="AU26" s="14">
        <v>0</v>
      </c>
      <c r="AV26" s="14">
        <v>0</v>
      </c>
      <c r="AW26" s="14">
        <v>0</v>
      </c>
      <c r="AX26" s="13">
        <f t="shared" si="10"/>
        <v>0</v>
      </c>
      <c r="AY26" s="14">
        <v>0</v>
      </c>
      <c r="AZ26" s="14">
        <v>0</v>
      </c>
      <c r="BA26" s="13">
        <f t="shared" si="11"/>
        <v>0</v>
      </c>
      <c r="BB26" s="14">
        <v>0</v>
      </c>
      <c r="BC26" s="14">
        <v>0</v>
      </c>
      <c r="BD26" s="13">
        <f t="shared" si="12"/>
        <v>395</v>
      </c>
      <c r="BE26" s="14">
        <v>395</v>
      </c>
      <c r="BF26" s="14">
        <v>0</v>
      </c>
      <c r="BG26" s="13">
        <f t="shared" si="13"/>
        <v>0</v>
      </c>
      <c r="BH26" s="14">
        <v>0</v>
      </c>
      <c r="BI26" s="14">
        <v>0</v>
      </c>
      <c r="BJ26" s="13">
        <f t="shared" si="14"/>
        <v>85</v>
      </c>
      <c r="BK26" s="14">
        <v>85</v>
      </c>
      <c r="BL26" s="14">
        <v>0</v>
      </c>
      <c r="BM26" s="13">
        <f t="shared" si="15"/>
        <v>57</v>
      </c>
      <c r="BN26" s="14">
        <v>57</v>
      </c>
      <c r="BO26" s="14">
        <v>0</v>
      </c>
      <c r="BP26" s="13">
        <f t="shared" si="16"/>
        <v>0</v>
      </c>
      <c r="BQ26" s="13">
        <f t="shared" si="17"/>
        <v>0</v>
      </c>
      <c r="BR26" s="14">
        <v>0</v>
      </c>
      <c r="BS26" s="14">
        <v>0</v>
      </c>
      <c r="BT26" s="14">
        <v>0</v>
      </c>
      <c r="BU26" s="14">
        <v>0</v>
      </c>
      <c r="BV26" s="13">
        <f t="shared" si="18"/>
        <v>0</v>
      </c>
      <c r="BW26" s="14">
        <v>0</v>
      </c>
      <c r="BX26" s="14">
        <v>0</v>
      </c>
      <c r="BY26" s="13">
        <f t="shared" si="19"/>
        <v>0</v>
      </c>
      <c r="BZ26" s="14">
        <v>0</v>
      </c>
      <c r="CA26" s="14">
        <v>0</v>
      </c>
      <c r="CB26" s="13">
        <f t="shared" si="20"/>
        <v>0</v>
      </c>
      <c r="CC26" s="14">
        <v>0</v>
      </c>
      <c r="CD26" s="14">
        <v>0</v>
      </c>
      <c r="CE26" s="13">
        <f t="shared" si="21"/>
        <v>918</v>
      </c>
      <c r="CF26" s="14">
        <v>870</v>
      </c>
      <c r="CG26" s="14">
        <v>48</v>
      </c>
      <c r="CH26" s="13">
        <f t="shared" si="22"/>
        <v>523</v>
      </c>
      <c r="CI26" s="14">
        <v>15</v>
      </c>
      <c r="CJ26" s="14">
        <v>508</v>
      </c>
      <c r="CK26" s="13">
        <f t="shared" si="23"/>
        <v>0</v>
      </c>
      <c r="CL26" s="14">
        <v>0</v>
      </c>
      <c r="CM26" s="14">
        <v>0</v>
      </c>
      <c r="CN26" s="13">
        <f t="shared" si="24"/>
        <v>56</v>
      </c>
      <c r="CO26" s="14">
        <v>28</v>
      </c>
      <c r="CP26" s="14">
        <v>28</v>
      </c>
      <c r="CQ26" s="16"/>
      <c r="CR26" s="13">
        <f t="shared" si="25"/>
        <v>1177</v>
      </c>
      <c r="CS26" s="14">
        <v>743</v>
      </c>
      <c r="CT26" s="14">
        <v>434</v>
      </c>
      <c r="CU26" s="13">
        <f t="shared" si="26"/>
        <v>891</v>
      </c>
      <c r="CV26" s="13">
        <f t="shared" si="27"/>
        <v>891</v>
      </c>
      <c r="CW26" s="13">
        <f t="shared" si="27"/>
        <v>0</v>
      </c>
      <c r="CX26" s="13">
        <f t="shared" si="28"/>
        <v>0</v>
      </c>
      <c r="CY26" s="14">
        <v>0</v>
      </c>
      <c r="CZ26" s="14">
        <v>0</v>
      </c>
      <c r="DA26" s="13">
        <f t="shared" si="29"/>
        <v>891</v>
      </c>
      <c r="DB26" s="14">
        <v>891</v>
      </c>
      <c r="DC26" s="14">
        <v>0</v>
      </c>
      <c r="DD26" s="13">
        <f t="shared" si="30"/>
        <v>0</v>
      </c>
      <c r="DE26" s="14">
        <v>0</v>
      </c>
      <c r="DF26" s="14">
        <v>0</v>
      </c>
      <c r="DG26" s="17">
        <f t="shared" si="33"/>
        <v>29374</v>
      </c>
      <c r="DH26" s="17">
        <f t="shared" si="31"/>
        <v>14505</v>
      </c>
      <c r="DI26" s="17">
        <v>3951</v>
      </c>
      <c r="DJ26" s="17">
        <f t="shared" si="32"/>
        <v>14869</v>
      </c>
      <c r="DK26" s="18">
        <v>1347</v>
      </c>
      <c r="DL26" s="18">
        <v>918</v>
      </c>
    </row>
    <row r="27" spans="1:116" ht="15.75" x14ac:dyDescent="0.2">
      <c r="A27" s="19" t="s">
        <v>94</v>
      </c>
      <c r="B27" s="13">
        <f t="shared" si="0"/>
        <v>5102</v>
      </c>
      <c r="C27" s="14">
        <v>0</v>
      </c>
      <c r="D27" s="14">
        <v>5102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3">
        <f t="shared" si="1"/>
        <v>4895</v>
      </c>
      <c r="P27" s="14">
        <v>0</v>
      </c>
      <c r="Q27" s="14">
        <v>4895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3">
        <f t="shared" si="2"/>
        <v>0</v>
      </c>
      <c r="Y27" s="13">
        <f t="shared" si="3"/>
        <v>0</v>
      </c>
      <c r="Z27" s="14">
        <v>0</v>
      </c>
      <c r="AA27" s="14">
        <v>0</v>
      </c>
      <c r="AB27" s="13">
        <f t="shared" si="4"/>
        <v>0</v>
      </c>
      <c r="AC27" s="14">
        <v>0</v>
      </c>
      <c r="AD27" s="14">
        <v>0</v>
      </c>
      <c r="AE27" s="13">
        <f t="shared" si="5"/>
        <v>783</v>
      </c>
      <c r="AF27" s="14">
        <v>783</v>
      </c>
      <c r="AG27" s="14">
        <v>0</v>
      </c>
      <c r="AH27" s="14">
        <v>0</v>
      </c>
      <c r="AI27" s="13">
        <f t="shared" si="6"/>
        <v>0</v>
      </c>
      <c r="AJ27" s="14">
        <v>0</v>
      </c>
      <c r="AK27" s="14">
        <v>0</v>
      </c>
      <c r="AL27" s="13">
        <f t="shared" si="7"/>
        <v>900</v>
      </c>
      <c r="AM27" s="14">
        <v>881</v>
      </c>
      <c r="AN27" s="14">
        <v>19</v>
      </c>
      <c r="AO27" s="13">
        <f t="shared" si="8"/>
        <v>0</v>
      </c>
      <c r="AP27" s="14">
        <v>0</v>
      </c>
      <c r="AQ27" s="14">
        <v>0</v>
      </c>
      <c r="AR27" s="13">
        <f t="shared" si="9"/>
        <v>2040</v>
      </c>
      <c r="AS27" s="14">
        <v>832</v>
      </c>
      <c r="AT27" s="14">
        <v>97</v>
      </c>
      <c r="AU27" s="14">
        <v>0</v>
      </c>
      <c r="AV27" s="14">
        <v>0</v>
      </c>
      <c r="AW27" s="14">
        <v>0</v>
      </c>
      <c r="AX27" s="13">
        <f t="shared" si="10"/>
        <v>0</v>
      </c>
      <c r="AY27" s="14">
        <v>0</v>
      </c>
      <c r="AZ27" s="14">
        <v>0</v>
      </c>
      <c r="BA27" s="13">
        <f t="shared" si="11"/>
        <v>0</v>
      </c>
      <c r="BB27" s="14">
        <v>0</v>
      </c>
      <c r="BC27" s="14">
        <v>0</v>
      </c>
      <c r="BD27" s="13">
        <f t="shared" si="12"/>
        <v>1042</v>
      </c>
      <c r="BE27" s="14">
        <v>907</v>
      </c>
      <c r="BF27" s="14">
        <v>135</v>
      </c>
      <c r="BG27" s="13">
        <f t="shared" si="13"/>
        <v>0</v>
      </c>
      <c r="BH27" s="14">
        <v>0</v>
      </c>
      <c r="BI27" s="14">
        <v>0</v>
      </c>
      <c r="BJ27" s="13">
        <f t="shared" si="14"/>
        <v>69</v>
      </c>
      <c r="BK27" s="14">
        <v>69</v>
      </c>
      <c r="BL27" s="14">
        <v>0</v>
      </c>
      <c r="BM27" s="13">
        <f t="shared" si="15"/>
        <v>1813</v>
      </c>
      <c r="BN27" s="14">
        <v>1813</v>
      </c>
      <c r="BO27" s="14">
        <v>0</v>
      </c>
      <c r="BP27" s="13">
        <f t="shared" si="16"/>
        <v>845</v>
      </c>
      <c r="BQ27" s="13">
        <f t="shared" si="17"/>
        <v>0</v>
      </c>
      <c r="BR27" s="14">
        <v>0</v>
      </c>
      <c r="BS27" s="15">
        <v>0</v>
      </c>
      <c r="BT27" s="15">
        <v>0</v>
      </c>
      <c r="BU27" s="15">
        <v>419</v>
      </c>
      <c r="BV27" s="13">
        <f t="shared" si="18"/>
        <v>0</v>
      </c>
      <c r="BW27" s="15">
        <v>0</v>
      </c>
      <c r="BX27" s="15">
        <v>0</v>
      </c>
      <c r="BY27" s="13">
        <f t="shared" si="19"/>
        <v>0</v>
      </c>
      <c r="BZ27" s="15">
        <v>0</v>
      </c>
      <c r="CA27" s="15">
        <v>0</v>
      </c>
      <c r="CB27" s="13">
        <f t="shared" si="20"/>
        <v>426</v>
      </c>
      <c r="CC27" s="15">
        <v>426</v>
      </c>
      <c r="CD27" s="15">
        <v>0</v>
      </c>
      <c r="CE27" s="13">
        <f t="shared" si="21"/>
        <v>1316</v>
      </c>
      <c r="CF27" s="14">
        <v>1243</v>
      </c>
      <c r="CG27" s="14">
        <v>73</v>
      </c>
      <c r="CH27" s="13">
        <f t="shared" si="22"/>
        <v>1499</v>
      </c>
      <c r="CI27" s="14">
        <v>1059</v>
      </c>
      <c r="CJ27" s="14">
        <v>440</v>
      </c>
      <c r="CK27" s="13">
        <f t="shared" si="23"/>
        <v>0</v>
      </c>
      <c r="CL27" s="14">
        <v>0</v>
      </c>
      <c r="CM27" s="14">
        <v>0</v>
      </c>
      <c r="CN27" s="13">
        <f t="shared" si="24"/>
        <v>1118</v>
      </c>
      <c r="CO27" s="14">
        <v>936</v>
      </c>
      <c r="CP27" s="14">
        <v>182</v>
      </c>
      <c r="CQ27" s="16"/>
      <c r="CR27" s="13">
        <f t="shared" si="25"/>
        <v>166</v>
      </c>
      <c r="CS27" s="14">
        <v>97</v>
      </c>
      <c r="CT27" s="14">
        <v>69</v>
      </c>
      <c r="CU27" s="13">
        <f t="shared" si="26"/>
        <v>287</v>
      </c>
      <c r="CV27" s="13">
        <f t="shared" si="27"/>
        <v>287</v>
      </c>
      <c r="CW27" s="13">
        <f t="shared" si="27"/>
        <v>0</v>
      </c>
      <c r="CX27" s="13">
        <f t="shared" si="28"/>
        <v>133</v>
      </c>
      <c r="CY27" s="14">
        <v>133</v>
      </c>
      <c r="CZ27" s="14">
        <v>0</v>
      </c>
      <c r="DA27" s="13">
        <f t="shared" si="29"/>
        <v>52</v>
      </c>
      <c r="DB27" s="14">
        <v>52</v>
      </c>
      <c r="DC27" s="14">
        <v>0</v>
      </c>
      <c r="DD27" s="13">
        <f t="shared" si="30"/>
        <v>102</v>
      </c>
      <c r="DE27" s="14">
        <v>102</v>
      </c>
      <c r="DF27" s="14">
        <v>0</v>
      </c>
      <c r="DG27" s="17">
        <f t="shared" si="33"/>
        <v>20764</v>
      </c>
      <c r="DH27" s="17">
        <f t="shared" si="31"/>
        <v>14854</v>
      </c>
      <c r="DI27" s="17">
        <v>3210</v>
      </c>
      <c r="DJ27" s="17">
        <f t="shared" si="32"/>
        <v>5910</v>
      </c>
      <c r="DK27" s="18">
        <v>1113</v>
      </c>
      <c r="DL27" s="18">
        <v>758</v>
      </c>
    </row>
    <row r="28" spans="1:116" ht="15.75" x14ac:dyDescent="0.2">
      <c r="A28" s="19" t="s">
        <v>95</v>
      </c>
      <c r="B28" s="13">
        <f t="shared" si="0"/>
        <v>3043</v>
      </c>
      <c r="C28" s="14">
        <v>0</v>
      </c>
      <c r="D28" s="14">
        <v>3043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3">
        <f t="shared" si="1"/>
        <v>3764</v>
      </c>
      <c r="P28" s="14">
        <v>0</v>
      </c>
      <c r="Q28" s="14">
        <v>3764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3">
        <f t="shared" si="2"/>
        <v>0</v>
      </c>
      <c r="Y28" s="13">
        <f t="shared" si="3"/>
        <v>0</v>
      </c>
      <c r="Z28" s="14">
        <v>0</v>
      </c>
      <c r="AA28" s="14">
        <v>0</v>
      </c>
      <c r="AB28" s="13">
        <f t="shared" si="4"/>
        <v>0</v>
      </c>
      <c r="AC28" s="14">
        <v>0</v>
      </c>
      <c r="AD28" s="14">
        <v>0</v>
      </c>
      <c r="AE28" s="13">
        <f t="shared" si="5"/>
        <v>187</v>
      </c>
      <c r="AF28" s="14">
        <v>187</v>
      </c>
      <c r="AG28" s="14">
        <v>0</v>
      </c>
      <c r="AH28" s="14">
        <v>0</v>
      </c>
      <c r="AI28" s="13">
        <f t="shared" si="6"/>
        <v>0</v>
      </c>
      <c r="AJ28" s="14">
        <v>0</v>
      </c>
      <c r="AK28" s="14">
        <v>0</v>
      </c>
      <c r="AL28" s="13">
        <f t="shared" si="7"/>
        <v>0</v>
      </c>
      <c r="AM28" s="14">
        <v>0</v>
      </c>
      <c r="AN28" s="14">
        <v>0</v>
      </c>
      <c r="AO28" s="13">
        <f t="shared" si="8"/>
        <v>0</v>
      </c>
      <c r="AP28" s="14">
        <v>0</v>
      </c>
      <c r="AQ28" s="14">
        <v>0</v>
      </c>
      <c r="AR28" s="13">
        <f t="shared" si="9"/>
        <v>1875</v>
      </c>
      <c r="AS28" s="14">
        <v>1432</v>
      </c>
      <c r="AT28" s="14">
        <v>0</v>
      </c>
      <c r="AU28" s="14">
        <v>0</v>
      </c>
      <c r="AV28" s="14">
        <v>0</v>
      </c>
      <c r="AW28" s="14">
        <v>0</v>
      </c>
      <c r="AX28" s="13">
        <f t="shared" si="10"/>
        <v>0</v>
      </c>
      <c r="AY28" s="14">
        <v>0</v>
      </c>
      <c r="AZ28" s="14">
        <v>0</v>
      </c>
      <c r="BA28" s="13">
        <f t="shared" si="11"/>
        <v>0</v>
      </c>
      <c r="BB28" s="14">
        <v>0</v>
      </c>
      <c r="BC28" s="14">
        <v>0</v>
      </c>
      <c r="BD28" s="13">
        <f t="shared" si="12"/>
        <v>0</v>
      </c>
      <c r="BE28" s="14">
        <v>0</v>
      </c>
      <c r="BF28" s="14">
        <v>0</v>
      </c>
      <c r="BG28" s="13">
        <f t="shared" si="13"/>
        <v>0</v>
      </c>
      <c r="BH28" s="14">
        <v>0</v>
      </c>
      <c r="BI28" s="14">
        <v>0</v>
      </c>
      <c r="BJ28" s="13">
        <f t="shared" si="14"/>
        <v>443</v>
      </c>
      <c r="BK28" s="14">
        <v>443</v>
      </c>
      <c r="BL28" s="14">
        <v>0</v>
      </c>
      <c r="BM28" s="13">
        <f t="shared" si="15"/>
        <v>0</v>
      </c>
      <c r="BN28" s="14">
        <v>0</v>
      </c>
      <c r="BO28" s="14">
        <v>0</v>
      </c>
      <c r="BP28" s="13">
        <f t="shared" si="16"/>
        <v>217</v>
      </c>
      <c r="BQ28" s="13">
        <f t="shared" si="17"/>
        <v>0</v>
      </c>
      <c r="BR28" s="14">
        <v>0</v>
      </c>
      <c r="BS28" s="15">
        <v>0</v>
      </c>
      <c r="BT28" s="15">
        <v>0</v>
      </c>
      <c r="BU28" s="15">
        <v>0</v>
      </c>
      <c r="BV28" s="13">
        <f t="shared" si="18"/>
        <v>0</v>
      </c>
      <c r="BW28" s="15">
        <v>0</v>
      </c>
      <c r="BX28" s="15">
        <v>0</v>
      </c>
      <c r="BY28" s="13">
        <f t="shared" si="19"/>
        <v>0</v>
      </c>
      <c r="BZ28" s="15">
        <v>0</v>
      </c>
      <c r="CA28" s="15">
        <v>0</v>
      </c>
      <c r="CB28" s="13">
        <f t="shared" si="20"/>
        <v>217</v>
      </c>
      <c r="CC28" s="15">
        <v>217</v>
      </c>
      <c r="CD28" s="15">
        <v>0</v>
      </c>
      <c r="CE28" s="13">
        <f t="shared" si="21"/>
        <v>312</v>
      </c>
      <c r="CF28" s="14">
        <v>312</v>
      </c>
      <c r="CG28" s="14">
        <v>0</v>
      </c>
      <c r="CH28" s="13">
        <f t="shared" si="22"/>
        <v>223</v>
      </c>
      <c r="CI28" s="14">
        <v>223</v>
      </c>
      <c r="CJ28" s="14">
        <v>0</v>
      </c>
      <c r="CK28" s="13">
        <f t="shared" si="23"/>
        <v>0</v>
      </c>
      <c r="CL28" s="14">
        <v>0</v>
      </c>
      <c r="CM28" s="14">
        <v>0</v>
      </c>
      <c r="CN28" s="13">
        <f t="shared" si="24"/>
        <v>328</v>
      </c>
      <c r="CO28" s="14">
        <v>328</v>
      </c>
      <c r="CP28" s="14">
        <v>0</v>
      </c>
      <c r="CQ28" s="16"/>
      <c r="CR28" s="13">
        <f t="shared" si="25"/>
        <v>0</v>
      </c>
      <c r="CS28" s="14">
        <v>0</v>
      </c>
      <c r="CT28" s="14">
        <v>0</v>
      </c>
      <c r="CU28" s="13">
        <f t="shared" si="26"/>
        <v>686</v>
      </c>
      <c r="CV28" s="13">
        <f t="shared" si="27"/>
        <v>468</v>
      </c>
      <c r="CW28" s="13">
        <f t="shared" si="27"/>
        <v>218</v>
      </c>
      <c r="CX28" s="13">
        <f t="shared" si="28"/>
        <v>373</v>
      </c>
      <c r="CY28" s="14">
        <v>155</v>
      </c>
      <c r="CZ28" s="14">
        <v>218</v>
      </c>
      <c r="DA28" s="13">
        <f t="shared" si="29"/>
        <v>313</v>
      </c>
      <c r="DB28" s="14">
        <v>313</v>
      </c>
      <c r="DC28" s="14">
        <v>0</v>
      </c>
      <c r="DD28" s="13">
        <f t="shared" si="30"/>
        <v>0</v>
      </c>
      <c r="DE28" s="14">
        <v>0</v>
      </c>
      <c r="DF28" s="14">
        <v>0</v>
      </c>
      <c r="DG28" s="17">
        <f t="shared" si="33"/>
        <v>10635</v>
      </c>
      <c r="DH28" s="17">
        <f t="shared" si="31"/>
        <v>6653</v>
      </c>
      <c r="DI28" s="17">
        <v>1255</v>
      </c>
      <c r="DJ28" s="17">
        <f t="shared" si="32"/>
        <v>3982</v>
      </c>
      <c r="DK28" s="18">
        <v>405</v>
      </c>
      <c r="DL28" s="18">
        <v>276</v>
      </c>
    </row>
    <row r="29" spans="1:116" ht="15.75" x14ac:dyDescent="0.2">
      <c r="A29" s="19" t="s">
        <v>96</v>
      </c>
      <c r="B29" s="13">
        <f t="shared" si="0"/>
        <v>7765</v>
      </c>
      <c r="C29" s="14">
        <v>0</v>
      </c>
      <c r="D29" s="14">
        <v>2980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4785</v>
      </c>
      <c r="M29" s="14">
        <v>0</v>
      </c>
      <c r="N29" s="14">
        <v>0</v>
      </c>
      <c r="O29" s="13">
        <f t="shared" si="1"/>
        <v>1714</v>
      </c>
      <c r="P29" s="14">
        <v>0</v>
      </c>
      <c r="Q29" s="14">
        <v>1714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3">
        <f t="shared" si="2"/>
        <v>0</v>
      </c>
      <c r="Y29" s="13">
        <f t="shared" si="3"/>
        <v>0</v>
      </c>
      <c r="Z29" s="14">
        <v>0</v>
      </c>
      <c r="AA29" s="14">
        <v>0</v>
      </c>
      <c r="AB29" s="13">
        <f t="shared" si="4"/>
        <v>0</v>
      </c>
      <c r="AC29" s="14">
        <v>0</v>
      </c>
      <c r="AD29" s="14">
        <v>0</v>
      </c>
      <c r="AE29" s="13">
        <f t="shared" si="5"/>
        <v>1341</v>
      </c>
      <c r="AF29" s="14">
        <v>1341</v>
      </c>
      <c r="AG29" s="14">
        <v>0</v>
      </c>
      <c r="AH29" s="14">
        <v>0</v>
      </c>
      <c r="AI29" s="13">
        <f t="shared" si="6"/>
        <v>0</v>
      </c>
      <c r="AJ29" s="14">
        <v>0</v>
      </c>
      <c r="AK29" s="14">
        <v>0</v>
      </c>
      <c r="AL29" s="13">
        <f t="shared" si="7"/>
        <v>476</v>
      </c>
      <c r="AM29" s="14">
        <v>447</v>
      </c>
      <c r="AN29" s="14">
        <v>29</v>
      </c>
      <c r="AO29" s="13">
        <f t="shared" si="8"/>
        <v>408</v>
      </c>
      <c r="AP29" s="14">
        <v>359</v>
      </c>
      <c r="AQ29" s="14">
        <v>49</v>
      </c>
      <c r="AR29" s="13">
        <f t="shared" si="9"/>
        <v>2088</v>
      </c>
      <c r="AS29" s="14">
        <v>2066</v>
      </c>
      <c r="AT29" s="14">
        <v>0</v>
      </c>
      <c r="AU29" s="14">
        <v>0</v>
      </c>
      <c r="AV29" s="14">
        <v>0</v>
      </c>
      <c r="AW29" s="14">
        <v>0</v>
      </c>
      <c r="AX29" s="13">
        <f t="shared" si="10"/>
        <v>0</v>
      </c>
      <c r="AY29" s="14">
        <v>0</v>
      </c>
      <c r="AZ29" s="14">
        <v>0</v>
      </c>
      <c r="BA29" s="13">
        <f t="shared" si="11"/>
        <v>0</v>
      </c>
      <c r="BB29" s="14">
        <v>0</v>
      </c>
      <c r="BC29" s="14">
        <v>0</v>
      </c>
      <c r="BD29" s="13">
        <f t="shared" si="12"/>
        <v>0</v>
      </c>
      <c r="BE29" s="14">
        <v>0</v>
      </c>
      <c r="BF29" s="14">
        <v>0</v>
      </c>
      <c r="BG29" s="13">
        <f t="shared" si="13"/>
        <v>0</v>
      </c>
      <c r="BH29" s="14">
        <v>0</v>
      </c>
      <c r="BI29" s="14">
        <v>0</v>
      </c>
      <c r="BJ29" s="13">
        <f t="shared" si="14"/>
        <v>22</v>
      </c>
      <c r="BK29" s="14">
        <v>22</v>
      </c>
      <c r="BL29" s="14">
        <v>0</v>
      </c>
      <c r="BM29" s="13">
        <f t="shared" si="15"/>
        <v>58</v>
      </c>
      <c r="BN29" s="14">
        <v>58</v>
      </c>
      <c r="BO29" s="14">
        <v>0</v>
      </c>
      <c r="BP29" s="13">
        <f t="shared" si="16"/>
        <v>1733</v>
      </c>
      <c r="BQ29" s="13">
        <f t="shared" si="17"/>
        <v>0</v>
      </c>
      <c r="BR29" s="14">
        <v>0</v>
      </c>
      <c r="BS29" s="15">
        <v>0</v>
      </c>
      <c r="BT29" s="15">
        <v>127</v>
      </c>
      <c r="BU29" s="15">
        <v>331</v>
      </c>
      <c r="BV29" s="13">
        <f t="shared" si="18"/>
        <v>0</v>
      </c>
      <c r="BW29" s="15">
        <v>0</v>
      </c>
      <c r="BX29" s="15">
        <v>0</v>
      </c>
      <c r="BY29" s="13">
        <f t="shared" si="19"/>
        <v>0</v>
      </c>
      <c r="BZ29" s="15">
        <v>0</v>
      </c>
      <c r="CA29" s="15">
        <v>0</v>
      </c>
      <c r="CB29" s="13">
        <f t="shared" si="20"/>
        <v>1275</v>
      </c>
      <c r="CC29" s="15">
        <v>1275</v>
      </c>
      <c r="CD29" s="15">
        <v>0</v>
      </c>
      <c r="CE29" s="13">
        <f t="shared" si="21"/>
        <v>1560</v>
      </c>
      <c r="CF29" s="14">
        <v>1544</v>
      </c>
      <c r="CG29" s="14">
        <v>16</v>
      </c>
      <c r="CH29" s="13">
        <f t="shared" si="22"/>
        <v>539</v>
      </c>
      <c r="CI29" s="14">
        <v>375</v>
      </c>
      <c r="CJ29" s="14">
        <v>164</v>
      </c>
      <c r="CK29" s="13">
        <f t="shared" si="23"/>
        <v>0</v>
      </c>
      <c r="CL29" s="14">
        <v>0</v>
      </c>
      <c r="CM29" s="14">
        <v>0</v>
      </c>
      <c r="CN29" s="13">
        <f t="shared" si="24"/>
        <v>723</v>
      </c>
      <c r="CO29" s="14">
        <v>634</v>
      </c>
      <c r="CP29" s="14">
        <v>89</v>
      </c>
      <c r="CQ29" s="16"/>
      <c r="CR29" s="13">
        <f t="shared" si="25"/>
        <v>560</v>
      </c>
      <c r="CS29" s="14">
        <v>375</v>
      </c>
      <c r="CT29" s="14">
        <v>185</v>
      </c>
      <c r="CU29" s="13">
        <f t="shared" si="26"/>
        <v>2508</v>
      </c>
      <c r="CV29" s="13">
        <f t="shared" si="27"/>
        <v>1941</v>
      </c>
      <c r="CW29" s="13">
        <f t="shared" si="27"/>
        <v>567</v>
      </c>
      <c r="CX29" s="13">
        <f t="shared" si="28"/>
        <v>0</v>
      </c>
      <c r="CY29" s="14">
        <v>0</v>
      </c>
      <c r="CZ29" s="14">
        <v>0</v>
      </c>
      <c r="DA29" s="13">
        <f t="shared" si="29"/>
        <v>2508</v>
      </c>
      <c r="DB29" s="14">
        <v>1941</v>
      </c>
      <c r="DC29" s="14">
        <v>567</v>
      </c>
      <c r="DD29" s="13">
        <f t="shared" si="30"/>
        <v>0</v>
      </c>
      <c r="DE29" s="14">
        <v>0</v>
      </c>
      <c r="DF29" s="14">
        <v>0</v>
      </c>
      <c r="DG29" s="17">
        <f t="shared" si="33"/>
        <v>21473</v>
      </c>
      <c r="DH29" s="17">
        <f t="shared" si="31"/>
        <v>18533</v>
      </c>
      <c r="DI29" s="17">
        <v>1873</v>
      </c>
      <c r="DJ29" s="17">
        <f t="shared" si="32"/>
        <v>2940</v>
      </c>
      <c r="DK29" s="18">
        <v>634</v>
      </c>
      <c r="DL29" s="18">
        <v>432</v>
      </c>
    </row>
    <row r="30" spans="1:116" ht="15.75" x14ac:dyDescent="0.2">
      <c r="A30" s="19" t="s">
        <v>97</v>
      </c>
      <c r="B30" s="13">
        <f t="shared" si="0"/>
        <v>11390</v>
      </c>
      <c r="C30" s="14">
        <v>0</v>
      </c>
      <c r="D30" s="14">
        <v>9551</v>
      </c>
      <c r="E30" s="14">
        <v>0</v>
      </c>
      <c r="F30" s="14">
        <v>0</v>
      </c>
      <c r="G30" s="14">
        <v>0</v>
      </c>
      <c r="H30" s="14">
        <v>0</v>
      </c>
      <c r="I30" s="14">
        <v>681</v>
      </c>
      <c r="J30" s="14">
        <v>0</v>
      </c>
      <c r="K30" s="14">
        <v>0</v>
      </c>
      <c r="L30" s="14">
        <v>1158</v>
      </c>
      <c r="M30" s="14">
        <v>0</v>
      </c>
      <c r="N30" s="14">
        <v>0</v>
      </c>
      <c r="O30" s="13">
        <f t="shared" si="1"/>
        <v>11088</v>
      </c>
      <c r="P30" s="14">
        <v>1760</v>
      </c>
      <c r="Q30" s="14">
        <v>9328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3">
        <f t="shared" si="2"/>
        <v>429</v>
      </c>
      <c r="Y30" s="13">
        <f t="shared" si="3"/>
        <v>429</v>
      </c>
      <c r="Z30" s="14">
        <v>429</v>
      </c>
      <c r="AA30" s="14">
        <v>0</v>
      </c>
      <c r="AB30" s="13">
        <f t="shared" si="4"/>
        <v>0</v>
      </c>
      <c r="AC30" s="14">
        <v>0</v>
      </c>
      <c r="AD30" s="14">
        <v>0</v>
      </c>
      <c r="AE30" s="13">
        <f t="shared" si="5"/>
        <v>1757</v>
      </c>
      <c r="AF30" s="14">
        <v>1757</v>
      </c>
      <c r="AG30" s="14">
        <v>0</v>
      </c>
      <c r="AH30" s="14">
        <v>0</v>
      </c>
      <c r="AI30" s="13">
        <f t="shared" si="6"/>
        <v>0</v>
      </c>
      <c r="AJ30" s="14">
        <v>0</v>
      </c>
      <c r="AK30" s="14">
        <v>0</v>
      </c>
      <c r="AL30" s="13">
        <f t="shared" si="7"/>
        <v>691</v>
      </c>
      <c r="AM30" s="14">
        <v>572</v>
      </c>
      <c r="AN30" s="14">
        <v>119</v>
      </c>
      <c r="AO30" s="13">
        <f t="shared" si="8"/>
        <v>0</v>
      </c>
      <c r="AP30" s="14">
        <v>0</v>
      </c>
      <c r="AQ30" s="14">
        <v>0</v>
      </c>
      <c r="AR30" s="13">
        <f t="shared" si="9"/>
        <v>3135</v>
      </c>
      <c r="AS30" s="14">
        <v>2607</v>
      </c>
      <c r="AT30" s="14">
        <v>0</v>
      </c>
      <c r="AU30" s="14">
        <v>0</v>
      </c>
      <c r="AV30" s="14">
        <v>0</v>
      </c>
      <c r="AW30" s="14">
        <v>0</v>
      </c>
      <c r="AX30" s="13">
        <f t="shared" si="10"/>
        <v>0</v>
      </c>
      <c r="AY30" s="14">
        <v>0</v>
      </c>
      <c r="AZ30" s="14">
        <v>0</v>
      </c>
      <c r="BA30" s="13">
        <f t="shared" si="11"/>
        <v>0</v>
      </c>
      <c r="BB30" s="14">
        <v>0</v>
      </c>
      <c r="BC30" s="14">
        <v>0</v>
      </c>
      <c r="BD30" s="13">
        <f t="shared" si="12"/>
        <v>528</v>
      </c>
      <c r="BE30" s="14">
        <v>0</v>
      </c>
      <c r="BF30" s="14">
        <v>528</v>
      </c>
      <c r="BG30" s="13">
        <f t="shared" si="13"/>
        <v>0</v>
      </c>
      <c r="BH30" s="14">
        <v>0</v>
      </c>
      <c r="BI30" s="14">
        <v>0</v>
      </c>
      <c r="BJ30" s="13">
        <f t="shared" si="14"/>
        <v>0</v>
      </c>
      <c r="BK30" s="14">
        <v>0</v>
      </c>
      <c r="BL30" s="14">
        <v>0</v>
      </c>
      <c r="BM30" s="13">
        <f t="shared" si="15"/>
        <v>0</v>
      </c>
      <c r="BN30" s="14">
        <v>0</v>
      </c>
      <c r="BO30" s="14">
        <v>0</v>
      </c>
      <c r="BP30" s="13">
        <f t="shared" si="16"/>
        <v>9233</v>
      </c>
      <c r="BQ30" s="13">
        <f t="shared" si="17"/>
        <v>2010</v>
      </c>
      <c r="BR30" s="14">
        <v>2010</v>
      </c>
      <c r="BS30" s="15">
        <v>0</v>
      </c>
      <c r="BT30" s="15">
        <v>1004</v>
      </c>
      <c r="BU30" s="15">
        <v>1006</v>
      </c>
      <c r="BV30" s="13">
        <f t="shared" si="18"/>
        <v>1006</v>
      </c>
      <c r="BW30" s="15">
        <v>1006</v>
      </c>
      <c r="BX30" s="15">
        <v>0</v>
      </c>
      <c r="BY30" s="13">
        <f t="shared" si="19"/>
        <v>0</v>
      </c>
      <c r="BZ30" s="15">
        <v>0</v>
      </c>
      <c r="CA30" s="15">
        <v>0</v>
      </c>
      <c r="CB30" s="13">
        <f t="shared" si="20"/>
        <v>4207</v>
      </c>
      <c r="CC30" s="15">
        <v>4207</v>
      </c>
      <c r="CD30" s="15">
        <v>0</v>
      </c>
      <c r="CE30" s="13">
        <f t="shared" si="21"/>
        <v>3066</v>
      </c>
      <c r="CF30" s="14">
        <v>2744</v>
      </c>
      <c r="CG30" s="14">
        <v>322</v>
      </c>
      <c r="CH30" s="13">
        <f t="shared" si="22"/>
        <v>2741</v>
      </c>
      <c r="CI30" s="14">
        <v>1218</v>
      </c>
      <c r="CJ30" s="14">
        <v>1523</v>
      </c>
      <c r="CK30" s="13">
        <f t="shared" si="23"/>
        <v>0</v>
      </c>
      <c r="CL30" s="14">
        <v>0</v>
      </c>
      <c r="CM30" s="14">
        <v>0</v>
      </c>
      <c r="CN30" s="13">
        <f t="shared" si="24"/>
        <v>1983</v>
      </c>
      <c r="CO30" s="14">
        <v>741</v>
      </c>
      <c r="CP30" s="14">
        <v>1242</v>
      </c>
      <c r="CQ30" s="16"/>
      <c r="CR30" s="13">
        <f t="shared" si="25"/>
        <v>2444</v>
      </c>
      <c r="CS30" s="14">
        <v>1915</v>
      </c>
      <c r="CT30" s="14">
        <v>529</v>
      </c>
      <c r="CU30" s="13">
        <f t="shared" si="26"/>
        <v>2688</v>
      </c>
      <c r="CV30" s="13">
        <f t="shared" si="27"/>
        <v>1563</v>
      </c>
      <c r="CW30" s="13">
        <f t="shared" si="27"/>
        <v>1125</v>
      </c>
      <c r="CX30" s="13">
        <f t="shared" si="28"/>
        <v>437</v>
      </c>
      <c r="CY30" s="14">
        <v>437</v>
      </c>
      <c r="CZ30" s="14">
        <v>0</v>
      </c>
      <c r="DA30" s="13">
        <f t="shared" si="29"/>
        <v>2251</v>
      </c>
      <c r="DB30" s="14">
        <v>1126</v>
      </c>
      <c r="DC30" s="14">
        <v>1125</v>
      </c>
      <c r="DD30" s="13">
        <f t="shared" si="30"/>
        <v>0</v>
      </c>
      <c r="DE30" s="14">
        <v>0</v>
      </c>
      <c r="DF30" s="14">
        <v>0</v>
      </c>
      <c r="DG30" s="17">
        <f t="shared" si="33"/>
        <v>50645</v>
      </c>
      <c r="DH30" s="17">
        <f t="shared" si="31"/>
        <v>33165</v>
      </c>
      <c r="DI30" s="17">
        <v>6436</v>
      </c>
      <c r="DJ30" s="17">
        <f t="shared" si="32"/>
        <v>17480</v>
      </c>
      <c r="DK30" s="18">
        <v>2255</v>
      </c>
      <c r="DL30" s="18">
        <v>1536</v>
      </c>
    </row>
    <row r="31" spans="1:116" ht="15.75" x14ac:dyDescent="0.2">
      <c r="A31" s="19" t="s">
        <v>98</v>
      </c>
      <c r="B31" s="13">
        <f t="shared" si="0"/>
        <v>5358</v>
      </c>
      <c r="C31" s="14">
        <v>0</v>
      </c>
      <c r="D31" s="14">
        <v>3638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1720</v>
      </c>
      <c r="M31" s="14">
        <v>0</v>
      </c>
      <c r="N31" s="14">
        <v>0</v>
      </c>
      <c r="O31" s="13">
        <f t="shared" si="1"/>
        <v>4300</v>
      </c>
      <c r="P31" s="14">
        <v>0</v>
      </c>
      <c r="Q31" s="14">
        <v>4013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287</v>
      </c>
      <c r="X31" s="13">
        <f t="shared" si="2"/>
        <v>23</v>
      </c>
      <c r="Y31" s="13">
        <f t="shared" si="3"/>
        <v>23</v>
      </c>
      <c r="Z31" s="14">
        <v>23</v>
      </c>
      <c r="AA31" s="14">
        <v>0</v>
      </c>
      <c r="AB31" s="13">
        <f t="shared" si="4"/>
        <v>0</v>
      </c>
      <c r="AC31" s="14">
        <v>0</v>
      </c>
      <c r="AD31" s="14">
        <v>0</v>
      </c>
      <c r="AE31" s="13">
        <f t="shared" si="5"/>
        <v>115</v>
      </c>
      <c r="AF31" s="14">
        <v>115</v>
      </c>
      <c r="AG31" s="14">
        <v>0</v>
      </c>
      <c r="AH31" s="14">
        <v>0</v>
      </c>
      <c r="AI31" s="13">
        <f t="shared" si="6"/>
        <v>0</v>
      </c>
      <c r="AJ31" s="14">
        <v>0</v>
      </c>
      <c r="AK31" s="14">
        <v>0</v>
      </c>
      <c r="AL31" s="13">
        <f t="shared" si="7"/>
        <v>1147</v>
      </c>
      <c r="AM31" s="14">
        <v>1032</v>
      </c>
      <c r="AN31" s="14">
        <v>115</v>
      </c>
      <c r="AO31" s="13">
        <f t="shared" si="8"/>
        <v>0</v>
      </c>
      <c r="AP31" s="14">
        <v>0</v>
      </c>
      <c r="AQ31" s="14">
        <v>0</v>
      </c>
      <c r="AR31" s="13">
        <f t="shared" si="9"/>
        <v>355</v>
      </c>
      <c r="AS31" s="14">
        <v>344</v>
      </c>
      <c r="AT31" s="14">
        <v>0</v>
      </c>
      <c r="AU31" s="14">
        <v>0</v>
      </c>
      <c r="AV31" s="14">
        <v>0</v>
      </c>
      <c r="AW31" s="14">
        <v>0</v>
      </c>
      <c r="AX31" s="13">
        <f t="shared" si="10"/>
        <v>0</v>
      </c>
      <c r="AY31" s="14">
        <v>0</v>
      </c>
      <c r="AZ31" s="14">
        <v>0</v>
      </c>
      <c r="BA31" s="13">
        <f t="shared" si="11"/>
        <v>0</v>
      </c>
      <c r="BB31" s="14">
        <v>0</v>
      </c>
      <c r="BC31" s="14">
        <v>0</v>
      </c>
      <c r="BD31" s="13">
        <f t="shared" si="12"/>
        <v>0</v>
      </c>
      <c r="BE31" s="14">
        <v>0</v>
      </c>
      <c r="BF31" s="14">
        <v>0</v>
      </c>
      <c r="BG31" s="13">
        <f t="shared" si="13"/>
        <v>0</v>
      </c>
      <c r="BH31" s="14">
        <v>0</v>
      </c>
      <c r="BI31" s="14">
        <v>0</v>
      </c>
      <c r="BJ31" s="13">
        <f t="shared" si="14"/>
        <v>11</v>
      </c>
      <c r="BK31" s="14">
        <v>11</v>
      </c>
      <c r="BL31" s="14">
        <v>0</v>
      </c>
      <c r="BM31" s="13">
        <f t="shared" si="15"/>
        <v>0</v>
      </c>
      <c r="BN31" s="14">
        <v>0</v>
      </c>
      <c r="BO31" s="14">
        <v>0</v>
      </c>
      <c r="BP31" s="13">
        <f t="shared" si="16"/>
        <v>800</v>
      </c>
      <c r="BQ31" s="13">
        <f t="shared" si="17"/>
        <v>0</v>
      </c>
      <c r="BR31" s="14">
        <v>0</v>
      </c>
      <c r="BS31" s="15">
        <v>0</v>
      </c>
      <c r="BT31" s="15">
        <v>0</v>
      </c>
      <c r="BU31" s="15">
        <v>300</v>
      </c>
      <c r="BV31" s="13">
        <f t="shared" si="18"/>
        <v>0</v>
      </c>
      <c r="BW31" s="15">
        <v>0</v>
      </c>
      <c r="BX31" s="15">
        <v>0</v>
      </c>
      <c r="BY31" s="13">
        <f t="shared" si="19"/>
        <v>0</v>
      </c>
      <c r="BZ31" s="15">
        <v>0</v>
      </c>
      <c r="CA31" s="15">
        <v>0</v>
      </c>
      <c r="CB31" s="13">
        <f t="shared" si="20"/>
        <v>500</v>
      </c>
      <c r="CC31" s="15">
        <v>500</v>
      </c>
      <c r="CD31" s="15">
        <v>0</v>
      </c>
      <c r="CE31" s="13">
        <f t="shared" si="21"/>
        <v>860</v>
      </c>
      <c r="CF31" s="14">
        <v>860</v>
      </c>
      <c r="CG31" s="14">
        <v>0</v>
      </c>
      <c r="CH31" s="13">
        <f t="shared" si="22"/>
        <v>688</v>
      </c>
      <c r="CI31" s="14">
        <v>516</v>
      </c>
      <c r="CJ31" s="14">
        <v>172</v>
      </c>
      <c r="CK31" s="13">
        <f t="shared" si="23"/>
        <v>0</v>
      </c>
      <c r="CL31" s="14">
        <v>0</v>
      </c>
      <c r="CM31" s="14">
        <v>0</v>
      </c>
      <c r="CN31" s="13">
        <f t="shared" si="24"/>
        <v>917</v>
      </c>
      <c r="CO31" s="14">
        <v>344</v>
      </c>
      <c r="CP31" s="14">
        <v>573</v>
      </c>
      <c r="CQ31" s="16"/>
      <c r="CR31" s="13">
        <f t="shared" si="25"/>
        <v>1089</v>
      </c>
      <c r="CS31" s="14">
        <v>860</v>
      </c>
      <c r="CT31" s="14">
        <v>229</v>
      </c>
      <c r="CU31" s="13">
        <f t="shared" si="26"/>
        <v>2580</v>
      </c>
      <c r="CV31" s="13">
        <f t="shared" si="27"/>
        <v>2580</v>
      </c>
      <c r="CW31" s="13">
        <f t="shared" si="27"/>
        <v>0</v>
      </c>
      <c r="CX31" s="13">
        <f t="shared" si="28"/>
        <v>516</v>
      </c>
      <c r="CY31" s="14">
        <v>516</v>
      </c>
      <c r="CZ31" s="14">
        <v>0</v>
      </c>
      <c r="DA31" s="13">
        <f t="shared" si="29"/>
        <v>2064</v>
      </c>
      <c r="DB31" s="14">
        <v>2064</v>
      </c>
      <c r="DC31" s="14">
        <v>0</v>
      </c>
      <c r="DD31" s="13">
        <f t="shared" si="30"/>
        <v>0</v>
      </c>
      <c r="DE31" s="14">
        <v>0</v>
      </c>
      <c r="DF31" s="14">
        <v>0</v>
      </c>
      <c r="DG31" s="17">
        <f t="shared" si="33"/>
        <v>18232</v>
      </c>
      <c r="DH31" s="17">
        <f t="shared" si="31"/>
        <v>12843</v>
      </c>
      <c r="DI31" s="17">
        <v>1518</v>
      </c>
      <c r="DJ31" s="17">
        <f t="shared" si="32"/>
        <v>5389</v>
      </c>
      <c r="DK31" s="18">
        <v>516</v>
      </c>
      <c r="DL31" s="18">
        <v>351</v>
      </c>
    </row>
    <row r="32" spans="1:116" ht="15.75" x14ac:dyDescent="0.2">
      <c r="A32" s="19" t="s">
        <v>99</v>
      </c>
      <c r="B32" s="13">
        <f t="shared" si="0"/>
        <v>27515</v>
      </c>
      <c r="C32" s="14">
        <v>0</v>
      </c>
      <c r="D32" s="14">
        <v>19264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7452</v>
      </c>
      <c r="M32" s="14">
        <v>799</v>
      </c>
      <c r="N32" s="14">
        <v>0</v>
      </c>
      <c r="O32" s="13">
        <f t="shared" si="1"/>
        <v>9323</v>
      </c>
      <c r="P32" s="14">
        <v>0</v>
      </c>
      <c r="Q32" s="14">
        <v>7801</v>
      </c>
      <c r="R32" s="14">
        <v>0</v>
      </c>
      <c r="S32" s="14">
        <v>711</v>
      </c>
      <c r="T32" s="14">
        <v>0</v>
      </c>
      <c r="U32" s="14">
        <v>0</v>
      </c>
      <c r="V32" s="14">
        <v>0</v>
      </c>
      <c r="W32" s="14">
        <v>811</v>
      </c>
      <c r="X32" s="13">
        <f t="shared" si="2"/>
        <v>0</v>
      </c>
      <c r="Y32" s="13">
        <f t="shared" si="3"/>
        <v>0</v>
      </c>
      <c r="Z32" s="14">
        <v>0</v>
      </c>
      <c r="AA32" s="14">
        <v>0</v>
      </c>
      <c r="AB32" s="13">
        <f t="shared" si="4"/>
        <v>0</v>
      </c>
      <c r="AC32" s="14">
        <v>0</v>
      </c>
      <c r="AD32" s="14">
        <v>0</v>
      </c>
      <c r="AE32" s="13">
        <f t="shared" si="5"/>
        <v>1800</v>
      </c>
      <c r="AF32" s="14">
        <v>1528</v>
      </c>
      <c r="AG32" s="14">
        <v>272</v>
      </c>
      <c r="AH32" s="14">
        <v>0</v>
      </c>
      <c r="AI32" s="13">
        <f t="shared" si="6"/>
        <v>0</v>
      </c>
      <c r="AJ32" s="14">
        <v>0</v>
      </c>
      <c r="AK32" s="14">
        <v>0</v>
      </c>
      <c r="AL32" s="13">
        <f t="shared" si="7"/>
        <v>3366</v>
      </c>
      <c r="AM32" s="14">
        <v>2812</v>
      </c>
      <c r="AN32" s="14">
        <v>554</v>
      </c>
      <c r="AO32" s="13">
        <f t="shared" si="8"/>
        <v>80</v>
      </c>
      <c r="AP32" s="14">
        <v>80</v>
      </c>
      <c r="AQ32" s="14">
        <v>0</v>
      </c>
      <c r="AR32" s="13">
        <f t="shared" si="9"/>
        <v>7936</v>
      </c>
      <c r="AS32" s="14">
        <v>7071</v>
      </c>
      <c r="AT32" s="14">
        <v>226</v>
      </c>
      <c r="AU32" s="14">
        <v>0</v>
      </c>
      <c r="AV32" s="14">
        <v>0</v>
      </c>
      <c r="AW32" s="14">
        <v>0</v>
      </c>
      <c r="AX32" s="13">
        <f t="shared" si="10"/>
        <v>0</v>
      </c>
      <c r="AY32" s="14">
        <v>0</v>
      </c>
      <c r="AZ32" s="14">
        <v>0</v>
      </c>
      <c r="BA32" s="13">
        <f t="shared" si="11"/>
        <v>0</v>
      </c>
      <c r="BB32" s="14">
        <v>0</v>
      </c>
      <c r="BC32" s="14">
        <v>0</v>
      </c>
      <c r="BD32" s="13">
        <f t="shared" si="12"/>
        <v>0</v>
      </c>
      <c r="BE32" s="14">
        <v>0</v>
      </c>
      <c r="BF32" s="14">
        <v>0</v>
      </c>
      <c r="BG32" s="13">
        <f t="shared" si="13"/>
        <v>0</v>
      </c>
      <c r="BH32" s="14">
        <v>0</v>
      </c>
      <c r="BI32" s="14">
        <v>0</v>
      </c>
      <c r="BJ32" s="13">
        <f t="shared" si="14"/>
        <v>639</v>
      </c>
      <c r="BK32" s="14">
        <v>639</v>
      </c>
      <c r="BL32" s="14">
        <v>0</v>
      </c>
      <c r="BM32" s="13">
        <f t="shared" si="15"/>
        <v>81</v>
      </c>
      <c r="BN32" s="14">
        <v>81</v>
      </c>
      <c r="BO32" s="14">
        <v>0</v>
      </c>
      <c r="BP32" s="13">
        <f t="shared" si="16"/>
        <v>3135</v>
      </c>
      <c r="BQ32" s="13">
        <f t="shared" si="17"/>
        <v>119</v>
      </c>
      <c r="BR32" s="14">
        <v>102</v>
      </c>
      <c r="BS32" s="15">
        <v>17</v>
      </c>
      <c r="BT32" s="15">
        <v>256</v>
      </c>
      <c r="BU32" s="15">
        <v>767</v>
      </c>
      <c r="BV32" s="13">
        <f t="shared" si="18"/>
        <v>0</v>
      </c>
      <c r="BW32" s="15">
        <v>0</v>
      </c>
      <c r="BX32" s="15">
        <v>0</v>
      </c>
      <c r="BY32" s="13">
        <f t="shared" si="19"/>
        <v>0</v>
      </c>
      <c r="BZ32" s="15">
        <v>0</v>
      </c>
      <c r="CA32" s="15">
        <v>0</v>
      </c>
      <c r="CB32" s="13">
        <f t="shared" si="20"/>
        <v>1993</v>
      </c>
      <c r="CC32" s="15">
        <v>1610</v>
      </c>
      <c r="CD32" s="15">
        <v>383</v>
      </c>
      <c r="CE32" s="13">
        <f t="shared" si="21"/>
        <v>1322</v>
      </c>
      <c r="CF32" s="14">
        <v>1141</v>
      </c>
      <c r="CG32" s="14">
        <v>181</v>
      </c>
      <c r="CH32" s="13">
        <f t="shared" si="22"/>
        <v>1625</v>
      </c>
      <c r="CI32" s="14">
        <v>1084</v>
      </c>
      <c r="CJ32" s="14">
        <v>541</v>
      </c>
      <c r="CK32" s="13">
        <f t="shared" si="23"/>
        <v>0</v>
      </c>
      <c r="CL32" s="14">
        <v>0</v>
      </c>
      <c r="CM32" s="14">
        <v>0</v>
      </c>
      <c r="CN32" s="13">
        <f t="shared" si="24"/>
        <v>2483</v>
      </c>
      <c r="CO32" s="14">
        <v>1897</v>
      </c>
      <c r="CP32" s="14">
        <v>586</v>
      </c>
      <c r="CQ32" s="16"/>
      <c r="CR32" s="13">
        <f t="shared" si="25"/>
        <v>2263</v>
      </c>
      <c r="CS32" s="14">
        <v>1888</v>
      </c>
      <c r="CT32" s="14">
        <v>375</v>
      </c>
      <c r="CU32" s="13">
        <f t="shared" si="26"/>
        <v>1873</v>
      </c>
      <c r="CV32" s="13">
        <f t="shared" si="27"/>
        <v>1776</v>
      </c>
      <c r="CW32" s="13">
        <f t="shared" si="27"/>
        <v>97</v>
      </c>
      <c r="CX32" s="13">
        <f t="shared" si="28"/>
        <v>135</v>
      </c>
      <c r="CY32" s="14">
        <v>114</v>
      </c>
      <c r="CZ32" s="14">
        <v>21</v>
      </c>
      <c r="DA32" s="13">
        <f t="shared" si="29"/>
        <v>1738</v>
      </c>
      <c r="DB32" s="14">
        <v>1662</v>
      </c>
      <c r="DC32" s="14">
        <v>76</v>
      </c>
      <c r="DD32" s="13">
        <f t="shared" si="30"/>
        <v>0</v>
      </c>
      <c r="DE32" s="14">
        <v>0</v>
      </c>
      <c r="DF32" s="14">
        <v>0</v>
      </c>
      <c r="DG32" s="17">
        <f t="shared" si="33"/>
        <v>62802</v>
      </c>
      <c r="DH32" s="17">
        <f t="shared" si="31"/>
        <v>49991</v>
      </c>
      <c r="DI32" s="17">
        <v>2901</v>
      </c>
      <c r="DJ32" s="17">
        <f t="shared" si="32"/>
        <v>12811</v>
      </c>
      <c r="DK32" s="18">
        <v>1001</v>
      </c>
      <c r="DL32" s="18">
        <v>682</v>
      </c>
    </row>
    <row r="33" spans="1:116" ht="15.75" x14ac:dyDescent="0.2">
      <c r="A33" s="19" t="s">
        <v>100</v>
      </c>
      <c r="B33" s="13">
        <f t="shared" si="0"/>
        <v>2513</v>
      </c>
      <c r="C33" s="14">
        <v>0</v>
      </c>
      <c r="D33" s="14">
        <v>2513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3">
        <f t="shared" si="1"/>
        <v>2896</v>
      </c>
      <c r="P33" s="14">
        <v>0</v>
      </c>
      <c r="Q33" s="14">
        <v>2896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3">
        <f t="shared" si="2"/>
        <v>0</v>
      </c>
      <c r="Y33" s="13">
        <f t="shared" si="3"/>
        <v>0</v>
      </c>
      <c r="Z33" s="14">
        <v>0</v>
      </c>
      <c r="AA33" s="14">
        <v>0</v>
      </c>
      <c r="AB33" s="13">
        <f t="shared" si="4"/>
        <v>0</v>
      </c>
      <c r="AC33" s="14">
        <v>0</v>
      </c>
      <c r="AD33" s="14">
        <v>0</v>
      </c>
      <c r="AE33" s="13">
        <f t="shared" si="5"/>
        <v>77</v>
      </c>
      <c r="AF33" s="14">
        <f>217-140</f>
        <v>77</v>
      </c>
      <c r="AG33" s="14">
        <v>0</v>
      </c>
      <c r="AH33" s="14">
        <v>0</v>
      </c>
      <c r="AI33" s="13">
        <f t="shared" si="6"/>
        <v>0</v>
      </c>
      <c r="AJ33" s="14">
        <v>0</v>
      </c>
      <c r="AK33" s="14">
        <v>0</v>
      </c>
      <c r="AL33" s="13">
        <f t="shared" si="7"/>
        <v>522</v>
      </c>
      <c r="AM33" s="14">
        <v>507</v>
      </c>
      <c r="AN33" s="14">
        <v>15</v>
      </c>
      <c r="AO33" s="13">
        <f t="shared" si="8"/>
        <v>140</v>
      </c>
      <c r="AP33" s="14">
        <v>140</v>
      </c>
      <c r="AQ33" s="14">
        <v>0</v>
      </c>
      <c r="AR33" s="13">
        <f t="shared" si="9"/>
        <v>558</v>
      </c>
      <c r="AS33" s="14">
        <v>543</v>
      </c>
      <c r="AT33" s="14">
        <v>0</v>
      </c>
      <c r="AU33" s="14">
        <v>0</v>
      </c>
      <c r="AV33" s="14">
        <v>0</v>
      </c>
      <c r="AW33" s="14">
        <v>0</v>
      </c>
      <c r="AX33" s="13">
        <f t="shared" si="10"/>
        <v>0</v>
      </c>
      <c r="AY33" s="14">
        <v>0</v>
      </c>
      <c r="AZ33" s="14">
        <v>0</v>
      </c>
      <c r="BA33" s="13">
        <f t="shared" si="11"/>
        <v>0</v>
      </c>
      <c r="BB33" s="14">
        <v>0</v>
      </c>
      <c r="BC33" s="14">
        <v>0</v>
      </c>
      <c r="BD33" s="13">
        <f t="shared" si="12"/>
        <v>0</v>
      </c>
      <c r="BE33" s="14">
        <v>0</v>
      </c>
      <c r="BF33" s="14">
        <v>0</v>
      </c>
      <c r="BG33" s="13">
        <f t="shared" si="13"/>
        <v>0</v>
      </c>
      <c r="BH33" s="14">
        <v>0</v>
      </c>
      <c r="BI33" s="14">
        <v>0</v>
      </c>
      <c r="BJ33" s="13">
        <f t="shared" si="14"/>
        <v>15</v>
      </c>
      <c r="BK33" s="14">
        <v>15</v>
      </c>
      <c r="BL33" s="14">
        <v>0</v>
      </c>
      <c r="BM33" s="13">
        <f t="shared" si="15"/>
        <v>0</v>
      </c>
      <c r="BN33" s="14">
        <v>0</v>
      </c>
      <c r="BO33" s="14">
        <v>0</v>
      </c>
      <c r="BP33" s="13">
        <f t="shared" si="16"/>
        <v>1236</v>
      </c>
      <c r="BQ33" s="13">
        <f t="shared" si="17"/>
        <v>382</v>
      </c>
      <c r="BR33" s="14">
        <v>382</v>
      </c>
      <c r="BS33" s="15">
        <v>0</v>
      </c>
      <c r="BT33" s="15">
        <v>0</v>
      </c>
      <c r="BU33" s="15">
        <v>0</v>
      </c>
      <c r="BV33" s="13">
        <f t="shared" si="18"/>
        <v>0</v>
      </c>
      <c r="BW33" s="15">
        <v>0</v>
      </c>
      <c r="BX33" s="15">
        <v>0</v>
      </c>
      <c r="BY33" s="13">
        <f t="shared" si="19"/>
        <v>0</v>
      </c>
      <c r="BZ33" s="15">
        <v>0</v>
      </c>
      <c r="CA33" s="15">
        <v>0</v>
      </c>
      <c r="CB33" s="13">
        <f t="shared" si="20"/>
        <v>854</v>
      </c>
      <c r="CC33" s="15">
        <v>446</v>
      </c>
      <c r="CD33" s="15">
        <v>408</v>
      </c>
      <c r="CE33" s="13">
        <f t="shared" si="21"/>
        <v>2264</v>
      </c>
      <c r="CF33" s="14">
        <f>2317-60</f>
        <v>2257</v>
      </c>
      <c r="CG33" s="14">
        <v>7</v>
      </c>
      <c r="CH33" s="13">
        <f t="shared" si="22"/>
        <v>121</v>
      </c>
      <c r="CI33" s="14">
        <v>114</v>
      </c>
      <c r="CJ33" s="14">
        <v>7</v>
      </c>
      <c r="CK33" s="13">
        <f t="shared" si="23"/>
        <v>0</v>
      </c>
      <c r="CL33" s="14">
        <v>0</v>
      </c>
      <c r="CM33" s="14">
        <v>0</v>
      </c>
      <c r="CN33" s="13">
        <f t="shared" si="24"/>
        <v>0</v>
      </c>
      <c r="CO33" s="14">
        <v>0</v>
      </c>
      <c r="CP33" s="14">
        <v>0</v>
      </c>
      <c r="CQ33" s="16"/>
      <c r="CR33" s="13">
        <f t="shared" si="25"/>
        <v>249</v>
      </c>
      <c r="CS33" s="14">
        <v>249</v>
      </c>
      <c r="CT33" s="14">
        <v>0</v>
      </c>
      <c r="CU33" s="13">
        <f t="shared" si="26"/>
        <v>0</v>
      </c>
      <c r="CV33" s="13">
        <f t="shared" si="27"/>
        <v>0</v>
      </c>
      <c r="CW33" s="13">
        <f t="shared" si="27"/>
        <v>0</v>
      </c>
      <c r="CX33" s="13">
        <f t="shared" si="28"/>
        <v>0</v>
      </c>
      <c r="CY33" s="14">
        <v>0</v>
      </c>
      <c r="CZ33" s="14">
        <v>0</v>
      </c>
      <c r="DA33" s="13">
        <f t="shared" si="29"/>
        <v>0</v>
      </c>
      <c r="DB33" s="14">
        <v>0</v>
      </c>
      <c r="DC33" s="14">
        <v>0</v>
      </c>
      <c r="DD33" s="13">
        <f t="shared" si="30"/>
        <v>0</v>
      </c>
      <c r="DE33" s="14">
        <v>0</v>
      </c>
      <c r="DF33" s="14">
        <v>0</v>
      </c>
      <c r="DG33" s="17">
        <f t="shared" si="33"/>
        <v>10576</v>
      </c>
      <c r="DH33" s="17">
        <f t="shared" si="31"/>
        <v>7243</v>
      </c>
      <c r="DI33" s="17">
        <v>2051</v>
      </c>
      <c r="DJ33" s="17">
        <f t="shared" si="32"/>
        <v>3333</v>
      </c>
      <c r="DK33" s="18">
        <v>730</v>
      </c>
      <c r="DL33" s="18">
        <v>497</v>
      </c>
    </row>
    <row r="34" spans="1:116" ht="15.75" x14ac:dyDescent="0.2">
      <c r="A34" s="19" t="s">
        <v>101</v>
      </c>
      <c r="B34" s="13">
        <f t="shared" si="0"/>
        <v>7743</v>
      </c>
      <c r="C34" s="14">
        <v>2659</v>
      </c>
      <c r="D34" s="14">
        <v>5084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3">
        <f t="shared" si="1"/>
        <v>7266</v>
      </c>
      <c r="P34" s="14">
        <v>0</v>
      </c>
      <c r="Q34" s="14">
        <v>7266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3">
        <f t="shared" si="2"/>
        <v>234</v>
      </c>
      <c r="Y34" s="13">
        <f t="shared" si="3"/>
        <v>234</v>
      </c>
      <c r="Z34" s="14">
        <v>234</v>
      </c>
      <c r="AA34" s="14">
        <v>0</v>
      </c>
      <c r="AB34" s="13">
        <f t="shared" si="4"/>
        <v>0</v>
      </c>
      <c r="AC34" s="14">
        <v>0</v>
      </c>
      <c r="AD34" s="14">
        <v>0</v>
      </c>
      <c r="AE34" s="13">
        <f t="shared" si="5"/>
        <v>234</v>
      </c>
      <c r="AF34" s="14">
        <v>234</v>
      </c>
      <c r="AG34" s="14">
        <v>0</v>
      </c>
      <c r="AH34" s="14">
        <v>0</v>
      </c>
      <c r="AI34" s="13">
        <f t="shared" si="6"/>
        <v>0</v>
      </c>
      <c r="AJ34" s="14">
        <v>0</v>
      </c>
      <c r="AK34" s="14">
        <v>0</v>
      </c>
      <c r="AL34" s="13">
        <f t="shared" si="7"/>
        <v>1241</v>
      </c>
      <c r="AM34" s="14">
        <v>1241</v>
      </c>
      <c r="AN34" s="14">
        <v>0</v>
      </c>
      <c r="AO34" s="13">
        <f t="shared" si="8"/>
        <v>1268</v>
      </c>
      <c r="AP34" s="14">
        <v>1268</v>
      </c>
      <c r="AQ34" s="14">
        <v>0</v>
      </c>
      <c r="AR34" s="13">
        <f t="shared" si="9"/>
        <v>1605</v>
      </c>
      <c r="AS34" s="14">
        <v>1153</v>
      </c>
      <c r="AT34" s="14">
        <v>0</v>
      </c>
      <c r="AU34" s="14">
        <v>0</v>
      </c>
      <c r="AV34" s="14">
        <v>0</v>
      </c>
      <c r="AW34" s="14">
        <v>0</v>
      </c>
      <c r="AX34" s="13">
        <f t="shared" si="10"/>
        <v>0</v>
      </c>
      <c r="AY34" s="14">
        <v>0</v>
      </c>
      <c r="AZ34" s="14">
        <v>0</v>
      </c>
      <c r="BA34" s="13">
        <f t="shared" si="11"/>
        <v>405</v>
      </c>
      <c r="BB34" s="14">
        <v>405</v>
      </c>
      <c r="BC34" s="14">
        <v>0</v>
      </c>
      <c r="BD34" s="13">
        <f t="shared" si="12"/>
        <v>0</v>
      </c>
      <c r="BE34" s="14">
        <v>0</v>
      </c>
      <c r="BF34" s="14">
        <v>0</v>
      </c>
      <c r="BG34" s="13">
        <f t="shared" si="13"/>
        <v>0</v>
      </c>
      <c r="BH34" s="14">
        <v>0</v>
      </c>
      <c r="BI34" s="14">
        <v>0</v>
      </c>
      <c r="BJ34" s="13">
        <f t="shared" si="14"/>
        <v>47</v>
      </c>
      <c r="BK34" s="14">
        <v>47</v>
      </c>
      <c r="BL34" s="14">
        <v>0</v>
      </c>
      <c r="BM34" s="13">
        <f t="shared" si="15"/>
        <v>0</v>
      </c>
      <c r="BN34" s="14">
        <v>0</v>
      </c>
      <c r="BO34" s="14">
        <v>0</v>
      </c>
      <c r="BP34" s="13">
        <f t="shared" si="16"/>
        <v>1026</v>
      </c>
      <c r="BQ34" s="13">
        <f t="shared" si="17"/>
        <v>1026</v>
      </c>
      <c r="BR34" s="14">
        <v>1026</v>
      </c>
      <c r="BS34" s="15">
        <v>0</v>
      </c>
      <c r="BT34" s="15">
        <v>0</v>
      </c>
      <c r="BU34" s="15">
        <v>0</v>
      </c>
      <c r="BV34" s="13">
        <f t="shared" si="18"/>
        <v>0</v>
      </c>
      <c r="BW34" s="15">
        <v>0</v>
      </c>
      <c r="BX34" s="15">
        <v>0</v>
      </c>
      <c r="BY34" s="13">
        <f t="shared" si="19"/>
        <v>0</v>
      </c>
      <c r="BZ34" s="15">
        <v>0</v>
      </c>
      <c r="CA34" s="15">
        <v>0</v>
      </c>
      <c r="CB34" s="13">
        <f t="shared" si="20"/>
        <v>0</v>
      </c>
      <c r="CC34" s="15">
        <v>0</v>
      </c>
      <c r="CD34" s="15">
        <v>0</v>
      </c>
      <c r="CE34" s="13">
        <f t="shared" si="21"/>
        <v>3466</v>
      </c>
      <c r="CF34" s="14">
        <v>3466</v>
      </c>
      <c r="CG34" s="14">
        <v>0</v>
      </c>
      <c r="CH34" s="13">
        <f t="shared" si="22"/>
        <v>2535</v>
      </c>
      <c r="CI34" s="14">
        <v>2420</v>
      </c>
      <c r="CJ34" s="14">
        <v>115</v>
      </c>
      <c r="CK34" s="13">
        <f t="shared" si="23"/>
        <v>0</v>
      </c>
      <c r="CL34" s="14">
        <v>0</v>
      </c>
      <c r="CM34" s="14">
        <v>0</v>
      </c>
      <c r="CN34" s="13">
        <f t="shared" si="24"/>
        <v>0</v>
      </c>
      <c r="CO34" s="14">
        <v>0</v>
      </c>
      <c r="CP34" s="14">
        <v>0</v>
      </c>
      <c r="CQ34" s="16"/>
      <c r="CR34" s="13">
        <f t="shared" si="25"/>
        <v>0</v>
      </c>
      <c r="CS34" s="14">
        <v>0</v>
      </c>
      <c r="CT34" s="14">
        <v>0</v>
      </c>
      <c r="CU34" s="13">
        <f t="shared" si="26"/>
        <v>733</v>
      </c>
      <c r="CV34" s="13">
        <f t="shared" si="27"/>
        <v>353</v>
      </c>
      <c r="CW34" s="13">
        <f t="shared" si="27"/>
        <v>380</v>
      </c>
      <c r="CX34" s="13">
        <f t="shared" si="28"/>
        <v>104</v>
      </c>
      <c r="CY34" s="14">
        <v>23</v>
      </c>
      <c r="CZ34" s="14">
        <v>81</v>
      </c>
      <c r="DA34" s="13">
        <f t="shared" si="29"/>
        <v>629</v>
      </c>
      <c r="DB34" s="14">
        <v>330</v>
      </c>
      <c r="DC34" s="14">
        <v>299</v>
      </c>
      <c r="DD34" s="13">
        <f t="shared" si="30"/>
        <v>0</v>
      </c>
      <c r="DE34" s="14">
        <v>0</v>
      </c>
      <c r="DF34" s="14">
        <v>0</v>
      </c>
      <c r="DG34" s="17">
        <f t="shared" si="33"/>
        <v>27351</v>
      </c>
      <c r="DH34" s="17">
        <f t="shared" si="31"/>
        <v>19590</v>
      </c>
      <c r="DI34" s="17">
        <v>1302</v>
      </c>
      <c r="DJ34" s="17">
        <f t="shared" si="32"/>
        <v>7761</v>
      </c>
      <c r="DK34" s="18">
        <v>476</v>
      </c>
      <c r="DL34" s="18">
        <v>325</v>
      </c>
    </row>
    <row r="35" spans="1:116" ht="15.75" x14ac:dyDescent="0.2">
      <c r="A35" s="19" t="s">
        <v>102</v>
      </c>
      <c r="B35" s="13">
        <f t="shared" si="0"/>
        <v>26019</v>
      </c>
      <c r="C35" s="14">
        <v>0</v>
      </c>
      <c r="D35" s="14">
        <v>25710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309</v>
      </c>
      <c r="M35" s="14">
        <v>0</v>
      </c>
      <c r="N35" s="14">
        <v>0</v>
      </c>
      <c r="O35" s="13">
        <f t="shared" si="1"/>
        <v>12776</v>
      </c>
      <c r="P35" s="14">
        <v>0</v>
      </c>
      <c r="Q35" s="14">
        <v>12658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118</v>
      </c>
      <c r="X35" s="13">
        <f t="shared" si="2"/>
        <v>20</v>
      </c>
      <c r="Y35" s="13">
        <f t="shared" si="3"/>
        <v>20</v>
      </c>
      <c r="Z35" s="14">
        <v>20</v>
      </c>
      <c r="AA35" s="14">
        <v>0</v>
      </c>
      <c r="AB35" s="13">
        <f t="shared" si="4"/>
        <v>0</v>
      </c>
      <c r="AC35" s="14">
        <v>0</v>
      </c>
      <c r="AD35" s="14">
        <v>0</v>
      </c>
      <c r="AE35" s="13">
        <f t="shared" si="5"/>
        <v>4561</v>
      </c>
      <c r="AF35" s="14">
        <v>4549</v>
      </c>
      <c r="AG35" s="14">
        <v>12</v>
      </c>
      <c r="AH35" s="14">
        <v>0</v>
      </c>
      <c r="AI35" s="13">
        <f t="shared" si="6"/>
        <v>0</v>
      </c>
      <c r="AJ35" s="14">
        <v>0</v>
      </c>
      <c r="AK35" s="14">
        <v>0</v>
      </c>
      <c r="AL35" s="13">
        <f t="shared" si="7"/>
        <v>3589</v>
      </c>
      <c r="AM35" s="14">
        <v>3550</v>
      </c>
      <c r="AN35" s="14">
        <v>39</v>
      </c>
      <c r="AO35" s="13">
        <f t="shared" si="8"/>
        <v>21</v>
      </c>
      <c r="AP35" s="14">
        <v>9</v>
      </c>
      <c r="AQ35" s="14">
        <v>12</v>
      </c>
      <c r="AR35" s="13">
        <f t="shared" si="9"/>
        <v>3077</v>
      </c>
      <c r="AS35" s="14">
        <v>1384</v>
      </c>
      <c r="AT35" s="14">
        <v>9</v>
      </c>
      <c r="AU35" s="14">
        <v>0</v>
      </c>
      <c r="AV35" s="14">
        <v>0</v>
      </c>
      <c r="AW35" s="14">
        <v>0</v>
      </c>
      <c r="AX35" s="13">
        <f t="shared" si="10"/>
        <v>0</v>
      </c>
      <c r="AY35" s="14">
        <v>0</v>
      </c>
      <c r="AZ35" s="14">
        <v>0</v>
      </c>
      <c r="BA35" s="13">
        <f t="shared" si="11"/>
        <v>0</v>
      </c>
      <c r="BB35" s="14">
        <v>0</v>
      </c>
      <c r="BC35" s="14">
        <v>0</v>
      </c>
      <c r="BD35" s="13">
        <f t="shared" si="12"/>
        <v>1591</v>
      </c>
      <c r="BE35" s="14">
        <v>1582</v>
      </c>
      <c r="BF35" s="14">
        <v>9</v>
      </c>
      <c r="BG35" s="13">
        <f t="shared" si="13"/>
        <v>0</v>
      </c>
      <c r="BH35" s="14">
        <v>0</v>
      </c>
      <c r="BI35" s="14">
        <v>0</v>
      </c>
      <c r="BJ35" s="13">
        <f t="shared" si="14"/>
        <v>93</v>
      </c>
      <c r="BK35" s="14">
        <v>93</v>
      </c>
      <c r="BL35" s="14">
        <v>0</v>
      </c>
      <c r="BM35" s="13">
        <f t="shared" si="15"/>
        <v>12</v>
      </c>
      <c r="BN35" s="14">
        <v>12</v>
      </c>
      <c r="BO35" s="14">
        <v>0</v>
      </c>
      <c r="BP35" s="13">
        <f t="shared" si="16"/>
        <v>1070</v>
      </c>
      <c r="BQ35" s="13">
        <f t="shared" si="17"/>
        <v>497</v>
      </c>
      <c r="BR35" s="14">
        <v>382</v>
      </c>
      <c r="BS35" s="15">
        <v>115</v>
      </c>
      <c r="BT35" s="15">
        <v>0</v>
      </c>
      <c r="BU35" s="15">
        <v>255</v>
      </c>
      <c r="BV35" s="13">
        <f t="shared" si="18"/>
        <v>0</v>
      </c>
      <c r="BW35" s="15">
        <v>0</v>
      </c>
      <c r="BX35" s="15">
        <v>0</v>
      </c>
      <c r="BY35" s="13">
        <f t="shared" si="19"/>
        <v>0</v>
      </c>
      <c r="BZ35" s="15">
        <v>0</v>
      </c>
      <c r="CA35" s="15">
        <v>0</v>
      </c>
      <c r="CB35" s="13">
        <f t="shared" si="20"/>
        <v>318</v>
      </c>
      <c r="CC35" s="15">
        <v>191</v>
      </c>
      <c r="CD35" s="15">
        <v>127</v>
      </c>
      <c r="CE35" s="13">
        <f t="shared" si="21"/>
        <v>4953</v>
      </c>
      <c r="CF35" s="14">
        <v>4944</v>
      </c>
      <c r="CG35" s="14">
        <v>9</v>
      </c>
      <c r="CH35" s="13">
        <f t="shared" si="22"/>
        <v>495</v>
      </c>
      <c r="CI35" s="14">
        <v>396</v>
      </c>
      <c r="CJ35" s="14">
        <v>99</v>
      </c>
      <c r="CK35" s="13">
        <f t="shared" si="23"/>
        <v>0</v>
      </c>
      <c r="CL35" s="14">
        <v>0</v>
      </c>
      <c r="CM35" s="14">
        <v>0</v>
      </c>
      <c r="CN35" s="13">
        <f t="shared" si="24"/>
        <v>4846</v>
      </c>
      <c r="CO35" s="14">
        <v>2077</v>
      </c>
      <c r="CP35" s="14">
        <v>2769</v>
      </c>
      <c r="CQ35" s="16"/>
      <c r="CR35" s="13">
        <f t="shared" si="25"/>
        <v>593</v>
      </c>
      <c r="CS35" s="14">
        <v>396</v>
      </c>
      <c r="CT35" s="14">
        <v>197</v>
      </c>
      <c r="CU35" s="13">
        <f t="shared" si="26"/>
        <v>1281</v>
      </c>
      <c r="CV35" s="13">
        <f t="shared" si="27"/>
        <v>1281</v>
      </c>
      <c r="CW35" s="13">
        <f t="shared" si="27"/>
        <v>0</v>
      </c>
      <c r="CX35" s="13">
        <f t="shared" si="28"/>
        <v>0</v>
      </c>
      <c r="CY35" s="14">
        <v>0</v>
      </c>
      <c r="CZ35" s="14">
        <v>0</v>
      </c>
      <c r="DA35" s="13">
        <f t="shared" si="29"/>
        <v>1281</v>
      </c>
      <c r="DB35" s="14">
        <v>1281</v>
      </c>
      <c r="DC35" s="14">
        <v>0</v>
      </c>
      <c r="DD35" s="13">
        <f t="shared" si="30"/>
        <v>0</v>
      </c>
      <c r="DE35" s="14">
        <v>0</v>
      </c>
      <c r="DF35" s="14">
        <v>0</v>
      </c>
      <c r="DG35" s="17">
        <f t="shared" si="33"/>
        <v>63313</v>
      </c>
      <c r="DH35" s="17">
        <f t="shared" si="31"/>
        <v>47140</v>
      </c>
      <c r="DI35" s="17">
        <v>3890</v>
      </c>
      <c r="DJ35" s="17">
        <f t="shared" si="32"/>
        <v>16173</v>
      </c>
      <c r="DK35" s="18">
        <v>1327</v>
      </c>
      <c r="DL35" s="18">
        <v>904</v>
      </c>
    </row>
    <row r="36" spans="1:116" ht="15.75" x14ac:dyDescent="0.2">
      <c r="A36" s="19" t="s">
        <v>103</v>
      </c>
      <c r="B36" s="13">
        <f t="shared" si="0"/>
        <v>11036</v>
      </c>
      <c r="C36" s="14">
        <v>0</v>
      </c>
      <c r="D36" s="14">
        <v>5439</v>
      </c>
      <c r="E36" s="14">
        <v>3485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2112</v>
      </c>
      <c r="M36" s="14">
        <v>0</v>
      </c>
      <c r="N36" s="14">
        <v>0</v>
      </c>
      <c r="O36" s="13">
        <f t="shared" si="1"/>
        <v>1928</v>
      </c>
      <c r="P36" s="14">
        <v>938</v>
      </c>
      <c r="Q36" s="14">
        <v>990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3">
        <f t="shared" si="2"/>
        <v>41</v>
      </c>
      <c r="Y36" s="13">
        <f t="shared" si="3"/>
        <v>41</v>
      </c>
      <c r="Z36" s="14">
        <v>41</v>
      </c>
      <c r="AA36" s="14">
        <v>0</v>
      </c>
      <c r="AB36" s="13">
        <f t="shared" si="4"/>
        <v>0</v>
      </c>
      <c r="AC36" s="14">
        <v>0</v>
      </c>
      <c r="AD36" s="14">
        <v>0</v>
      </c>
      <c r="AE36" s="13">
        <f t="shared" si="5"/>
        <v>421</v>
      </c>
      <c r="AF36" s="14">
        <v>421</v>
      </c>
      <c r="AG36" s="14">
        <v>0</v>
      </c>
      <c r="AH36" s="14">
        <v>0</v>
      </c>
      <c r="AI36" s="13">
        <f t="shared" si="6"/>
        <v>0</v>
      </c>
      <c r="AJ36" s="14">
        <v>0</v>
      </c>
      <c r="AK36" s="14">
        <v>0</v>
      </c>
      <c r="AL36" s="13">
        <f t="shared" si="7"/>
        <v>466</v>
      </c>
      <c r="AM36" s="14">
        <v>433</v>
      </c>
      <c r="AN36" s="14">
        <v>33</v>
      </c>
      <c r="AO36" s="13">
        <f t="shared" si="8"/>
        <v>595</v>
      </c>
      <c r="AP36" s="14">
        <v>421</v>
      </c>
      <c r="AQ36" s="14">
        <v>174</v>
      </c>
      <c r="AR36" s="13">
        <f t="shared" si="9"/>
        <v>514</v>
      </c>
      <c r="AS36" s="14">
        <v>435</v>
      </c>
      <c r="AT36" s="14">
        <v>0</v>
      </c>
      <c r="AU36" s="14">
        <v>0</v>
      </c>
      <c r="AV36" s="14">
        <v>0</v>
      </c>
      <c r="AW36" s="14">
        <v>0</v>
      </c>
      <c r="AX36" s="13">
        <f t="shared" si="10"/>
        <v>0</v>
      </c>
      <c r="AY36" s="14">
        <v>0</v>
      </c>
      <c r="AZ36" s="14">
        <v>0</v>
      </c>
      <c r="BA36" s="13">
        <f t="shared" si="11"/>
        <v>0</v>
      </c>
      <c r="BB36" s="14">
        <v>0</v>
      </c>
      <c r="BC36" s="14">
        <v>0</v>
      </c>
      <c r="BD36" s="13">
        <f t="shared" si="12"/>
        <v>0</v>
      </c>
      <c r="BE36" s="14">
        <v>0</v>
      </c>
      <c r="BF36" s="14">
        <v>0</v>
      </c>
      <c r="BG36" s="13">
        <f t="shared" si="13"/>
        <v>0</v>
      </c>
      <c r="BH36" s="14">
        <v>0</v>
      </c>
      <c r="BI36" s="14">
        <v>0</v>
      </c>
      <c r="BJ36" s="13">
        <f t="shared" si="14"/>
        <v>79</v>
      </c>
      <c r="BK36" s="14">
        <v>79</v>
      </c>
      <c r="BL36" s="14">
        <v>0</v>
      </c>
      <c r="BM36" s="13">
        <f t="shared" si="15"/>
        <v>0</v>
      </c>
      <c r="BN36" s="14">
        <v>0</v>
      </c>
      <c r="BO36" s="14">
        <v>0</v>
      </c>
      <c r="BP36" s="13">
        <f t="shared" si="16"/>
        <v>1445</v>
      </c>
      <c r="BQ36" s="13">
        <f t="shared" si="17"/>
        <v>0</v>
      </c>
      <c r="BR36" s="14">
        <v>0</v>
      </c>
      <c r="BS36" s="15">
        <v>0</v>
      </c>
      <c r="BT36" s="15">
        <v>64</v>
      </c>
      <c r="BU36" s="15">
        <v>319</v>
      </c>
      <c r="BV36" s="13">
        <f t="shared" si="18"/>
        <v>319</v>
      </c>
      <c r="BW36" s="15">
        <v>319</v>
      </c>
      <c r="BX36" s="15">
        <v>0</v>
      </c>
      <c r="BY36" s="13">
        <f t="shared" si="19"/>
        <v>0</v>
      </c>
      <c r="BZ36" s="15">
        <v>0</v>
      </c>
      <c r="CA36" s="15">
        <v>0</v>
      </c>
      <c r="CB36" s="13">
        <f t="shared" si="20"/>
        <v>743</v>
      </c>
      <c r="CC36" s="15">
        <v>426</v>
      </c>
      <c r="CD36" s="15">
        <v>317</v>
      </c>
      <c r="CE36" s="13">
        <f t="shared" si="21"/>
        <v>2040</v>
      </c>
      <c r="CF36" s="14">
        <v>2018</v>
      </c>
      <c r="CG36" s="14">
        <v>22</v>
      </c>
      <c r="CH36" s="13">
        <f t="shared" si="22"/>
        <v>727</v>
      </c>
      <c r="CI36" s="14">
        <v>686</v>
      </c>
      <c r="CJ36" s="14">
        <v>41</v>
      </c>
      <c r="CK36" s="13">
        <f t="shared" si="23"/>
        <v>0</v>
      </c>
      <c r="CL36" s="14">
        <v>0</v>
      </c>
      <c r="CM36" s="14">
        <v>0</v>
      </c>
      <c r="CN36" s="13">
        <f t="shared" si="24"/>
        <v>257</v>
      </c>
      <c r="CO36" s="14">
        <v>243</v>
      </c>
      <c r="CP36" s="14">
        <v>14</v>
      </c>
      <c r="CQ36" s="16"/>
      <c r="CR36" s="13">
        <f t="shared" si="25"/>
        <v>1197</v>
      </c>
      <c r="CS36" s="14">
        <v>716</v>
      </c>
      <c r="CT36" s="14">
        <v>481</v>
      </c>
      <c r="CU36" s="13">
        <f t="shared" si="26"/>
        <v>1196</v>
      </c>
      <c r="CV36" s="13">
        <f t="shared" si="27"/>
        <v>1196</v>
      </c>
      <c r="CW36" s="13">
        <f t="shared" si="27"/>
        <v>0</v>
      </c>
      <c r="CX36" s="13">
        <f t="shared" si="28"/>
        <v>383</v>
      </c>
      <c r="CY36" s="14">
        <v>383</v>
      </c>
      <c r="CZ36" s="14">
        <v>0</v>
      </c>
      <c r="DA36" s="13">
        <f t="shared" si="29"/>
        <v>813</v>
      </c>
      <c r="DB36" s="14">
        <v>813</v>
      </c>
      <c r="DC36" s="14">
        <v>0</v>
      </c>
      <c r="DD36" s="13">
        <f t="shared" si="30"/>
        <v>0</v>
      </c>
      <c r="DE36" s="14">
        <v>0</v>
      </c>
      <c r="DF36" s="14">
        <v>0</v>
      </c>
      <c r="DG36" s="17">
        <f t="shared" si="33"/>
        <v>21863</v>
      </c>
      <c r="DH36" s="17">
        <f t="shared" si="31"/>
        <v>18789</v>
      </c>
      <c r="DI36" s="17">
        <v>1494</v>
      </c>
      <c r="DJ36" s="17">
        <f t="shared" si="32"/>
        <v>3074</v>
      </c>
      <c r="DK36" s="18">
        <v>498</v>
      </c>
      <c r="DL36" s="18">
        <v>339</v>
      </c>
    </row>
    <row r="37" spans="1:116" ht="15.75" x14ac:dyDescent="0.2">
      <c r="A37" s="19" t="s">
        <v>104</v>
      </c>
      <c r="B37" s="13">
        <f t="shared" si="0"/>
        <v>16942</v>
      </c>
      <c r="C37" s="14">
        <v>0</v>
      </c>
      <c r="D37" s="14">
        <f>13958-1096</f>
        <v>12862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4080</v>
      </c>
      <c r="M37" s="14">
        <v>0</v>
      </c>
      <c r="N37" s="14">
        <v>0</v>
      </c>
      <c r="O37" s="13">
        <f t="shared" si="1"/>
        <v>16126</v>
      </c>
      <c r="P37" s="14">
        <v>0</v>
      </c>
      <c r="Q37" s="14">
        <v>15848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278</v>
      </c>
      <c r="X37" s="13">
        <f t="shared" si="2"/>
        <v>599</v>
      </c>
      <c r="Y37" s="13">
        <f t="shared" si="3"/>
        <v>599</v>
      </c>
      <c r="Z37" s="14">
        <v>82</v>
      </c>
      <c r="AA37" s="14">
        <v>517</v>
      </c>
      <c r="AB37" s="13">
        <f t="shared" si="4"/>
        <v>0</v>
      </c>
      <c r="AC37" s="14">
        <v>0</v>
      </c>
      <c r="AD37" s="14">
        <v>0</v>
      </c>
      <c r="AE37" s="13">
        <f t="shared" si="5"/>
        <v>756</v>
      </c>
      <c r="AF37" s="14">
        <v>756</v>
      </c>
      <c r="AG37" s="14">
        <v>0</v>
      </c>
      <c r="AH37" s="14">
        <v>0</v>
      </c>
      <c r="AI37" s="13">
        <f t="shared" si="6"/>
        <v>0</v>
      </c>
      <c r="AJ37" s="14">
        <v>0</v>
      </c>
      <c r="AK37" s="14">
        <v>0</v>
      </c>
      <c r="AL37" s="13">
        <f t="shared" si="7"/>
        <v>821</v>
      </c>
      <c r="AM37" s="14">
        <v>821</v>
      </c>
      <c r="AN37" s="14">
        <v>0</v>
      </c>
      <c r="AO37" s="13">
        <f t="shared" si="8"/>
        <v>205</v>
      </c>
      <c r="AP37" s="14">
        <v>205</v>
      </c>
      <c r="AQ37" s="14">
        <v>0</v>
      </c>
      <c r="AR37" s="13">
        <f t="shared" si="9"/>
        <v>3989</v>
      </c>
      <c r="AS37" s="14">
        <v>1225</v>
      </c>
      <c r="AT37" s="14">
        <v>269</v>
      </c>
      <c r="AU37" s="14">
        <v>0</v>
      </c>
      <c r="AV37" s="14">
        <v>0</v>
      </c>
      <c r="AW37" s="14">
        <v>0</v>
      </c>
      <c r="AX37" s="13">
        <f t="shared" si="10"/>
        <v>0</v>
      </c>
      <c r="AY37" s="14">
        <v>0</v>
      </c>
      <c r="AZ37" s="14">
        <v>0</v>
      </c>
      <c r="BA37" s="13">
        <f t="shared" si="11"/>
        <v>0</v>
      </c>
      <c r="BB37" s="14">
        <v>0</v>
      </c>
      <c r="BC37" s="14">
        <v>0</v>
      </c>
      <c r="BD37" s="13">
        <f t="shared" si="12"/>
        <v>1293</v>
      </c>
      <c r="BE37" s="14">
        <v>1212</v>
      </c>
      <c r="BF37" s="14">
        <v>81</v>
      </c>
      <c r="BG37" s="13">
        <f t="shared" si="13"/>
        <v>0</v>
      </c>
      <c r="BH37" s="14">
        <v>0</v>
      </c>
      <c r="BI37" s="14">
        <v>0</v>
      </c>
      <c r="BJ37" s="13">
        <f t="shared" si="14"/>
        <v>1202</v>
      </c>
      <c r="BK37" s="14">
        <f>106+1096</f>
        <v>1202</v>
      </c>
      <c r="BL37" s="14">
        <v>0</v>
      </c>
      <c r="BM37" s="13">
        <f t="shared" si="15"/>
        <v>808</v>
      </c>
      <c r="BN37" s="14">
        <v>808</v>
      </c>
      <c r="BO37" s="14">
        <v>0</v>
      </c>
      <c r="BP37" s="13">
        <f t="shared" si="16"/>
        <v>6290</v>
      </c>
      <c r="BQ37" s="13">
        <f t="shared" si="17"/>
        <v>0</v>
      </c>
      <c r="BR37" s="14">
        <v>0</v>
      </c>
      <c r="BS37" s="15">
        <v>0</v>
      </c>
      <c r="BT37" s="15">
        <v>0</v>
      </c>
      <c r="BU37" s="15">
        <v>383</v>
      </c>
      <c r="BV37" s="13">
        <f t="shared" si="18"/>
        <v>383</v>
      </c>
      <c r="BW37" s="15">
        <v>383</v>
      </c>
      <c r="BX37" s="15">
        <v>0</v>
      </c>
      <c r="BY37" s="13">
        <f t="shared" si="19"/>
        <v>0</v>
      </c>
      <c r="BZ37" s="15">
        <v>0</v>
      </c>
      <c r="CA37" s="15">
        <v>0</v>
      </c>
      <c r="CB37" s="13">
        <f t="shared" si="20"/>
        <v>5524</v>
      </c>
      <c r="CC37" s="15">
        <v>4472</v>
      </c>
      <c r="CD37" s="15">
        <v>1052</v>
      </c>
      <c r="CE37" s="13">
        <f t="shared" si="21"/>
        <v>3383</v>
      </c>
      <c r="CF37" s="14">
        <v>3376</v>
      </c>
      <c r="CG37" s="14">
        <v>7</v>
      </c>
      <c r="CH37" s="13">
        <f t="shared" si="22"/>
        <v>1601</v>
      </c>
      <c r="CI37" s="14">
        <v>972</v>
      </c>
      <c r="CJ37" s="14">
        <v>629</v>
      </c>
      <c r="CK37" s="13">
        <f t="shared" si="23"/>
        <v>0</v>
      </c>
      <c r="CL37" s="14">
        <v>0</v>
      </c>
      <c r="CM37" s="14">
        <v>0</v>
      </c>
      <c r="CN37" s="13">
        <f t="shared" si="24"/>
        <v>1366</v>
      </c>
      <c r="CO37" s="14">
        <v>1112</v>
      </c>
      <c r="CP37" s="14">
        <v>254</v>
      </c>
      <c r="CQ37" s="16"/>
      <c r="CR37" s="13">
        <f t="shared" si="25"/>
        <v>519</v>
      </c>
      <c r="CS37" s="14">
        <v>342</v>
      </c>
      <c r="CT37" s="14">
        <v>177</v>
      </c>
      <c r="CU37" s="13">
        <f t="shared" si="26"/>
        <v>6362</v>
      </c>
      <c r="CV37" s="13">
        <f t="shared" si="27"/>
        <v>5113</v>
      </c>
      <c r="CW37" s="13">
        <f t="shared" si="27"/>
        <v>1249</v>
      </c>
      <c r="CX37" s="13">
        <f t="shared" si="28"/>
        <v>1914</v>
      </c>
      <c r="CY37" s="14">
        <v>1914</v>
      </c>
      <c r="CZ37" s="14">
        <v>0</v>
      </c>
      <c r="DA37" s="13">
        <f t="shared" si="29"/>
        <v>1530</v>
      </c>
      <c r="DB37" s="14">
        <v>605</v>
      </c>
      <c r="DC37" s="14">
        <v>925</v>
      </c>
      <c r="DD37" s="13">
        <f t="shared" si="30"/>
        <v>2918</v>
      </c>
      <c r="DE37" s="14">
        <v>2594</v>
      </c>
      <c r="DF37" s="14">
        <v>324</v>
      </c>
      <c r="DG37" s="17">
        <f t="shared" si="33"/>
        <v>59767</v>
      </c>
      <c r="DH37" s="17">
        <f t="shared" si="31"/>
        <v>39406</v>
      </c>
      <c r="DI37" s="17">
        <v>5788</v>
      </c>
      <c r="DJ37" s="17">
        <f t="shared" si="32"/>
        <v>20361</v>
      </c>
      <c r="DK37" s="18">
        <v>2015</v>
      </c>
      <c r="DL37" s="18">
        <v>1373</v>
      </c>
    </row>
    <row r="38" spans="1:116" ht="15.75" x14ac:dyDescent="0.2">
      <c r="A38" s="19" t="s">
        <v>105</v>
      </c>
      <c r="B38" s="13">
        <f t="shared" si="0"/>
        <v>6153</v>
      </c>
      <c r="C38" s="14">
        <v>0</v>
      </c>
      <c r="D38" s="14">
        <v>5373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780</v>
      </c>
      <c r="M38" s="14">
        <v>0</v>
      </c>
      <c r="N38" s="14">
        <v>0</v>
      </c>
      <c r="O38" s="13">
        <f t="shared" si="1"/>
        <v>3540</v>
      </c>
      <c r="P38" s="14">
        <v>0</v>
      </c>
      <c r="Q38" s="14">
        <v>3540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3">
        <f t="shared" si="2"/>
        <v>275</v>
      </c>
      <c r="Y38" s="13">
        <f t="shared" si="3"/>
        <v>275</v>
      </c>
      <c r="Z38" s="14">
        <v>275</v>
      </c>
      <c r="AA38" s="14">
        <v>0</v>
      </c>
      <c r="AB38" s="13">
        <f t="shared" si="4"/>
        <v>0</v>
      </c>
      <c r="AC38" s="14">
        <v>0</v>
      </c>
      <c r="AD38" s="14">
        <v>0</v>
      </c>
      <c r="AE38" s="13">
        <f t="shared" si="5"/>
        <v>575</v>
      </c>
      <c r="AF38" s="14">
        <v>530</v>
      </c>
      <c r="AG38" s="14">
        <v>45</v>
      </c>
      <c r="AH38" s="14">
        <v>0</v>
      </c>
      <c r="AI38" s="13">
        <f t="shared" si="6"/>
        <v>0</v>
      </c>
      <c r="AJ38" s="14">
        <v>0</v>
      </c>
      <c r="AK38" s="14">
        <v>0</v>
      </c>
      <c r="AL38" s="13">
        <f t="shared" si="7"/>
        <v>916</v>
      </c>
      <c r="AM38" s="14">
        <v>831</v>
      </c>
      <c r="AN38" s="14">
        <v>85</v>
      </c>
      <c r="AO38" s="13">
        <f t="shared" si="8"/>
        <v>20</v>
      </c>
      <c r="AP38" s="14">
        <v>20</v>
      </c>
      <c r="AQ38" s="14">
        <v>0</v>
      </c>
      <c r="AR38" s="13">
        <f t="shared" si="9"/>
        <v>1346</v>
      </c>
      <c r="AS38" s="14">
        <v>809</v>
      </c>
      <c r="AT38" s="14">
        <v>125</v>
      </c>
      <c r="AU38" s="14">
        <v>0</v>
      </c>
      <c r="AV38" s="14">
        <v>0</v>
      </c>
      <c r="AW38" s="14">
        <v>0</v>
      </c>
      <c r="AX38" s="13">
        <f t="shared" si="10"/>
        <v>0</v>
      </c>
      <c r="AY38" s="14">
        <v>0</v>
      </c>
      <c r="AZ38" s="14">
        <v>0</v>
      </c>
      <c r="BA38" s="13">
        <f t="shared" si="11"/>
        <v>0</v>
      </c>
      <c r="BB38" s="14">
        <v>0</v>
      </c>
      <c r="BC38" s="14">
        <v>0</v>
      </c>
      <c r="BD38" s="13">
        <f t="shared" si="12"/>
        <v>0</v>
      </c>
      <c r="BE38" s="14">
        <v>0</v>
      </c>
      <c r="BF38" s="14">
        <v>0</v>
      </c>
      <c r="BG38" s="13">
        <f t="shared" si="13"/>
        <v>0</v>
      </c>
      <c r="BH38" s="14">
        <v>0</v>
      </c>
      <c r="BI38" s="14">
        <v>0</v>
      </c>
      <c r="BJ38" s="13">
        <f t="shared" si="14"/>
        <v>412</v>
      </c>
      <c r="BK38" s="14">
        <v>412</v>
      </c>
      <c r="BL38" s="14">
        <v>0</v>
      </c>
      <c r="BM38" s="13">
        <f t="shared" si="15"/>
        <v>742</v>
      </c>
      <c r="BN38" s="14">
        <v>742</v>
      </c>
      <c r="BO38" s="14">
        <v>0</v>
      </c>
      <c r="BP38" s="13">
        <f t="shared" si="16"/>
        <v>905</v>
      </c>
      <c r="BQ38" s="13">
        <f t="shared" si="17"/>
        <v>0</v>
      </c>
      <c r="BR38" s="14">
        <v>0</v>
      </c>
      <c r="BS38" s="15">
        <v>0</v>
      </c>
      <c r="BT38" s="15">
        <v>160</v>
      </c>
      <c r="BU38" s="15">
        <v>495</v>
      </c>
      <c r="BV38" s="13">
        <f t="shared" si="18"/>
        <v>0</v>
      </c>
      <c r="BW38" s="15">
        <v>0</v>
      </c>
      <c r="BX38" s="15">
        <v>0</v>
      </c>
      <c r="BY38" s="13">
        <f t="shared" si="19"/>
        <v>0</v>
      </c>
      <c r="BZ38" s="15">
        <v>0</v>
      </c>
      <c r="CA38" s="15">
        <v>0</v>
      </c>
      <c r="CB38" s="13">
        <f t="shared" si="20"/>
        <v>250</v>
      </c>
      <c r="CC38" s="15">
        <v>250</v>
      </c>
      <c r="CD38" s="15">
        <v>0</v>
      </c>
      <c r="CE38" s="13">
        <f t="shared" si="21"/>
        <v>2000</v>
      </c>
      <c r="CF38" s="14">
        <v>1880</v>
      </c>
      <c r="CG38" s="14">
        <v>120</v>
      </c>
      <c r="CH38" s="13">
        <f t="shared" si="22"/>
        <v>355</v>
      </c>
      <c r="CI38" s="14">
        <v>185</v>
      </c>
      <c r="CJ38" s="14">
        <v>170</v>
      </c>
      <c r="CK38" s="13">
        <f t="shared" si="23"/>
        <v>0</v>
      </c>
      <c r="CL38" s="14">
        <v>0</v>
      </c>
      <c r="CM38" s="14">
        <v>0</v>
      </c>
      <c r="CN38" s="13">
        <f t="shared" si="24"/>
        <v>476</v>
      </c>
      <c r="CO38" s="14">
        <v>346</v>
      </c>
      <c r="CP38" s="14">
        <v>130</v>
      </c>
      <c r="CQ38" s="16"/>
      <c r="CR38" s="13">
        <f t="shared" si="25"/>
        <v>990</v>
      </c>
      <c r="CS38" s="14">
        <v>496</v>
      </c>
      <c r="CT38" s="14">
        <v>494</v>
      </c>
      <c r="CU38" s="13">
        <f t="shared" si="26"/>
        <v>1764</v>
      </c>
      <c r="CV38" s="13">
        <f t="shared" si="27"/>
        <v>1364</v>
      </c>
      <c r="CW38" s="13">
        <f t="shared" si="27"/>
        <v>400</v>
      </c>
      <c r="CX38" s="13">
        <f t="shared" si="28"/>
        <v>0</v>
      </c>
      <c r="CY38" s="14">
        <v>0</v>
      </c>
      <c r="CZ38" s="14">
        <v>0</v>
      </c>
      <c r="DA38" s="13">
        <f t="shared" si="29"/>
        <v>1301</v>
      </c>
      <c r="DB38" s="14">
        <v>901</v>
      </c>
      <c r="DC38" s="14">
        <v>400</v>
      </c>
      <c r="DD38" s="13">
        <f t="shared" si="30"/>
        <v>463</v>
      </c>
      <c r="DE38" s="14">
        <v>463</v>
      </c>
      <c r="DF38" s="14">
        <v>0</v>
      </c>
      <c r="DG38" s="17">
        <f t="shared" si="33"/>
        <v>20057</v>
      </c>
      <c r="DH38" s="17">
        <f t="shared" si="31"/>
        <v>14788</v>
      </c>
      <c r="DI38" s="17">
        <v>1648</v>
      </c>
      <c r="DJ38" s="17">
        <f t="shared" si="32"/>
        <v>5269</v>
      </c>
      <c r="DK38" s="18">
        <v>608</v>
      </c>
      <c r="DL38" s="18">
        <v>414</v>
      </c>
    </row>
    <row r="39" spans="1:116" ht="15.75" x14ac:dyDescent="0.2">
      <c r="A39" s="19" t="s">
        <v>106</v>
      </c>
      <c r="B39" s="13">
        <f t="shared" si="0"/>
        <v>1638</v>
      </c>
      <c r="C39" s="14">
        <v>0</v>
      </c>
      <c r="D39" s="14">
        <v>1638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3">
        <f t="shared" si="1"/>
        <v>1871</v>
      </c>
      <c r="P39" s="14">
        <v>0</v>
      </c>
      <c r="Q39" s="14">
        <v>1871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3">
        <f t="shared" si="2"/>
        <v>0</v>
      </c>
      <c r="Y39" s="13">
        <f t="shared" si="3"/>
        <v>0</v>
      </c>
      <c r="Z39" s="14">
        <v>0</v>
      </c>
      <c r="AA39" s="14">
        <v>0</v>
      </c>
      <c r="AB39" s="13">
        <f t="shared" si="4"/>
        <v>0</v>
      </c>
      <c r="AC39" s="14">
        <v>0</v>
      </c>
      <c r="AD39" s="14">
        <v>0</v>
      </c>
      <c r="AE39" s="13">
        <f t="shared" si="5"/>
        <v>0</v>
      </c>
      <c r="AF39" s="14">
        <v>0</v>
      </c>
      <c r="AG39" s="14">
        <v>0</v>
      </c>
      <c r="AH39" s="14">
        <v>0</v>
      </c>
      <c r="AI39" s="13">
        <f t="shared" si="6"/>
        <v>0</v>
      </c>
      <c r="AJ39" s="14">
        <v>0</v>
      </c>
      <c r="AK39" s="14">
        <v>0</v>
      </c>
      <c r="AL39" s="13">
        <f t="shared" si="7"/>
        <v>461</v>
      </c>
      <c r="AM39" s="14">
        <v>449</v>
      </c>
      <c r="AN39" s="14">
        <v>12</v>
      </c>
      <c r="AO39" s="13">
        <f t="shared" si="8"/>
        <v>0</v>
      </c>
      <c r="AP39" s="14">
        <v>0</v>
      </c>
      <c r="AQ39" s="14">
        <v>0</v>
      </c>
      <c r="AR39" s="13">
        <f t="shared" si="9"/>
        <v>2453</v>
      </c>
      <c r="AS39" s="14">
        <v>2453</v>
      </c>
      <c r="AT39" s="14">
        <v>0</v>
      </c>
      <c r="AU39" s="14">
        <v>0</v>
      </c>
      <c r="AV39" s="14">
        <v>0</v>
      </c>
      <c r="AW39" s="14">
        <v>0</v>
      </c>
      <c r="AX39" s="13">
        <f t="shared" si="10"/>
        <v>0</v>
      </c>
      <c r="AY39" s="14">
        <v>0</v>
      </c>
      <c r="AZ39" s="14">
        <v>0</v>
      </c>
      <c r="BA39" s="13">
        <f t="shared" si="11"/>
        <v>0</v>
      </c>
      <c r="BB39" s="14">
        <v>0</v>
      </c>
      <c r="BC39" s="14">
        <v>0</v>
      </c>
      <c r="BD39" s="13">
        <f t="shared" si="12"/>
        <v>0</v>
      </c>
      <c r="BE39" s="14">
        <v>0</v>
      </c>
      <c r="BF39" s="14">
        <v>0</v>
      </c>
      <c r="BG39" s="13">
        <f t="shared" si="13"/>
        <v>0</v>
      </c>
      <c r="BH39" s="14">
        <v>0</v>
      </c>
      <c r="BI39" s="14">
        <v>0</v>
      </c>
      <c r="BJ39" s="13">
        <f t="shared" si="14"/>
        <v>0</v>
      </c>
      <c r="BK39" s="14">
        <v>0</v>
      </c>
      <c r="BL39" s="14">
        <v>0</v>
      </c>
      <c r="BM39" s="13">
        <f t="shared" si="15"/>
        <v>0</v>
      </c>
      <c r="BN39" s="14">
        <v>0</v>
      </c>
      <c r="BO39" s="14">
        <v>0</v>
      </c>
      <c r="BP39" s="13">
        <f t="shared" si="16"/>
        <v>871</v>
      </c>
      <c r="BQ39" s="13">
        <f t="shared" si="17"/>
        <v>0</v>
      </c>
      <c r="BR39" s="14">
        <v>0</v>
      </c>
      <c r="BS39" s="15">
        <v>0</v>
      </c>
      <c r="BT39" s="15">
        <v>0</v>
      </c>
      <c r="BU39" s="15">
        <v>358</v>
      </c>
      <c r="BV39" s="13">
        <f t="shared" si="18"/>
        <v>13</v>
      </c>
      <c r="BW39" s="15">
        <v>13</v>
      </c>
      <c r="BX39" s="15">
        <v>0</v>
      </c>
      <c r="BY39" s="13">
        <f t="shared" si="19"/>
        <v>0</v>
      </c>
      <c r="BZ39" s="15">
        <v>0</v>
      </c>
      <c r="CA39" s="15">
        <v>0</v>
      </c>
      <c r="CB39" s="13">
        <f t="shared" si="20"/>
        <v>500</v>
      </c>
      <c r="CC39" s="15">
        <v>319</v>
      </c>
      <c r="CD39" s="15">
        <v>181</v>
      </c>
      <c r="CE39" s="13">
        <f t="shared" si="21"/>
        <v>365</v>
      </c>
      <c r="CF39" s="14">
        <v>351</v>
      </c>
      <c r="CG39" s="14">
        <v>14</v>
      </c>
      <c r="CH39" s="13">
        <f t="shared" si="22"/>
        <v>0</v>
      </c>
      <c r="CI39" s="14">
        <v>0</v>
      </c>
      <c r="CJ39" s="14">
        <v>0</v>
      </c>
      <c r="CK39" s="13">
        <f t="shared" si="23"/>
        <v>0</v>
      </c>
      <c r="CL39" s="14">
        <v>0</v>
      </c>
      <c r="CM39" s="14">
        <v>0</v>
      </c>
      <c r="CN39" s="13">
        <f t="shared" si="24"/>
        <v>130</v>
      </c>
      <c r="CO39" s="14">
        <v>116</v>
      </c>
      <c r="CP39" s="14">
        <v>14</v>
      </c>
      <c r="CQ39" s="16"/>
      <c r="CR39" s="13">
        <f t="shared" si="25"/>
        <v>71</v>
      </c>
      <c r="CS39" s="14">
        <v>41</v>
      </c>
      <c r="CT39" s="14">
        <v>30</v>
      </c>
      <c r="CU39" s="13">
        <f t="shared" si="26"/>
        <v>345</v>
      </c>
      <c r="CV39" s="13">
        <f t="shared" si="27"/>
        <v>345</v>
      </c>
      <c r="CW39" s="13">
        <f t="shared" si="27"/>
        <v>0</v>
      </c>
      <c r="CX39" s="13">
        <f t="shared" si="28"/>
        <v>0</v>
      </c>
      <c r="CY39" s="14">
        <v>0</v>
      </c>
      <c r="CZ39" s="14">
        <v>0</v>
      </c>
      <c r="DA39" s="13">
        <f t="shared" si="29"/>
        <v>345</v>
      </c>
      <c r="DB39" s="14">
        <v>345</v>
      </c>
      <c r="DC39" s="14">
        <v>0</v>
      </c>
      <c r="DD39" s="13">
        <f t="shared" si="30"/>
        <v>0</v>
      </c>
      <c r="DE39" s="14">
        <v>0</v>
      </c>
      <c r="DF39" s="14">
        <v>0</v>
      </c>
      <c r="DG39" s="17">
        <f t="shared" si="33"/>
        <v>8205</v>
      </c>
      <c r="DH39" s="17">
        <f t="shared" si="31"/>
        <v>6083</v>
      </c>
      <c r="DI39" s="17">
        <v>1387</v>
      </c>
      <c r="DJ39" s="17">
        <f t="shared" si="32"/>
        <v>2122</v>
      </c>
      <c r="DK39" s="18">
        <v>452</v>
      </c>
      <c r="DL39" s="18">
        <v>308</v>
      </c>
    </row>
    <row r="40" spans="1:116" ht="15.75" x14ac:dyDescent="0.2">
      <c r="A40" s="19" t="s">
        <v>107</v>
      </c>
      <c r="B40" s="13">
        <f t="shared" si="0"/>
        <v>12153</v>
      </c>
      <c r="C40" s="14">
        <v>0</v>
      </c>
      <c r="D40" s="14">
        <v>11857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296</v>
      </c>
      <c r="M40" s="14">
        <v>0</v>
      </c>
      <c r="N40" s="14">
        <v>0</v>
      </c>
      <c r="O40" s="13">
        <f t="shared" si="1"/>
        <v>10184</v>
      </c>
      <c r="P40" s="14">
        <v>0</v>
      </c>
      <c r="Q40" s="14">
        <v>10184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3">
        <f t="shared" si="2"/>
        <v>949</v>
      </c>
      <c r="Y40" s="13">
        <f t="shared" si="3"/>
        <v>949</v>
      </c>
      <c r="Z40" s="14">
        <v>949</v>
      </c>
      <c r="AA40" s="14">
        <v>0</v>
      </c>
      <c r="AB40" s="13">
        <f t="shared" si="4"/>
        <v>0</v>
      </c>
      <c r="AC40" s="14">
        <v>0</v>
      </c>
      <c r="AD40" s="14">
        <v>0</v>
      </c>
      <c r="AE40" s="13">
        <f t="shared" si="5"/>
        <v>0</v>
      </c>
      <c r="AF40" s="14">
        <v>0</v>
      </c>
      <c r="AG40" s="14">
        <v>0</v>
      </c>
      <c r="AH40" s="14">
        <v>0</v>
      </c>
      <c r="AI40" s="13">
        <f t="shared" si="6"/>
        <v>0</v>
      </c>
      <c r="AJ40" s="14">
        <v>0</v>
      </c>
      <c r="AK40" s="14">
        <v>0</v>
      </c>
      <c r="AL40" s="13">
        <f t="shared" si="7"/>
        <v>1138</v>
      </c>
      <c r="AM40" s="14">
        <v>1102</v>
      </c>
      <c r="AN40" s="14">
        <v>36</v>
      </c>
      <c r="AO40" s="13">
        <f t="shared" si="8"/>
        <v>641</v>
      </c>
      <c r="AP40" s="14">
        <v>422</v>
      </c>
      <c r="AQ40" s="14">
        <v>219</v>
      </c>
      <c r="AR40" s="13">
        <f t="shared" si="9"/>
        <v>1858</v>
      </c>
      <c r="AS40" s="14">
        <v>1577</v>
      </c>
      <c r="AT40" s="14">
        <v>76</v>
      </c>
      <c r="AU40" s="14">
        <v>0</v>
      </c>
      <c r="AV40" s="14">
        <v>0</v>
      </c>
      <c r="AW40" s="14">
        <v>0</v>
      </c>
      <c r="AX40" s="13">
        <f t="shared" si="10"/>
        <v>0</v>
      </c>
      <c r="AY40" s="14">
        <v>0</v>
      </c>
      <c r="AZ40" s="14">
        <v>0</v>
      </c>
      <c r="BA40" s="13">
        <f t="shared" si="11"/>
        <v>0</v>
      </c>
      <c r="BB40" s="14">
        <v>0</v>
      </c>
      <c r="BC40" s="14">
        <v>0</v>
      </c>
      <c r="BD40" s="13">
        <f t="shared" si="12"/>
        <v>142</v>
      </c>
      <c r="BE40" s="14">
        <v>142</v>
      </c>
      <c r="BF40" s="14">
        <v>0</v>
      </c>
      <c r="BG40" s="13">
        <f t="shared" si="13"/>
        <v>0</v>
      </c>
      <c r="BH40" s="14">
        <v>0</v>
      </c>
      <c r="BI40" s="14">
        <v>0</v>
      </c>
      <c r="BJ40" s="13">
        <f t="shared" si="14"/>
        <v>63</v>
      </c>
      <c r="BK40" s="14">
        <v>63</v>
      </c>
      <c r="BL40" s="14">
        <v>0</v>
      </c>
      <c r="BM40" s="13">
        <f t="shared" si="15"/>
        <v>344</v>
      </c>
      <c r="BN40" s="14">
        <v>344</v>
      </c>
      <c r="BO40" s="14">
        <v>0</v>
      </c>
      <c r="BP40" s="13">
        <f t="shared" si="16"/>
        <v>3619</v>
      </c>
      <c r="BQ40" s="13">
        <f t="shared" si="17"/>
        <v>250</v>
      </c>
      <c r="BR40" s="14">
        <v>250</v>
      </c>
      <c r="BS40" s="15">
        <v>0</v>
      </c>
      <c r="BT40" s="15">
        <v>0</v>
      </c>
      <c r="BU40" s="15">
        <v>400</v>
      </c>
      <c r="BV40" s="13">
        <f t="shared" si="18"/>
        <v>170</v>
      </c>
      <c r="BW40" s="15">
        <v>170</v>
      </c>
      <c r="BX40" s="15">
        <v>0</v>
      </c>
      <c r="BY40" s="13">
        <f t="shared" si="19"/>
        <v>0</v>
      </c>
      <c r="BZ40" s="15">
        <v>0</v>
      </c>
      <c r="CA40" s="15">
        <v>0</v>
      </c>
      <c r="CB40" s="13">
        <f t="shared" si="20"/>
        <v>2799</v>
      </c>
      <c r="CC40" s="15">
        <v>1917</v>
      </c>
      <c r="CD40" s="15">
        <v>882</v>
      </c>
      <c r="CE40" s="13">
        <f t="shared" si="21"/>
        <v>4230</v>
      </c>
      <c r="CF40" s="14">
        <v>4031</v>
      </c>
      <c r="CG40" s="14">
        <v>199</v>
      </c>
      <c r="CH40" s="13">
        <f t="shared" si="22"/>
        <v>412</v>
      </c>
      <c r="CI40" s="14">
        <v>270</v>
      </c>
      <c r="CJ40" s="14">
        <v>142</v>
      </c>
      <c r="CK40" s="13">
        <f t="shared" si="23"/>
        <v>0</v>
      </c>
      <c r="CL40" s="14">
        <v>0</v>
      </c>
      <c r="CM40" s="14">
        <v>0</v>
      </c>
      <c r="CN40" s="13">
        <f t="shared" si="24"/>
        <v>1559</v>
      </c>
      <c r="CO40" s="14">
        <v>1263</v>
      </c>
      <c r="CP40" s="14">
        <v>296</v>
      </c>
      <c r="CQ40" s="16"/>
      <c r="CR40" s="13">
        <f t="shared" si="25"/>
        <v>231</v>
      </c>
      <c r="CS40" s="14">
        <v>178</v>
      </c>
      <c r="CT40" s="14">
        <v>53</v>
      </c>
      <c r="CU40" s="13">
        <f t="shared" si="26"/>
        <v>495</v>
      </c>
      <c r="CV40" s="13">
        <f t="shared" si="27"/>
        <v>464</v>
      </c>
      <c r="CW40" s="13">
        <f t="shared" si="27"/>
        <v>31</v>
      </c>
      <c r="CX40" s="13">
        <f t="shared" si="28"/>
        <v>58</v>
      </c>
      <c r="CY40" s="14">
        <v>51</v>
      </c>
      <c r="CZ40" s="14">
        <v>7</v>
      </c>
      <c r="DA40" s="13">
        <f t="shared" si="29"/>
        <v>437</v>
      </c>
      <c r="DB40" s="14">
        <v>413</v>
      </c>
      <c r="DC40" s="14">
        <v>24</v>
      </c>
      <c r="DD40" s="13">
        <f t="shared" si="30"/>
        <v>0</v>
      </c>
      <c r="DE40" s="14">
        <v>0</v>
      </c>
      <c r="DF40" s="14">
        <v>0</v>
      </c>
      <c r="DG40" s="17">
        <f t="shared" si="33"/>
        <v>37813</v>
      </c>
      <c r="DH40" s="17">
        <f t="shared" si="31"/>
        <v>25695</v>
      </c>
      <c r="DI40" s="17">
        <v>4263</v>
      </c>
      <c r="DJ40" s="17">
        <f t="shared" si="32"/>
        <v>12118</v>
      </c>
      <c r="DK40" s="18">
        <v>1517</v>
      </c>
      <c r="DL40" s="18">
        <v>1033</v>
      </c>
    </row>
    <row r="41" spans="1:116" ht="15.75" x14ac:dyDescent="0.2">
      <c r="A41" s="19" t="s">
        <v>108</v>
      </c>
      <c r="B41" s="13">
        <f t="shared" si="0"/>
        <v>6584</v>
      </c>
      <c r="C41" s="14">
        <v>0</v>
      </c>
      <c r="D41" s="14">
        <v>4598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1986</v>
      </c>
      <c r="M41" s="14">
        <v>0</v>
      </c>
      <c r="N41" s="14">
        <v>0</v>
      </c>
      <c r="O41" s="13">
        <f t="shared" si="1"/>
        <v>4772</v>
      </c>
      <c r="P41" s="14">
        <v>0</v>
      </c>
      <c r="Q41" s="14">
        <v>4772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3">
        <f t="shared" si="2"/>
        <v>205</v>
      </c>
      <c r="Y41" s="13">
        <f t="shared" si="3"/>
        <v>205</v>
      </c>
      <c r="Z41" s="14">
        <v>205</v>
      </c>
      <c r="AA41" s="14">
        <v>0</v>
      </c>
      <c r="AB41" s="13">
        <f t="shared" si="4"/>
        <v>0</v>
      </c>
      <c r="AC41" s="14">
        <v>0</v>
      </c>
      <c r="AD41" s="14">
        <v>0</v>
      </c>
      <c r="AE41" s="13">
        <f t="shared" si="5"/>
        <v>0</v>
      </c>
      <c r="AF41" s="14">
        <v>0</v>
      </c>
      <c r="AG41" s="14">
        <v>0</v>
      </c>
      <c r="AH41" s="14">
        <v>0</v>
      </c>
      <c r="AI41" s="13">
        <f t="shared" si="6"/>
        <v>0</v>
      </c>
      <c r="AJ41" s="14">
        <v>0</v>
      </c>
      <c r="AK41" s="14">
        <v>0</v>
      </c>
      <c r="AL41" s="13">
        <f t="shared" si="7"/>
        <v>770</v>
      </c>
      <c r="AM41" s="14">
        <v>747</v>
      </c>
      <c r="AN41" s="14">
        <v>23</v>
      </c>
      <c r="AO41" s="13">
        <f t="shared" si="8"/>
        <v>35</v>
      </c>
      <c r="AP41" s="14">
        <v>35</v>
      </c>
      <c r="AQ41" s="14">
        <v>0</v>
      </c>
      <c r="AR41" s="13">
        <f t="shared" si="9"/>
        <v>1585</v>
      </c>
      <c r="AS41" s="14">
        <v>768</v>
      </c>
      <c r="AT41" s="14">
        <v>0</v>
      </c>
      <c r="AU41" s="14">
        <v>0</v>
      </c>
      <c r="AV41" s="14">
        <v>0</v>
      </c>
      <c r="AW41" s="14">
        <v>0</v>
      </c>
      <c r="AX41" s="13">
        <f t="shared" si="10"/>
        <v>0</v>
      </c>
      <c r="AY41" s="14">
        <v>0</v>
      </c>
      <c r="AZ41" s="14">
        <v>0</v>
      </c>
      <c r="BA41" s="13">
        <f t="shared" si="11"/>
        <v>0</v>
      </c>
      <c r="BB41" s="14">
        <v>0</v>
      </c>
      <c r="BC41" s="14">
        <v>0</v>
      </c>
      <c r="BD41" s="13">
        <f t="shared" si="12"/>
        <v>761</v>
      </c>
      <c r="BE41" s="14">
        <v>641</v>
      </c>
      <c r="BF41" s="14">
        <v>120</v>
      </c>
      <c r="BG41" s="13">
        <f t="shared" si="13"/>
        <v>0</v>
      </c>
      <c r="BH41" s="14">
        <v>0</v>
      </c>
      <c r="BI41" s="14">
        <v>0</v>
      </c>
      <c r="BJ41" s="13">
        <f t="shared" si="14"/>
        <v>56</v>
      </c>
      <c r="BK41" s="14">
        <v>56</v>
      </c>
      <c r="BL41" s="14">
        <v>0</v>
      </c>
      <c r="BM41" s="13">
        <f t="shared" si="15"/>
        <v>0</v>
      </c>
      <c r="BN41" s="14">
        <v>0</v>
      </c>
      <c r="BO41" s="14">
        <v>0</v>
      </c>
      <c r="BP41" s="13">
        <f t="shared" si="16"/>
        <v>211</v>
      </c>
      <c r="BQ41" s="13">
        <f t="shared" si="17"/>
        <v>0</v>
      </c>
      <c r="BR41" s="14">
        <v>0</v>
      </c>
      <c r="BS41" s="15">
        <v>0</v>
      </c>
      <c r="BT41" s="15">
        <v>0</v>
      </c>
      <c r="BU41" s="15">
        <v>0</v>
      </c>
      <c r="BV41" s="13">
        <f t="shared" si="18"/>
        <v>0</v>
      </c>
      <c r="BW41" s="15">
        <v>0</v>
      </c>
      <c r="BX41" s="15">
        <v>0</v>
      </c>
      <c r="BY41" s="13">
        <f t="shared" si="19"/>
        <v>0</v>
      </c>
      <c r="BZ41" s="15">
        <v>0</v>
      </c>
      <c r="CA41" s="15">
        <v>0</v>
      </c>
      <c r="CB41" s="13">
        <f t="shared" si="20"/>
        <v>211</v>
      </c>
      <c r="CC41" s="15">
        <v>211</v>
      </c>
      <c r="CD41" s="15">
        <v>0</v>
      </c>
      <c r="CE41" s="13">
        <f t="shared" si="21"/>
        <v>1117</v>
      </c>
      <c r="CF41" s="14">
        <v>1060</v>
      </c>
      <c r="CG41" s="14">
        <v>57</v>
      </c>
      <c r="CH41" s="13">
        <f t="shared" si="22"/>
        <v>954</v>
      </c>
      <c r="CI41" s="14">
        <v>667</v>
      </c>
      <c r="CJ41" s="14">
        <v>287</v>
      </c>
      <c r="CK41" s="13">
        <f t="shared" si="23"/>
        <v>0</v>
      </c>
      <c r="CL41" s="14">
        <v>0</v>
      </c>
      <c r="CM41" s="14">
        <v>0</v>
      </c>
      <c r="CN41" s="13">
        <f t="shared" si="24"/>
        <v>286</v>
      </c>
      <c r="CO41" s="14">
        <v>207</v>
      </c>
      <c r="CP41" s="14">
        <v>79</v>
      </c>
      <c r="CQ41" s="16"/>
      <c r="CR41" s="13">
        <f t="shared" si="25"/>
        <v>559</v>
      </c>
      <c r="CS41" s="14">
        <v>429</v>
      </c>
      <c r="CT41" s="14">
        <v>130</v>
      </c>
      <c r="CU41" s="13">
        <f t="shared" si="26"/>
        <v>114</v>
      </c>
      <c r="CV41" s="13">
        <f t="shared" si="27"/>
        <v>114</v>
      </c>
      <c r="CW41" s="13">
        <f t="shared" si="27"/>
        <v>0</v>
      </c>
      <c r="CX41" s="13">
        <f t="shared" si="28"/>
        <v>0</v>
      </c>
      <c r="CY41" s="14">
        <v>0</v>
      </c>
      <c r="CZ41" s="14">
        <v>0</v>
      </c>
      <c r="DA41" s="13">
        <f t="shared" si="29"/>
        <v>114</v>
      </c>
      <c r="DB41" s="14">
        <v>114</v>
      </c>
      <c r="DC41" s="14">
        <v>0</v>
      </c>
      <c r="DD41" s="13">
        <f t="shared" si="30"/>
        <v>0</v>
      </c>
      <c r="DE41" s="14">
        <v>0</v>
      </c>
      <c r="DF41" s="14">
        <v>0</v>
      </c>
      <c r="DG41" s="17">
        <f t="shared" si="33"/>
        <v>17192</v>
      </c>
      <c r="DH41" s="17">
        <f t="shared" si="31"/>
        <v>11724</v>
      </c>
      <c r="DI41" s="17">
        <v>1871</v>
      </c>
      <c r="DJ41" s="17">
        <f t="shared" si="32"/>
        <v>5468</v>
      </c>
      <c r="DK41" s="18">
        <v>620</v>
      </c>
      <c r="DL41" s="18">
        <v>422</v>
      </c>
    </row>
    <row r="42" spans="1:116" ht="15.75" x14ac:dyDescent="0.2">
      <c r="A42" s="19" t="s">
        <v>109</v>
      </c>
      <c r="B42" s="13">
        <f t="shared" si="0"/>
        <v>30742</v>
      </c>
      <c r="C42" s="14">
        <v>0</v>
      </c>
      <c r="D42" s="14">
        <v>22572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8170</v>
      </c>
      <c r="M42" s="14">
        <v>0</v>
      </c>
      <c r="N42" s="14">
        <v>0</v>
      </c>
      <c r="O42" s="13">
        <f t="shared" si="1"/>
        <v>17305</v>
      </c>
      <c r="P42" s="14">
        <v>0</v>
      </c>
      <c r="Q42" s="14">
        <v>15048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2257</v>
      </c>
      <c r="X42" s="13">
        <f t="shared" si="2"/>
        <v>90</v>
      </c>
      <c r="Y42" s="13">
        <f t="shared" si="3"/>
        <v>90</v>
      </c>
      <c r="Z42" s="14">
        <v>90</v>
      </c>
      <c r="AA42" s="14">
        <v>0</v>
      </c>
      <c r="AB42" s="13">
        <f t="shared" si="4"/>
        <v>0</v>
      </c>
      <c r="AC42" s="14">
        <v>0</v>
      </c>
      <c r="AD42" s="14">
        <v>0</v>
      </c>
      <c r="AE42" s="13">
        <f t="shared" si="5"/>
        <v>104</v>
      </c>
      <c r="AF42" s="14">
        <v>104</v>
      </c>
      <c r="AG42" s="14">
        <v>0</v>
      </c>
      <c r="AH42" s="14">
        <v>0</v>
      </c>
      <c r="AI42" s="13">
        <f t="shared" si="6"/>
        <v>0</v>
      </c>
      <c r="AJ42" s="14">
        <v>0</v>
      </c>
      <c r="AK42" s="14">
        <v>0</v>
      </c>
      <c r="AL42" s="13">
        <f t="shared" si="7"/>
        <v>149</v>
      </c>
      <c r="AM42" s="14">
        <v>23</v>
      </c>
      <c r="AN42" s="14">
        <v>126</v>
      </c>
      <c r="AO42" s="13">
        <f t="shared" si="8"/>
        <v>104</v>
      </c>
      <c r="AP42" s="14">
        <v>104</v>
      </c>
      <c r="AQ42" s="14">
        <v>0</v>
      </c>
      <c r="AR42" s="13">
        <f t="shared" si="9"/>
        <v>2613</v>
      </c>
      <c r="AS42" s="14">
        <v>2203</v>
      </c>
      <c r="AT42" s="14">
        <v>126</v>
      </c>
      <c r="AU42" s="14">
        <v>0</v>
      </c>
      <c r="AV42" s="14">
        <v>0</v>
      </c>
      <c r="AW42" s="14">
        <v>0</v>
      </c>
      <c r="AX42" s="13">
        <f t="shared" si="10"/>
        <v>0</v>
      </c>
      <c r="AY42" s="14">
        <v>0</v>
      </c>
      <c r="AZ42" s="14">
        <v>0</v>
      </c>
      <c r="BA42" s="13">
        <f t="shared" si="11"/>
        <v>0</v>
      </c>
      <c r="BB42" s="14">
        <v>0</v>
      </c>
      <c r="BC42" s="14">
        <v>0</v>
      </c>
      <c r="BD42" s="13">
        <f t="shared" si="12"/>
        <v>179</v>
      </c>
      <c r="BE42" s="14">
        <v>75</v>
      </c>
      <c r="BF42" s="14">
        <v>104</v>
      </c>
      <c r="BG42" s="13">
        <f t="shared" si="13"/>
        <v>0</v>
      </c>
      <c r="BH42" s="14">
        <v>0</v>
      </c>
      <c r="BI42" s="14">
        <v>0</v>
      </c>
      <c r="BJ42" s="13">
        <f t="shared" si="14"/>
        <v>105</v>
      </c>
      <c r="BK42" s="14">
        <v>105</v>
      </c>
      <c r="BL42" s="14">
        <v>0</v>
      </c>
      <c r="BM42" s="13">
        <f t="shared" si="15"/>
        <v>105</v>
      </c>
      <c r="BN42" s="14">
        <v>105</v>
      </c>
      <c r="BO42" s="14">
        <v>0</v>
      </c>
      <c r="BP42" s="13">
        <f t="shared" si="16"/>
        <v>3200</v>
      </c>
      <c r="BQ42" s="13">
        <f t="shared" si="17"/>
        <v>900</v>
      </c>
      <c r="BR42" s="14">
        <v>800</v>
      </c>
      <c r="BS42" s="15">
        <v>100</v>
      </c>
      <c r="BT42" s="15">
        <v>0</v>
      </c>
      <c r="BU42" s="15">
        <v>800</v>
      </c>
      <c r="BV42" s="13">
        <f t="shared" si="18"/>
        <v>0</v>
      </c>
      <c r="BW42" s="15">
        <v>0</v>
      </c>
      <c r="BX42" s="15">
        <v>0</v>
      </c>
      <c r="BY42" s="13">
        <f t="shared" si="19"/>
        <v>0</v>
      </c>
      <c r="BZ42" s="15">
        <v>0</v>
      </c>
      <c r="CA42" s="15">
        <v>0</v>
      </c>
      <c r="CB42" s="13">
        <f t="shared" si="20"/>
        <v>1500</v>
      </c>
      <c r="CC42" s="15">
        <v>1500</v>
      </c>
      <c r="CD42" s="15">
        <v>0</v>
      </c>
      <c r="CE42" s="13">
        <f t="shared" si="21"/>
        <v>4634</v>
      </c>
      <c r="CF42" s="14">
        <v>4514</v>
      </c>
      <c r="CG42" s="14">
        <v>120</v>
      </c>
      <c r="CH42" s="13">
        <f t="shared" si="22"/>
        <v>936</v>
      </c>
      <c r="CI42" s="14">
        <v>713</v>
      </c>
      <c r="CJ42" s="14">
        <v>223</v>
      </c>
      <c r="CK42" s="13">
        <f t="shared" si="23"/>
        <v>0</v>
      </c>
      <c r="CL42" s="14">
        <v>0</v>
      </c>
      <c r="CM42" s="14">
        <v>0</v>
      </c>
      <c r="CN42" s="13">
        <f t="shared" si="24"/>
        <v>595</v>
      </c>
      <c r="CO42" s="14">
        <v>342</v>
      </c>
      <c r="CP42" s="14">
        <v>253</v>
      </c>
      <c r="CQ42" s="16"/>
      <c r="CR42" s="13">
        <f t="shared" si="25"/>
        <v>1445</v>
      </c>
      <c r="CS42" s="14">
        <v>545</v>
      </c>
      <c r="CT42" s="14">
        <v>900</v>
      </c>
      <c r="CU42" s="13">
        <f t="shared" si="26"/>
        <v>3683</v>
      </c>
      <c r="CV42" s="13">
        <f t="shared" si="27"/>
        <v>2506</v>
      </c>
      <c r="CW42" s="13">
        <f t="shared" si="27"/>
        <v>1177</v>
      </c>
      <c r="CX42" s="13">
        <f t="shared" si="28"/>
        <v>280</v>
      </c>
      <c r="CY42" s="14">
        <v>280</v>
      </c>
      <c r="CZ42" s="14">
        <v>0</v>
      </c>
      <c r="DA42" s="13">
        <f t="shared" si="29"/>
        <v>1830</v>
      </c>
      <c r="DB42" s="14">
        <v>1204</v>
      </c>
      <c r="DC42" s="14">
        <v>626</v>
      </c>
      <c r="DD42" s="13">
        <f t="shared" si="30"/>
        <v>1573</v>
      </c>
      <c r="DE42" s="14">
        <v>1022</v>
      </c>
      <c r="DF42" s="14">
        <v>551</v>
      </c>
      <c r="DG42" s="17">
        <f t="shared" si="33"/>
        <v>65705</v>
      </c>
      <c r="DH42" s="17">
        <f t="shared" si="31"/>
        <v>45271</v>
      </c>
      <c r="DI42" s="17">
        <v>4883</v>
      </c>
      <c r="DJ42" s="17">
        <f t="shared" si="32"/>
        <v>20434</v>
      </c>
      <c r="DK42" s="18">
        <v>1720</v>
      </c>
      <c r="DL42" s="18">
        <v>1172</v>
      </c>
    </row>
    <row r="43" spans="1:116" ht="15.75" x14ac:dyDescent="0.2">
      <c r="A43" s="19" t="s">
        <v>110</v>
      </c>
      <c r="B43" s="13">
        <f t="shared" si="0"/>
        <v>2686</v>
      </c>
      <c r="C43" s="14">
        <v>0</v>
      </c>
      <c r="D43" s="14">
        <v>2232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454</v>
      </c>
      <c r="M43" s="14">
        <v>0</v>
      </c>
      <c r="N43" s="14">
        <v>0</v>
      </c>
      <c r="O43" s="13">
        <f t="shared" si="1"/>
        <v>3672</v>
      </c>
      <c r="P43" s="14">
        <v>0</v>
      </c>
      <c r="Q43" s="14">
        <v>3484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188</v>
      </c>
      <c r="X43" s="13">
        <f t="shared" si="2"/>
        <v>270</v>
      </c>
      <c r="Y43" s="13">
        <f t="shared" si="3"/>
        <v>270</v>
      </c>
      <c r="Z43" s="14">
        <v>270</v>
      </c>
      <c r="AA43" s="14">
        <v>0</v>
      </c>
      <c r="AB43" s="13">
        <f t="shared" si="4"/>
        <v>0</v>
      </c>
      <c r="AC43" s="14">
        <v>0</v>
      </c>
      <c r="AD43" s="14">
        <v>0</v>
      </c>
      <c r="AE43" s="13">
        <f t="shared" si="5"/>
        <v>601</v>
      </c>
      <c r="AF43" s="14">
        <v>601</v>
      </c>
      <c r="AG43" s="14">
        <v>0</v>
      </c>
      <c r="AH43" s="14">
        <v>0</v>
      </c>
      <c r="AI43" s="13">
        <f t="shared" si="6"/>
        <v>0</v>
      </c>
      <c r="AJ43" s="14">
        <v>0</v>
      </c>
      <c r="AK43" s="14">
        <v>0</v>
      </c>
      <c r="AL43" s="13">
        <f t="shared" si="7"/>
        <v>1343</v>
      </c>
      <c r="AM43" s="14">
        <v>1064</v>
      </c>
      <c r="AN43" s="14">
        <v>279</v>
      </c>
      <c r="AO43" s="13">
        <f t="shared" si="8"/>
        <v>0</v>
      </c>
      <c r="AP43" s="14">
        <v>0</v>
      </c>
      <c r="AQ43" s="14">
        <v>0</v>
      </c>
      <c r="AR43" s="13">
        <f t="shared" si="9"/>
        <v>1566</v>
      </c>
      <c r="AS43" s="14">
        <v>821</v>
      </c>
      <c r="AT43" s="14">
        <v>270</v>
      </c>
      <c r="AU43" s="14">
        <v>0</v>
      </c>
      <c r="AV43" s="14">
        <v>0</v>
      </c>
      <c r="AW43" s="14">
        <v>0</v>
      </c>
      <c r="AX43" s="13">
        <f t="shared" si="10"/>
        <v>0</v>
      </c>
      <c r="AY43" s="14">
        <v>0</v>
      </c>
      <c r="AZ43" s="14">
        <v>0</v>
      </c>
      <c r="BA43" s="13">
        <f t="shared" si="11"/>
        <v>0</v>
      </c>
      <c r="BB43" s="14">
        <v>0</v>
      </c>
      <c r="BC43" s="14">
        <v>0</v>
      </c>
      <c r="BD43" s="13">
        <f t="shared" si="12"/>
        <v>291</v>
      </c>
      <c r="BE43" s="14">
        <v>140</v>
      </c>
      <c r="BF43" s="14">
        <v>151</v>
      </c>
      <c r="BG43" s="13">
        <f t="shared" si="13"/>
        <v>0</v>
      </c>
      <c r="BH43" s="14">
        <v>0</v>
      </c>
      <c r="BI43" s="14">
        <v>0</v>
      </c>
      <c r="BJ43" s="13">
        <f t="shared" si="14"/>
        <v>184</v>
      </c>
      <c r="BK43" s="14">
        <v>184</v>
      </c>
      <c r="BL43" s="14">
        <v>0</v>
      </c>
      <c r="BM43" s="13">
        <f t="shared" si="15"/>
        <v>0</v>
      </c>
      <c r="BN43" s="14">
        <v>0</v>
      </c>
      <c r="BO43" s="14">
        <v>0</v>
      </c>
      <c r="BP43" s="13">
        <f t="shared" si="16"/>
        <v>2254</v>
      </c>
      <c r="BQ43" s="13">
        <f t="shared" si="17"/>
        <v>0</v>
      </c>
      <c r="BR43" s="14">
        <v>0</v>
      </c>
      <c r="BS43" s="15">
        <v>0</v>
      </c>
      <c r="BT43" s="15">
        <v>805</v>
      </c>
      <c r="BU43" s="15">
        <v>1044</v>
      </c>
      <c r="BV43" s="13">
        <f t="shared" si="18"/>
        <v>405</v>
      </c>
      <c r="BW43" s="15">
        <v>405</v>
      </c>
      <c r="BX43" s="15">
        <v>0</v>
      </c>
      <c r="BY43" s="13">
        <f t="shared" si="19"/>
        <v>0</v>
      </c>
      <c r="BZ43" s="15">
        <v>0</v>
      </c>
      <c r="CA43" s="15">
        <v>0</v>
      </c>
      <c r="CB43" s="13">
        <f t="shared" si="20"/>
        <v>0</v>
      </c>
      <c r="CC43" s="15">
        <v>0</v>
      </c>
      <c r="CD43" s="15">
        <v>0</v>
      </c>
      <c r="CE43" s="13">
        <f t="shared" si="21"/>
        <v>2065</v>
      </c>
      <c r="CF43" s="14">
        <v>2054</v>
      </c>
      <c r="CG43" s="14">
        <v>11</v>
      </c>
      <c r="CH43" s="13">
        <f t="shared" si="22"/>
        <v>801</v>
      </c>
      <c r="CI43" s="14">
        <v>446</v>
      </c>
      <c r="CJ43" s="14">
        <v>355</v>
      </c>
      <c r="CK43" s="13">
        <f t="shared" si="23"/>
        <v>0</v>
      </c>
      <c r="CL43" s="14">
        <v>0</v>
      </c>
      <c r="CM43" s="14">
        <v>0</v>
      </c>
      <c r="CN43" s="13">
        <f t="shared" si="24"/>
        <v>864</v>
      </c>
      <c r="CO43" s="14">
        <v>540</v>
      </c>
      <c r="CP43" s="14">
        <v>324</v>
      </c>
      <c r="CQ43" s="16"/>
      <c r="CR43" s="13">
        <f t="shared" si="25"/>
        <v>606</v>
      </c>
      <c r="CS43" s="14">
        <v>411</v>
      </c>
      <c r="CT43" s="14">
        <v>195</v>
      </c>
      <c r="CU43" s="13">
        <f t="shared" si="26"/>
        <v>0</v>
      </c>
      <c r="CV43" s="13">
        <f t="shared" si="27"/>
        <v>0</v>
      </c>
      <c r="CW43" s="13">
        <f t="shared" si="27"/>
        <v>0</v>
      </c>
      <c r="CX43" s="13">
        <f t="shared" si="28"/>
        <v>0</v>
      </c>
      <c r="CY43" s="14">
        <v>0</v>
      </c>
      <c r="CZ43" s="14">
        <v>0</v>
      </c>
      <c r="DA43" s="13">
        <f t="shared" si="29"/>
        <v>0</v>
      </c>
      <c r="DB43" s="14">
        <v>0</v>
      </c>
      <c r="DC43" s="14">
        <v>0</v>
      </c>
      <c r="DD43" s="13">
        <f t="shared" si="30"/>
        <v>0</v>
      </c>
      <c r="DE43" s="14">
        <v>0</v>
      </c>
      <c r="DF43" s="14">
        <v>0</v>
      </c>
      <c r="DG43" s="17">
        <f t="shared" si="33"/>
        <v>16728</v>
      </c>
      <c r="DH43" s="17">
        <f t="shared" si="31"/>
        <v>10666</v>
      </c>
      <c r="DI43" s="17">
        <v>849</v>
      </c>
      <c r="DJ43" s="17">
        <f t="shared" si="32"/>
        <v>6062</v>
      </c>
      <c r="DK43" s="18">
        <v>323</v>
      </c>
      <c r="DL43" s="18">
        <v>220</v>
      </c>
    </row>
    <row r="44" spans="1:116" ht="15.75" x14ac:dyDescent="0.2">
      <c r="A44" s="19" t="s">
        <v>111</v>
      </c>
      <c r="B44" s="13">
        <f t="shared" si="0"/>
        <v>3787</v>
      </c>
      <c r="C44" s="14">
        <v>0</v>
      </c>
      <c r="D44" s="14">
        <v>3787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3">
        <f t="shared" si="1"/>
        <v>3789</v>
      </c>
      <c r="P44" s="14">
        <v>0</v>
      </c>
      <c r="Q44" s="14">
        <v>3789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3">
        <f t="shared" si="2"/>
        <v>0</v>
      </c>
      <c r="Y44" s="13">
        <f t="shared" si="3"/>
        <v>0</v>
      </c>
      <c r="Z44" s="14">
        <v>0</v>
      </c>
      <c r="AA44" s="14">
        <v>0</v>
      </c>
      <c r="AB44" s="13">
        <f t="shared" si="4"/>
        <v>0</v>
      </c>
      <c r="AC44" s="14">
        <v>0</v>
      </c>
      <c r="AD44" s="14">
        <v>0</v>
      </c>
      <c r="AE44" s="13">
        <f t="shared" si="5"/>
        <v>820</v>
      </c>
      <c r="AF44" s="14">
        <v>820</v>
      </c>
      <c r="AG44" s="14">
        <v>0</v>
      </c>
      <c r="AH44" s="14">
        <v>0</v>
      </c>
      <c r="AI44" s="13">
        <f t="shared" si="6"/>
        <v>0</v>
      </c>
      <c r="AJ44" s="14">
        <v>0</v>
      </c>
      <c r="AK44" s="14">
        <v>0</v>
      </c>
      <c r="AL44" s="13">
        <f t="shared" si="7"/>
        <v>820</v>
      </c>
      <c r="AM44" s="14">
        <v>820</v>
      </c>
      <c r="AN44" s="14">
        <v>0</v>
      </c>
      <c r="AO44" s="13">
        <f t="shared" si="8"/>
        <v>0</v>
      </c>
      <c r="AP44" s="14">
        <v>0</v>
      </c>
      <c r="AQ44" s="14">
        <v>0</v>
      </c>
      <c r="AR44" s="13">
        <f t="shared" si="9"/>
        <v>1199</v>
      </c>
      <c r="AS44" s="14">
        <v>820</v>
      </c>
      <c r="AT44" s="14">
        <v>0</v>
      </c>
      <c r="AU44" s="14">
        <v>0</v>
      </c>
      <c r="AV44" s="14">
        <v>0</v>
      </c>
      <c r="AW44" s="14">
        <v>0</v>
      </c>
      <c r="AX44" s="13">
        <f t="shared" si="10"/>
        <v>0</v>
      </c>
      <c r="AY44" s="14">
        <v>0</v>
      </c>
      <c r="AZ44" s="14">
        <v>0</v>
      </c>
      <c r="BA44" s="13">
        <f t="shared" si="11"/>
        <v>0</v>
      </c>
      <c r="BB44" s="14">
        <v>0</v>
      </c>
      <c r="BC44" s="14">
        <v>0</v>
      </c>
      <c r="BD44" s="13">
        <f t="shared" si="12"/>
        <v>0</v>
      </c>
      <c r="BE44" s="14">
        <v>0</v>
      </c>
      <c r="BF44" s="14">
        <v>0</v>
      </c>
      <c r="BG44" s="13">
        <f t="shared" si="13"/>
        <v>0</v>
      </c>
      <c r="BH44" s="14">
        <v>0</v>
      </c>
      <c r="BI44" s="14">
        <v>0</v>
      </c>
      <c r="BJ44" s="13">
        <f t="shared" si="14"/>
        <v>379</v>
      </c>
      <c r="BK44" s="14">
        <v>379</v>
      </c>
      <c r="BL44" s="14">
        <v>0</v>
      </c>
      <c r="BM44" s="13">
        <f t="shared" si="15"/>
        <v>0</v>
      </c>
      <c r="BN44" s="14">
        <v>0</v>
      </c>
      <c r="BO44" s="14">
        <v>0</v>
      </c>
      <c r="BP44" s="13">
        <f t="shared" si="16"/>
        <v>2320</v>
      </c>
      <c r="BQ44" s="13">
        <f t="shared" si="17"/>
        <v>1700</v>
      </c>
      <c r="BR44" s="14">
        <v>1570</v>
      </c>
      <c r="BS44" s="15">
        <v>130</v>
      </c>
      <c r="BT44" s="15">
        <v>0</v>
      </c>
      <c r="BU44" s="15">
        <v>0</v>
      </c>
      <c r="BV44" s="13">
        <f t="shared" si="18"/>
        <v>0</v>
      </c>
      <c r="BW44" s="15">
        <v>0</v>
      </c>
      <c r="BX44" s="15">
        <v>0</v>
      </c>
      <c r="BY44" s="13">
        <f t="shared" si="19"/>
        <v>0</v>
      </c>
      <c r="BZ44" s="15">
        <v>0</v>
      </c>
      <c r="CA44" s="15">
        <v>0</v>
      </c>
      <c r="CB44" s="13">
        <f t="shared" si="20"/>
        <v>620</v>
      </c>
      <c r="CC44" s="15">
        <v>600</v>
      </c>
      <c r="CD44" s="15">
        <v>20</v>
      </c>
      <c r="CE44" s="13">
        <f t="shared" si="21"/>
        <v>1312</v>
      </c>
      <c r="CF44" s="14">
        <v>1287</v>
      </c>
      <c r="CG44" s="14">
        <v>25</v>
      </c>
      <c r="CH44" s="13">
        <f t="shared" si="22"/>
        <v>0</v>
      </c>
      <c r="CI44" s="14">
        <v>0</v>
      </c>
      <c r="CJ44" s="14">
        <v>0</v>
      </c>
      <c r="CK44" s="13">
        <f t="shared" si="23"/>
        <v>0</v>
      </c>
      <c r="CL44" s="14">
        <v>0</v>
      </c>
      <c r="CM44" s="14">
        <v>0</v>
      </c>
      <c r="CN44" s="13">
        <f t="shared" si="24"/>
        <v>833</v>
      </c>
      <c r="CO44" s="14">
        <v>757</v>
      </c>
      <c r="CP44" s="14">
        <v>76</v>
      </c>
      <c r="CQ44" s="16"/>
      <c r="CR44" s="13">
        <f t="shared" si="25"/>
        <v>253</v>
      </c>
      <c r="CS44" s="14">
        <v>177</v>
      </c>
      <c r="CT44" s="14">
        <v>76</v>
      </c>
      <c r="CU44" s="13">
        <f t="shared" si="26"/>
        <v>2941</v>
      </c>
      <c r="CV44" s="13">
        <f t="shared" si="27"/>
        <v>1048</v>
      </c>
      <c r="CW44" s="13">
        <f t="shared" si="27"/>
        <v>1893</v>
      </c>
      <c r="CX44" s="13">
        <f t="shared" si="28"/>
        <v>0</v>
      </c>
      <c r="CY44" s="14">
        <v>0</v>
      </c>
      <c r="CZ44" s="14">
        <v>0</v>
      </c>
      <c r="DA44" s="13">
        <f t="shared" si="29"/>
        <v>2941</v>
      </c>
      <c r="DB44" s="14">
        <v>1048</v>
      </c>
      <c r="DC44" s="14">
        <v>1893</v>
      </c>
      <c r="DD44" s="13">
        <f t="shared" si="30"/>
        <v>0</v>
      </c>
      <c r="DE44" s="14">
        <v>0</v>
      </c>
      <c r="DF44" s="14">
        <v>0</v>
      </c>
      <c r="DG44" s="17">
        <f t="shared" si="33"/>
        <v>18074</v>
      </c>
      <c r="DH44" s="17">
        <f t="shared" si="31"/>
        <v>12065</v>
      </c>
      <c r="DI44" s="17">
        <v>2447</v>
      </c>
      <c r="DJ44" s="17">
        <f t="shared" si="32"/>
        <v>6009</v>
      </c>
      <c r="DK44" s="18">
        <v>841</v>
      </c>
      <c r="DL44" s="18">
        <v>573</v>
      </c>
    </row>
    <row r="45" spans="1:116" ht="15.75" x14ac:dyDescent="0.2">
      <c r="A45" s="19" t="s">
        <v>112</v>
      </c>
      <c r="B45" s="13">
        <f t="shared" si="0"/>
        <v>13782</v>
      </c>
      <c r="C45" s="14">
        <v>0</v>
      </c>
      <c r="D45" s="14">
        <v>11662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2120</v>
      </c>
      <c r="M45" s="14">
        <v>0</v>
      </c>
      <c r="N45" s="14">
        <v>0</v>
      </c>
      <c r="O45" s="13">
        <f t="shared" si="1"/>
        <v>6893</v>
      </c>
      <c r="P45" s="14">
        <v>0</v>
      </c>
      <c r="Q45" s="14">
        <v>6363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530</v>
      </c>
      <c r="X45" s="13">
        <f t="shared" si="2"/>
        <v>757</v>
      </c>
      <c r="Y45" s="13">
        <f t="shared" si="3"/>
        <v>757</v>
      </c>
      <c r="Z45" s="14">
        <v>757</v>
      </c>
      <c r="AA45" s="14">
        <v>0</v>
      </c>
      <c r="AB45" s="13">
        <f t="shared" si="4"/>
        <v>0</v>
      </c>
      <c r="AC45" s="14">
        <v>0</v>
      </c>
      <c r="AD45" s="14">
        <v>0</v>
      </c>
      <c r="AE45" s="13">
        <f t="shared" si="5"/>
        <v>454</v>
      </c>
      <c r="AF45" s="14">
        <v>454</v>
      </c>
      <c r="AG45" s="14">
        <v>0</v>
      </c>
      <c r="AH45" s="14">
        <v>0</v>
      </c>
      <c r="AI45" s="13">
        <f t="shared" si="6"/>
        <v>0</v>
      </c>
      <c r="AJ45" s="14">
        <v>0</v>
      </c>
      <c r="AK45" s="14">
        <v>0</v>
      </c>
      <c r="AL45" s="13">
        <f t="shared" si="7"/>
        <v>1515</v>
      </c>
      <c r="AM45" s="14">
        <v>1515</v>
      </c>
      <c r="AN45" s="14">
        <v>0</v>
      </c>
      <c r="AO45" s="13">
        <f t="shared" si="8"/>
        <v>0</v>
      </c>
      <c r="AP45" s="14">
        <v>0</v>
      </c>
      <c r="AQ45" s="14">
        <v>0</v>
      </c>
      <c r="AR45" s="13">
        <f t="shared" si="9"/>
        <v>2877</v>
      </c>
      <c r="AS45" s="14">
        <v>1818</v>
      </c>
      <c r="AT45" s="14">
        <v>454</v>
      </c>
      <c r="AU45" s="14">
        <v>0</v>
      </c>
      <c r="AV45" s="14">
        <v>0</v>
      </c>
      <c r="AW45" s="14">
        <v>0</v>
      </c>
      <c r="AX45" s="13">
        <f t="shared" si="10"/>
        <v>0</v>
      </c>
      <c r="AY45" s="14">
        <v>0</v>
      </c>
      <c r="AZ45" s="14">
        <v>0</v>
      </c>
      <c r="BA45" s="13">
        <f t="shared" si="11"/>
        <v>0</v>
      </c>
      <c r="BB45" s="14">
        <v>0</v>
      </c>
      <c r="BC45" s="14">
        <v>0</v>
      </c>
      <c r="BD45" s="13">
        <f t="shared" si="12"/>
        <v>151</v>
      </c>
      <c r="BE45" s="14">
        <v>151</v>
      </c>
      <c r="BF45" s="14">
        <v>0</v>
      </c>
      <c r="BG45" s="13">
        <f t="shared" si="13"/>
        <v>0</v>
      </c>
      <c r="BH45" s="14">
        <v>0</v>
      </c>
      <c r="BI45" s="14">
        <v>0</v>
      </c>
      <c r="BJ45" s="13">
        <f t="shared" si="14"/>
        <v>454</v>
      </c>
      <c r="BK45" s="14">
        <v>454</v>
      </c>
      <c r="BL45" s="14">
        <v>0</v>
      </c>
      <c r="BM45" s="13">
        <f t="shared" si="15"/>
        <v>0</v>
      </c>
      <c r="BN45" s="14">
        <v>0</v>
      </c>
      <c r="BO45" s="14">
        <v>0</v>
      </c>
      <c r="BP45" s="13">
        <f t="shared" si="16"/>
        <v>5750</v>
      </c>
      <c r="BQ45" s="13">
        <f t="shared" si="17"/>
        <v>2420</v>
      </c>
      <c r="BR45" s="14">
        <v>2420</v>
      </c>
      <c r="BS45" s="15">
        <v>0</v>
      </c>
      <c r="BT45" s="15">
        <v>0</v>
      </c>
      <c r="BU45" s="15">
        <v>0</v>
      </c>
      <c r="BV45" s="13">
        <f t="shared" si="18"/>
        <v>0</v>
      </c>
      <c r="BW45" s="15">
        <v>0</v>
      </c>
      <c r="BX45" s="15">
        <v>0</v>
      </c>
      <c r="BY45" s="13">
        <f t="shared" si="19"/>
        <v>0</v>
      </c>
      <c r="BZ45" s="15">
        <v>0</v>
      </c>
      <c r="CA45" s="15">
        <v>0</v>
      </c>
      <c r="CB45" s="13">
        <f t="shared" si="20"/>
        <v>3330</v>
      </c>
      <c r="CC45" s="15">
        <v>3330</v>
      </c>
      <c r="CD45" s="15">
        <v>0</v>
      </c>
      <c r="CE45" s="13">
        <f t="shared" si="21"/>
        <v>2272</v>
      </c>
      <c r="CF45" s="14">
        <v>2272</v>
      </c>
      <c r="CG45" s="14">
        <v>0</v>
      </c>
      <c r="CH45" s="13">
        <f t="shared" si="22"/>
        <v>136</v>
      </c>
      <c r="CI45" s="14">
        <v>91</v>
      </c>
      <c r="CJ45" s="14">
        <v>45</v>
      </c>
      <c r="CK45" s="13">
        <f t="shared" si="23"/>
        <v>0</v>
      </c>
      <c r="CL45" s="14">
        <v>0</v>
      </c>
      <c r="CM45" s="14">
        <v>0</v>
      </c>
      <c r="CN45" s="13">
        <f t="shared" si="24"/>
        <v>1817</v>
      </c>
      <c r="CO45" s="14">
        <v>1363</v>
      </c>
      <c r="CP45" s="14">
        <v>454</v>
      </c>
      <c r="CQ45" s="16"/>
      <c r="CR45" s="13">
        <f t="shared" si="25"/>
        <v>1054</v>
      </c>
      <c r="CS45" s="14">
        <v>860</v>
      </c>
      <c r="CT45" s="14">
        <v>194</v>
      </c>
      <c r="CU45" s="13">
        <f t="shared" si="26"/>
        <v>8254</v>
      </c>
      <c r="CV45" s="13">
        <f t="shared" si="27"/>
        <v>5452</v>
      </c>
      <c r="CW45" s="13">
        <f t="shared" si="27"/>
        <v>2802</v>
      </c>
      <c r="CX45" s="13">
        <f t="shared" si="28"/>
        <v>681</v>
      </c>
      <c r="CY45" s="14">
        <v>454</v>
      </c>
      <c r="CZ45" s="14">
        <v>227</v>
      </c>
      <c r="DA45" s="13">
        <f t="shared" si="29"/>
        <v>7573</v>
      </c>
      <c r="DB45" s="14">
        <v>4998</v>
      </c>
      <c r="DC45" s="14">
        <v>2575</v>
      </c>
      <c r="DD45" s="13">
        <f t="shared" si="30"/>
        <v>0</v>
      </c>
      <c r="DE45" s="14">
        <v>0</v>
      </c>
      <c r="DF45" s="14">
        <v>0</v>
      </c>
      <c r="DG45" s="17">
        <f t="shared" si="33"/>
        <v>45561</v>
      </c>
      <c r="DH45" s="17">
        <f t="shared" si="31"/>
        <v>34719</v>
      </c>
      <c r="DI45" s="17">
        <v>2853</v>
      </c>
      <c r="DJ45" s="17">
        <f t="shared" si="32"/>
        <v>10842</v>
      </c>
      <c r="DK45" s="18">
        <v>1000</v>
      </c>
      <c r="DL45" s="18">
        <v>681</v>
      </c>
    </row>
    <row r="46" spans="1:116" ht="15.75" x14ac:dyDescent="0.2">
      <c r="A46" s="19" t="s">
        <v>113</v>
      </c>
      <c r="B46" s="13">
        <f t="shared" si="0"/>
        <v>4735</v>
      </c>
      <c r="C46" s="14">
        <v>0</v>
      </c>
      <c r="D46" s="14">
        <v>3438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1297</v>
      </c>
      <c r="M46" s="14">
        <v>0</v>
      </c>
      <c r="N46" s="14">
        <v>0</v>
      </c>
      <c r="O46" s="13">
        <f t="shared" si="1"/>
        <v>2802</v>
      </c>
      <c r="P46" s="14">
        <v>0</v>
      </c>
      <c r="Q46" s="14">
        <v>2802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3">
        <f t="shared" si="2"/>
        <v>0</v>
      </c>
      <c r="Y46" s="13">
        <f t="shared" si="3"/>
        <v>0</v>
      </c>
      <c r="Z46" s="14">
        <v>0</v>
      </c>
      <c r="AA46" s="14">
        <v>0</v>
      </c>
      <c r="AB46" s="13">
        <f t="shared" si="4"/>
        <v>0</v>
      </c>
      <c r="AC46" s="14">
        <v>0</v>
      </c>
      <c r="AD46" s="14">
        <v>0</v>
      </c>
      <c r="AE46" s="13">
        <f t="shared" si="5"/>
        <v>168</v>
      </c>
      <c r="AF46" s="14">
        <v>168</v>
      </c>
      <c r="AG46" s="14">
        <v>0</v>
      </c>
      <c r="AH46" s="14">
        <v>0</v>
      </c>
      <c r="AI46" s="13">
        <f t="shared" si="6"/>
        <v>0</v>
      </c>
      <c r="AJ46" s="14">
        <v>0</v>
      </c>
      <c r="AK46" s="14">
        <v>0</v>
      </c>
      <c r="AL46" s="13">
        <f t="shared" si="7"/>
        <v>169</v>
      </c>
      <c r="AM46" s="14">
        <v>115</v>
      </c>
      <c r="AN46" s="14">
        <v>54</v>
      </c>
      <c r="AO46" s="13">
        <f t="shared" si="8"/>
        <v>65</v>
      </c>
      <c r="AP46" s="14">
        <v>54</v>
      </c>
      <c r="AQ46" s="14">
        <v>11</v>
      </c>
      <c r="AR46" s="13">
        <f t="shared" si="9"/>
        <v>1196</v>
      </c>
      <c r="AS46" s="14">
        <v>238</v>
      </c>
      <c r="AT46" s="14">
        <v>0</v>
      </c>
      <c r="AU46" s="14">
        <v>0</v>
      </c>
      <c r="AV46" s="14">
        <v>0</v>
      </c>
      <c r="AW46" s="14">
        <v>0</v>
      </c>
      <c r="AX46" s="13">
        <f t="shared" si="10"/>
        <v>0</v>
      </c>
      <c r="AY46" s="14">
        <v>0</v>
      </c>
      <c r="AZ46" s="14">
        <v>0</v>
      </c>
      <c r="BA46" s="13">
        <f t="shared" si="11"/>
        <v>0</v>
      </c>
      <c r="BB46" s="14">
        <v>0</v>
      </c>
      <c r="BC46" s="14">
        <v>0</v>
      </c>
      <c r="BD46" s="13">
        <f t="shared" si="12"/>
        <v>0</v>
      </c>
      <c r="BE46" s="14">
        <v>0</v>
      </c>
      <c r="BF46" s="14">
        <v>0</v>
      </c>
      <c r="BG46" s="13">
        <f t="shared" si="13"/>
        <v>0</v>
      </c>
      <c r="BH46" s="14">
        <v>0</v>
      </c>
      <c r="BI46" s="14">
        <v>0</v>
      </c>
      <c r="BJ46" s="13">
        <f t="shared" si="14"/>
        <v>958</v>
      </c>
      <c r="BK46" s="14">
        <v>958</v>
      </c>
      <c r="BL46" s="14">
        <v>0</v>
      </c>
      <c r="BM46" s="13">
        <f t="shared" si="15"/>
        <v>0</v>
      </c>
      <c r="BN46" s="14">
        <v>0</v>
      </c>
      <c r="BO46" s="14">
        <v>0</v>
      </c>
      <c r="BP46" s="13">
        <f t="shared" si="16"/>
        <v>1193</v>
      </c>
      <c r="BQ46" s="13">
        <f t="shared" si="17"/>
        <v>165</v>
      </c>
      <c r="BR46" s="14">
        <v>165</v>
      </c>
      <c r="BS46" s="15">
        <v>0</v>
      </c>
      <c r="BT46" s="15">
        <v>0</v>
      </c>
      <c r="BU46" s="15">
        <v>0</v>
      </c>
      <c r="BV46" s="13">
        <f t="shared" si="18"/>
        <v>0</v>
      </c>
      <c r="BW46" s="15">
        <v>0</v>
      </c>
      <c r="BX46" s="15">
        <v>0</v>
      </c>
      <c r="BY46" s="13">
        <f t="shared" si="19"/>
        <v>0</v>
      </c>
      <c r="BZ46" s="15">
        <v>0</v>
      </c>
      <c r="CA46" s="15">
        <v>0</v>
      </c>
      <c r="CB46" s="13">
        <f t="shared" si="20"/>
        <v>1028</v>
      </c>
      <c r="CC46" s="15">
        <v>993</v>
      </c>
      <c r="CD46" s="15">
        <v>35</v>
      </c>
      <c r="CE46" s="13">
        <f t="shared" si="21"/>
        <v>421</v>
      </c>
      <c r="CF46" s="14">
        <v>419</v>
      </c>
      <c r="CG46" s="14">
        <v>2</v>
      </c>
      <c r="CH46" s="13">
        <f t="shared" si="22"/>
        <v>64</v>
      </c>
      <c r="CI46" s="14">
        <v>54</v>
      </c>
      <c r="CJ46" s="14">
        <v>10</v>
      </c>
      <c r="CK46" s="13">
        <f t="shared" si="23"/>
        <v>0</v>
      </c>
      <c r="CL46" s="14">
        <v>0</v>
      </c>
      <c r="CM46" s="14">
        <v>0</v>
      </c>
      <c r="CN46" s="13">
        <f t="shared" si="24"/>
        <v>64</v>
      </c>
      <c r="CO46" s="14">
        <v>32</v>
      </c>
      <c r="CP46" s="14">
        <v>32</v>
      </c>
      <c r="CQ46" s="16"/>
      <c r="CR46" s="13">
        <f t="shared" si="25"/>
        <v>108</v>
      </c>
      <c r="CS46" s="14">
        <v>54</v>
      </c>
      <c r="CT46" s="14">
        <v>54</v>
      </c>
      <c r="CU46" s="13">
        <f t="shared" si="26"/>
        <v>183</v>
      </c>
      <c r="CV46" s="13">
        <f t="shared" si="27"/>
        <v>168</v>
      </c>
      <c r="CW46" s="13">
        <f t="shared" si="27"/>
        <v>15</v>
      </c>
      <c r="CX46" s="13">
        <f t="shared" si="28"/>
        <v>34</v>
      </c>
      <c r="CY46" s="14">
        <v>30</v>
      </c>
      <c r="CZ46" s="14">
        <v>4</v>
      </c>
      <c r="DA46" s="13">
        <f t="shared" si="29"/>
        <v>149</v>
      </c>
      <c r="DB46" s="14">
        <v>138</v>
      </c>
      <c r="DC46" s="14">
        <v>11</v>
      </c>
      <c r="DD46" s="13">
        <f t="shared" si="30"/>
        <v>0</v>
      </c>
      <c r="DE46" s="14">
        <v>0</v>
      </c>
      <c r="DF46" s="14">
        <v>0</v>
      </c>
      <c r="DG46" s="17">
        <f t="shared" si="33"/>
        <v>11168</v>
      </c>
      <c r="DH46" s="17">
        <f t="shared" si="31"/>
        <v>8153</v>
      </c>
      <c r="DI46" s="17">
        <v>1150</v>
      </c>
      <c r="DJ46" s="17">
        <f t="shared" si="32"/>
        <v>3015</v>
      </c>
      <c r="DK46" s="18">
        <v>380</v>
      </c>
      <c r="DL46" s="18">
        <v>259</v>
      </c>
    </row>
    <row r="47" spans="1:116" ht="15.75" x14ac:dyDescent="0.2">
      <c r="A47" s="19" t="s">
        <v>114</v>
      </c>
      <c r="B47" s="13">
        <f t="shared" si="0"/>
        <v>10527</v>
      </c>
      <c r="C47" s="14">
        <v>0</v>
      </c>
      <c r="D47" s="14">
        <v>5319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5208</v>
      </c>
      <c r="M47" s="14">
        <v>0</v>
      </c>
      <c r="N47" s="14">
        <v>0</v>
      </c>
      <c r="O47" s="13">
        <f t="shared" si="1"/>
        <v>4329</v>
      </c>
      <c r="P47" s="14">
        <v>0</v>
      </c>
      <c r="Q47" s="14">
        <v>4329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3">
        <f t="shared" si="2"/>
        <v>0</v>
      </c>
      <c r="Y47" s="13">
        <f t="shared" si="3"/>
        <v>0</v>
      </c>
      <c r="Z47" s="14">
        <v>0</v>
      </c>
      <c r="AA47" s="14">
        <v>0</v>
      </c>
      <c r="AB47" s="13">
        <f t="shared" si="4"/>
        <v>0</v>
      </c>
      <c r="AC47" s="14">
        <v>0</v>
      </c>
      <c r="AD47" s="14">
        <v>0</v>
      </c>
      <c r="AE47" s="13">
        <f t="shared" si="5"/>
        <v>150</v>
      </c>
      <c r="AF47" s="14">
        <v>150</v>
      </c>
      <c r="AG47" s="14">
        <v>0</v>
      </c>
      <c r="AH47" s="14">
        <v>0</v>
      </c>
      <c r="AI47" s="13">
        <f t="shared" si="6"/>
        <v>0</v>
      </c>
      <c r="AJ47" s="14">
        <v>0</v>
      </c>
      <c r="AK47" s="14">
        <v>0</v>
      </c>
      <c r="AL47" s="13">
        <f t="shared" si="7"/>
        <v>2275</v>
      </c>
      <c r="AM47" s="14">
        <v>1744</v>
      </c>
      <c r="AN47" s="14">
        <v>531</v>
      </c>
      <c r="AO47" s="13">
        <f t="shared" si="8"/>
        <v>1081</v>
      </c>
      <c r="AP47" s="14">
        <v>1081</v>
      </c>
      <c r="AQ47" s="14">
        <v>0</v>
      </c>
      <c r="AR47" s="13">
        <f t="shared" si="9"/>
        <v>3996</v>
      </c>
      <c r="AS47" s="14">
        <f>2090-150</f>
        <v>1940</v>
      </c>
      <c r="AT47" s="14">
        <v>615</v>
      </c>
      <c r="AU47" s="14">
        <v>0</v>
      </c>
      <c r="AV47" s="14">
        <v>0</v>
      </c>
      <c r="AW47" s="14">
        <v>0</v>
      </c>
      <c r="AX47" s="13">
        <f t="shared" si="10"/>
        <v>0</v>
      </c>
      <c r="AY47" s="14">
        <v>0</v>
      </c>
      <c r="AZ47" s="14">
        <v>0</v>
      </c>
      <c r="BA47" s="13">
        <f t="shared" si="11"/>
        <v>0</v>
      </c>
      <c r="BB47" s="14">
        <v>0</v>
      </c>
      <c r="BC47" s="14">
        <v>0</v>
      </c>
      <c r="BD47" s="13">
        <f t="shared" si="12"/>
        <v>874</v>
      </c>
      <c r="BE47" s="14">
        <v>874</v>
      </c>
      <c r="BF47" s="14">
        <v>0</v>
      </c>
      <c r="BG47" s="13">
        <f t="shared" si="13"/>
        <v>0</v>
      </c>
      <c r="BH47" s="14">
        <v>0</v>
      </c>
      <c r="BI47" s="14">
        <v>0</v>
      </c>
      <c r="BJ47" s="13">
        <f t="shared" si="14"/>
        <v>567</v>
      </c>
      <c r="BK47" s="14">
        <v>534</v>
      </c>
      <c r="BL47" s="14">
        <v>33</v>
      </c>
      <c r="BM47" s="13">
        <f t="shared" si="15"/>
        <v>0</v>
      </c>
      <c r="BN47" s="14">
        <v>0</v>
      </c>
      <c r="BO47" s="14">
        <v>0</v>
      </c>
      <c r="BP47" s="13">
        <f t="shared" si="16"/>
        <v>1474</v>
      </c>
      <c r="BQ47" s="13">
        <f t="shared" si="17"/>
        <v>479</v>
      </c>
      <c r="BR47" s="14">
        <v>309</v>
      </c>
      <c r="BS47" s="15">
        <v>170</v>
      </c>
      <c r="BT47" s="15">
        <v>149</v>
      </c>
      <c r="BU47" s="15">
        <v>229</v>
      </c>
      <c r="BV47" s="13">
        <f t="shared" si="18"/>
        <v>319</v>
      </c>
      <c r="BW47" s="15">
        <v>319</v>
      </c>
      <c r="BX47" s="15">
        <v>0</v>
      </c>
      <c r="BY47" s="13">
        <f t="shared" si="19"/>
        <v>0</v>
      </c>
      <c r="BZ47" s="15">
        <v>0</v>
      </c>
      <c r="CA47" s="15">
        <v>0</v>
      </c>
      <c r="CB47" s="13">
        <f t="shared" si="20"/>
        <v>298</v>
      </c>
      <c r="CC47" s="15">
        <v>298</v>
      </c>
      <c r="CD47" s="15">
        <v>0</v>
      </c>
      <c r="CE47" s="13">
        <f t="shared" si="21"/>
        <v>2251</v>
      </c>
      <c r="CF47" s="14">
        <v>2141</v>
      </c>
      <c r="CG47" s="14">
        <f>911-801</f>
        <v>110</v>
      </c>
      <c r="CH47" s="13">
        <f t="shared" si="22"/>
        <v>1978</v>
      </c>
      <c r="CI47" s="14">
        <v>1485</v>
      </c>
      <c r="CJ47" s="14">
        <v>493</v>
      </c>
      <c r="CK47" s="13">
        <f t="shared" si="23"/>
        <v>0</v>
      </c>
      <c r="CL47" s="14">
        <v>0</v>
      </c>
      <c r="CM47" s="14">
        <v>0</v>
      </c>
      <c r="CN47" s="13">
        <f t="shared" si="24"/>
        <v>1341</v>
      </c>
      <c r="CO47" s="14">
        <v>843</v>
      </c>
      <c r="CP47" s="14">
        <v>498</v>
      </c>
      <c r="CQ47" s="16"/>
      <c r="CR47" s="13">
        <f t="shared" si="25"/>
        <v>679</v>
      </c>
      <c r="CS47" s="14">
        <v>679</v>
      </c>
      <c r="CT47" s="14">
        <v>0</v>
      </c>
      <c r="CU47" s="13">
        <f t="shared" si="26"/>
        <v>647</v>
      </c>
      <c r="CV47" s="13">
        <f t="shared" si="27"/>
        <v>647</v>
      </c>
      <c r="CW47" s="13">
        <f t="shared" si="27"/>
        <v>0</v>
      </c>
      <c r="CX47" s="13">
        <f t="shared" si="28"/>
        <v>144</v>
      </c>
      <c r="CY47" s="14">
        <v>144</v>
      </c>
      <c r="CZ47" s="14">
        <v>0</v>
      </c>
      <c r="DA47" s="13">
        <f t="shared" si="29"/>
        <v>503</v>
      </c>
      <c r="DB47" s="14">
        <v>503</v>
      </c>
      <c r="DC47" s="14">
        <v>0</v>
      </c>
      <c r="DD47" s="13">
        <f t="shared" si="30"/>
        <v>0</v>
      </c>
      <c r="DE47" s="14">
        <v>0</v>
      </c>
      <c r="DF47" s="14">
        <v>0</v>
      </c>
      <c r="DG47" s="17">
        <f t="shared" si="33"/>
        <v>30728</v>
      </c>
      <c r="DH47" s="17">
        <f t="shared" si="31"/>
        <v>23800</v>
      </c>
      <c r="DI47" s="17">
        <v>1687</v>
      </c>
      <c r="DJ47" s="17">
        <f t="shared" si="32"/>
        <v>6928</v>
      </c>
      <c r="DK47" s="18">
        <v>569</v>
      </c>
      <c r="DL47" s="18">
        <v>388</v>
      </c>
    </row>
    <row r="48" spans="1:116" ht="15.75" x14ac:dyDescent="0.2">
      <c r="A48" s="19" t="s">
        <v>115</v>
      </c>
      <c r="B48" s="13">
        <f t="shared" si="0"/>
        <v>7606</v>
      </c>
      <c r="C48" s="14">
        <v>0</v>
      </c>
      <c r="D48" s="14">
        <v>6230</v>
      </c>
      <c r="E48" s="14">
        <v>1376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3">
        <f t="shared" si="1"/>
        <v>3530</v>
      </c>
      <c r="P48" s="14">
        <v>0</v>
      </c>
      <c r="Q48" s="14">
        <v>3530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3">
        <f t="shared" si="2"/>
        <v>0</v>
      </c>
      <c r="Y48" s="13">
        <f t="shared" si="3"/>
        <v>0</v>
      </c>
      <c r="Z48" s="14">
        <v>0</v>
      </c>
      <c r="AA48" s="14">
        <v>0</v>
      </c>
      <c r="AB48" s="13">
        <f t="shared" si="4"/>
        <v>0</v>
      </c>
      <c r="AC48" s="14">
        <v>0</v>
      </c>
      <c r="AD48" s="14">
        <v>0</v>
      </c>
      <c r="AE48" s="13">
        <f t="shared" si="5"/>
        <v>1855</v>
      </c>
      <c r="AF48" s="14">
        <v>1855</v>
      </c>
      <c r="AG48" s="14">
        <v>0</v>
      </c>
      <c r="AH48" s="14">
        <v>0</v>
      </c>
      <c r="AI48" s="13">
        <f t="shared" si="6"/>
        <v>0</v>
      </c>
      <c r="AJ48" s="14">
        <v>0</v>
      </c>
      <c r="AK48" s="14">
        <v>0</v>
      </c>
      <c r="AL48" s="13">
        <f t="shared" si="7"/>
        <v>388</v>
      </c>
      <c r="AM48" s="14">
        <v>360</v>
      </c>
      <c r="AN48" s="14">
        <v>28</v>
      </c>
      <c r="AO48" s="13">
        <f t="shared" si="8"/>
        <v>0</v>
      </c>
      <c r="AP48" s="14">
        <v>0</v>
      </c>
      <c r="AQ48" s="14">
        <v>0</v>
      </c>
      <c r="AR48" s="13">
        <f t="shared" si="9"/>
        <v>1959</v>
      </c>
      <c r="AS48" s="14">
        <v>249</v>
      </c>
      <c r="AT48" s="14">
        <v>21</v>
      </c>
      <c r="AU48" s="14">
        <v>0</v>
      </c>
      <c r="AV48" s="14">
        <v>0</v>
      </c>
      <c r="AW48" s="14">
        <v>0</v>
      </c>
      <c r="AX48" s="13">
        <f t="shared" si="10"/>
        <v>0</v>
      </c>
      <c r="AY48" s="14">
        <v>0</v>
      </c>
      <c r="AZ48" s="14">
        <v>0</v>
      </c>
      <c r="BA48" s="13">
        <f t="shared" si="11"/>
        <v>0</v>
      </c>
      <c r="BB48" s="14">
        <v>0</v>
      </c>
      <c r="BC48" s="14">
        <v>0</v>
      </c>
      <c r="BD48" s="13">
        <f t="shared" si="12"/>
        <v>0</v>
      </c>
      <c r="BE48" s="14">
        <v>0</v>
      </c>
      <c r="BF48" s="14">
        <v>0</v>
      </c>
      <c r="BG48" s="13">
        <f t="shared" si="13"/>
        <v>0</v>
      </c>
      <c r="BH48" s="14">
        <v>0</v>
      </c>
      <c r="BI48" s="14">
        <v>0</v>
      </c>
      <c r="BJ48" s="13">
        <f t="shared" si="14"/>
        <v>1689</v>
      </c>
      <c r="BK48" s="14">
        <f>1959-270</f>
        <v>1689</v>
      </c>
      <c r="BL48" s="14">
        <v>0</v>
      </c>
      <c r="BM48" s="13">
        <f t="shared" si="15"/>
        <v>270</v>
      </c>
      <c r="BN48" s="14">
        <v>270</v>
      </c>
      <c r="BO48" s="14">
        <v>0</v>
      </c>
      <c r="BP48" s="13">
        <f t="shared" si="16"/>
        <v>1160</v>
      </c>
      <c r="BQ48" s="13">
        <f t="shared" si="17"/>
        <v>230</v>
      </c>
      <c r="BR48" s="14">
        <v>150</v>
      </c>
      <c r="BS48" s="15">
        <v>80</v>
      </c>
      <c r="BT48" s="15">
        <v>120</v>
      </c>
      <c r="BU48" s="15">
        <v>120</v>
      </c>
      <c r="BV48" s="13">
        <f t="shared" si="18"/>
        <v>0</v>
      </c>
      <c r="BW48" s="15">
        <v>0</v>
      </c>
      <c r="BX48" s="15">
        <v>0</v>
      </c>
      <c r="BY48" s="13">
        <f t="shared" si="19"/>
        <v>0</v>
      </c>
      <c r="BZ48" s="15">
        <v>0</v>
      </c>
      <c r="CA48" s="15">
        <v>0</v>
      </c>
      <c r="CB48" s="13">
        <f t="shared" si="20"/>
        <v>690</v>
      </c>
      <c r="CC48" s="15">
        <v>380</v>
      </c>
      <c r="CD48" s="15">
        <v>310</v>
      </c>
      <c r="CE48" s="13">
        <f t="shared" si="21"/>
        <v>783</v>
      </c>
      <c r="CF48" s="14">
        <v>775</v>
      </c>
      <c r="CG48" s="14">
        <v>8</v>
      </c>
      <c r="CH48" s="13">
        <f t="shared" si="22"/>
        <v>844</v>
      </c>
      <c r="CI48" s="14">
        <v>678</v>
      </c>
      <c r="CJ48" s="14">
        <v>166</v>
      </c>
      <c r="CK48" s="13">
        <f t="shared" si="23"/>
        <v>0</v>
      </c>
      <c r="CL48" s="14">
        <v>0</v>
      </c>
      <c r="CM48" s="14">
        <v>0</v>
      </c>
      <c r="CN48" s="13">
        <f t="shared" si="24"/>
        <v>443</v>
      </c>
      <c r="CO48" s="14">
        <v>415</v>
      </c>
      <c r="CP48" s="14">
        <v>28</v>
      </c>
      <c r="CQ48" s="16"/>
      <c r="CR48" s="13">
        <f t="shared" si="25"/>
        <v>519</v>
      </c>
      <c r="CS48" s="14">
        <v>353</v>
      </c>
      <c r="CT48" s="14">
        <v>166</v>
      </c>
      <c r="CU48" s="13">
        <f t="shared" si="26"/>
        <v>332</v>
      </c>
      <c r="CV48" s="13">
        <f t="shared" si="27"/>
        <v>221</v>
      </c>
      <c r="CW48" s="13">
        <f t="shared" si="27"/>
        <v>111</v>
      </c>
      <c r="CX48" s="13">
        <f t="shared" si="28"/>
        <v>0</v>
      </c>
      <c r="CY48" s="14">
        <v>0</v>
      </c>
      <c r="CZ48" s="14">
        <v>0</v>
      </c>
      <c r="DA48" s="13">
        <f t="shared" si="29"/>
        <v>332</v>
      </c>
      <c r="DB48" s="14">
        <v>221</v>
      </c>
      <c r="DC48" s="14">
        <v>111</v>
      </c>
      <c r="DD48" s="13">
        <f t="shared" si="30"/>
        <v>0</v>
      </c>
      <c r="DE48" s="14">
        <v>0</v>
      </c>
      <c r="DF48" s="14">
        <v>0</v>
      </c>
      <c r="DG48" s="17">
        <f t="shared" si="33"/>
        <v>19689</v>
      </c>
      <c r="DH48" s="17">
        <f t="shared" si="31"/>
        <v>15121</v>
      </c>
      <c r="DI48" s="17">
        <v>2395</v>
      </c>
      <c r="DJ48" s="17">
        <f t="shared" si="32"/>
        <v>4568</v>
      </c>
      <c r="DK48" s="18">
        <v>810</v>
      </c>
      <c r="DL48" s="18">
        <v>552</v>
      </c>
    </row>
    <row r="49" spans="1:116" ht="31.5" x14ac:dyDescent="0.2">
      <c r="A49" s="19" t="s">
        <v>116</v>
      </c>
      <c r="B49" s="13">
        <f t="shared" si="0"/>
        <v>11374</v>
      </c>
      <c r="C49" s="14">
        <v>487</v>
      </c>
      <c r="D49" s="14">
        <v>9822</v>
      </c>
      <c r="E49" s="14">
        <v>0</v>
      </c>
      <c r="F49" s="14">
        <v>0</v>
      </c>
      <c r="G49" s="14">
        <v>0</v>
      </c>
      <c r="H49" s="14">
        <v>877</v>
      </c>
      <c r="I49" s="14">
        <v>91</v>
      </c>
      <c r="J49" s="14">
        <v>97</v>
      </c>
      <c r="K49" s="14">
        <v>0</v>
      </c>
      <c r="L49" s="14">
        <v>0</v>
      </c>
      <c r="M49" s="14">
        <v>0</v>
      </c>
      <c r="N49" s="14">
        <v>0</v>
      </c>
      <c r="O49" s="13">
        <f t="shared" si="1"/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3">
        <f t="shared" si="2"/>
        <v>2035</v>
      </c>
      <c r="Y49" s="13">
        <f t="shared" si="3"/>
        <v>1938</v>
      </c>
      <c r="Z49" s="14">
        <v>1938</v>
      </c>
      <c r="AA49" s="14">
        <v>0</v>
      </c>
      <c r="AB49" s="13">
        <f t="shared" si="4"/>
        <v>97</v>
      </c>
      <c r="AC49" s="14">
        <v>97</v>
      </c>
      <c r="AD49" s="14">
        <v>0</v>
      </c>
      <c r="AE49" s="13">
        <f t="shared" si="5"/>
        <v>3010</v>
      </c>
      <c r="AF49" s="14">
        <v>3010</v>
      </c>
      <c r="AG49" s="14">
        <v>0</v>
      </c>
      <c r="AH49" s="14">
        <v>0</v>
      </c>
      <c r="AI49" s="13">
        <f t="shared" si="6"/>
        <v>19</v>
      </c>
      <c r="AJ49" s="14">
        <v>19</v>
      </c>
      <c r="AK49" s="14">
        <v>0</v>
      </c>
      <c r="AL49" s="13">
        <f t="shared" si="7"/>
        <v>77</v>
      </c>
      <c r="AM49" s="14">
        <v>77</v>
      </c>
      <c r="AN49" s="14">
        <v>0</v>
      </c>
      <c r="AO49" s="13">
        <f t="shared" si="8"/>
        <v>58</v>
      </c>
      <c r="AP49" s="14">
        <v>58</v>
      </c>
      <c r="AQ49" s="14">
        <v>0</v>
      </c>
      <c r="AR49" s="13">
        <f t="shared" si="9"/>
        <v>2534</v>
      </c>
      <c r="AS49" s="14">
        <v>292</v>
      </c>
      <c r="AT49" s="14">
        <v>0</v>
      </c>
      <c r="AU49" s="14">
        <v>0</v>
      </c>
      <c r="AV49" s="14">
        <v>23</v>
      </c>
      <c r="AW49" s="14">
        <v>23</v>
      </c>
      <c r="AX49" s="13">
        <f t="shared" si="10"/>
        <v>0</v>
      </c>
      <c r="AY49" s="14">
        <v>0</v>
      </c>
      <c r="AZ49" s="14">
        <v>0</v>
      </c>
      <c r="BA49" s="13">
        <f t="shared" si="11"/>
        <v>97</v>
      </c>
      <c r="BB49" s="14">
        <v>97</v>
      </c>
      <c r="BC49" s="14">
        <v>0</v>
      </c>
      <c r="BD49" s="13">
        <f t="shared" si="12"/>
        <v>292</v>
      </c>
      <c r="BE49" s="14">
        <v>292</v>
      </c>
      <c r="BF49" s="14">
        <v>0</v>
      </c>
      <c r="BG49" s="13">
        <f t="shared" si="13"/>
        <v>671</v>
      </c>
      <c r="BH49" s="14">
        <v>671</v>
      </c>
      <c r="BI49" s="14">
        <v>0</v>
      </c>
      <c r="BJ49" s="13">
        <f t="shared" si="14"/>
        <v>1136</v>
      </c>
      <c r="BK49" s="14">
        <v>1136</v>
      </c>
      <c r="BL49" s="14">
        <v>0</v>
      </c>
      <c r="BM49" s="13">
        <f t="shared" si="15"/>
        <v>146</v>
      </c>
      <c r="BN49" s="14">
        <v>146</v>
      </c>
      <c r="BO49" s="14">
        <v>0</v>
      </c>
      <c r="BP49" s="13">
        <f t="shared" si="16"/>
        <v>1123</v>
      </c>
      <c r="BQ49" s="13">
        <f t="shared" si="17"/>
        <v>0</v>
      </c>
      <c r="BR49" s="21">
        <v>0</v>
      </c>
      <c r="BS49" s="20">
        <v>0</v>
      </c>
      <c r="BT49" s="20">
        <v>0</v>
      </c>
      <c r="BU49" s="20">
        <v>0</v>
      </c>
      <c r="BV49" s="13">
        <f t="shared" si="18"/>
        <v>0</v>
      </c>
      <c r="BW49" s="20">
        <v>0</v>
      </c>
      <c r="BX49" s="20">
        <v>0</v>
      </c>
      <c r="BY49" s="13">
        <f t="shared" si="19"/>
        <v>0</v>
      </c>
      <c r="BZ49" s="20">
        <v>0</v>
      </c>
      <c r="CA49" s="20">
        <v>0</v>
      </c>
      <c r="CB49" s="13">
        <f t="shared" si="20"/>
        <v>1123</v>
      </c>
      <c r="CC49" s="20">
        <v>1123</v>
      </c>
      <c r="CD49" s="20">
        <v>0</v>
      </c>
      <c r="CE49" s="13">
        <f t="shared" si="21"/>
        <v>11690</v>
      </c>
      <c r="CF49" s="14">
        <v>11671</v>
      </c>
      <c r="CG49" s="14">
        <v>19</v>
      </c>
      <c r="CH49" s="13">
        <f t="shared" si="22"/>
        <v>1364</v>
      </c>
      <c r="CI49" s="14">
        <v>1364</v>
      </c>
      <c r="CJ49" s="14">
        <v>0</v>
      </c>
      <c r="CK49" s="13">
        <f t="shared" si="23"/>
        <v>0</v>
      </c>
      <c r="CL49" s="14">
        <v>0</v>
      </c>
      <c r="CM49" s="14">
        <v>0</v>
      </c>
      <c r="CN49" s="13">
        <f t="shared" si="24"/>
        <v>100</v>
      </c>
      <c r="CO49" s="14">
        <v>100</v>
      </c>
      <c r="CP49" s="14">
        <v>0</v>
      </c>
      <c r="CQ49" s="16"/>
      <c r="CR49" s="13">
        <f t="shared" si="25"/>
        <v>0</v>
      </c>
      <c r="CS49" s="14">
        <v>0</v>
      </c>
      <c r="CT49" s="14">
        <v>0</v>
      </c>
      <c r="CU49" s="13">
        <f t="shared" si="26"/>
        <v>0</v>
      </c>
      <c r="CV49" s="13">
        <f t="shared" si="27"/>
        <v>0</v>
      </c>
      <c r="CW49" s="13">
        <f t="shared" si="27"/>
        <v>0</v>
      </c>
      <c r="CX49" s="13">
        <f t="shared" si="28"/>
        <v>0</v>
      </c>
      <c r="CY49" s="14">
        <v>0</v>
      </c>
      <c r="CZ49" s="14">
        <v>0</v>
      </c>
      <c r="DA49" s="13">
        <f t="shared" si="29"/>
        <v>0</v>
      </c>
      <c r="DB49" s="14">
        <v>0</v>
      </c>
      <c r="DC49" s="14">
        <v>0</v>
      </c>
      <c r="DD49" s="13">
        <f t="shared" si="30"/>
        <v>0</v>
      </c>
      <c r="DE49" s="14">
        <v>0</v>
      </c>
      <c r="DF49" s="14">
        <v>0</v>
      </c>
      <c r="DG49" s="17">
        <f t="shared" si="33"/>
        <v>33530</v>
      </c>
      <c r="DH49" s="17">
        <f t="shared" si="31"/>
        <v>33511</v>
      </c>
      <c r="DI49" s="17">
        <v>5281</v>
      </c>
      <c r="DJ49" s="17">
        <f t="shared" si="32"/>
        <v>19</v>
      </c>
      <c r="DK49" s="18">
        <v>5000</v>
      </c>
      <c r="DL49" s="18">
        <v>1006</v>
      </c>
    </row>
    <row r="50" spans="1:116" ht="15.75" x14ac:dyDescent="0.2">
      <c r="A50" s="19" t="s">
        <v>117</v>
      </c>
      <c r="B50" s="13">
        <f t="shared" si="0"/>
        <v>42398</v>
      </c>
      <c r="C50" s="14">
        <v>0</v>
      </c>
      <c r="D50" s="14">
        <v>37610</v>
      </c>
      <c r="E50" s="14">
        <v>0</v>
      </c>
      <c r="F50" s="14">
        <v>0</v>
      </c>
      <c r="G50" s="14">
        <v>0</v>
      </c>
      <c r="H50" s="14">
        <v>584</v>
      </c>
      <c r="I50" s="14">
        <v>1140</v>
      </c>
      <c r="J50" s="14">
        <v>0</v>
      </c>
      <c r="K50" s="14">
        <v>0</v>
      </c>
      <c r="L50" s="14">
        <v>3064</v>
      </c>
      <c r="M50" s="14">
        <v>0</v>
      </c>
      <c r="N50" s="14">
        <v>0</v>
      </c>
      <c r="O50" s="13">
        <f t="shared" si="1"/>
        <v>29217</v>
      </c>
      <c r="P50" s="14">
        <v>0</v>
      </c>
      <c r="Q50" s="14">
        <v>28818</v>
      </c>
      <c r="R50" s="14">
        <v>0</v>
      </c>
      <c r="S50" s="14">
        <v>57</v>
      </c>
      <c r="T50" s="14">
        <v>0</v>
      </c>
      <c r="U50" s="14">
        <v>0</v>
      </c>
      <c r="V50" s="14">
        <v>0</v>
      </c>
      <c r="W50" s="14">
        <v>342</v>
      </c>
      <c r="X50" s="13">
        <f t="shared" si="2"/>
        <v>2902</v>
      </c>
      <c r="Y50" s="13">
        <f t="shared" si="3"/>
        <v>2902</v>
      </c>
      <c r="Z50" s="14">
        <v>2651</v>
      </c>
      <c r="AA50" s="14">
        <v>251</v>
      </c>
      <c r="AB50" s="13">
        <f t="shared" si="4"/>
        <v>0</v>
      </c>
      <c r="AC50" s="14">
        <v>0</v>
      </c>
      <c r="AD50" s="14">
        <v>0</v>
      </c>
      <c r="AE50" s="13">
        <f t="shared" si="5"/>
        <v>3078</v>
      </c>
      <c r="AF50" s="14">
        <v>1710</v>
      </c>
      <c r="AG50" s="14">
        <v>1368</v>
      </c>
      <c r="AH50" s="14">
        <v>0</v>
      </c>
      <c r="AI50" s="13">
        <f t="shared" si="6"/>
        <v>0</v>
      </c>
      <c r="AJ50" s="14">
        <v>0</v>
      </c>
      <c r="AK50" s="14">
        <v>0</v>
      </c>
      <c r="AL50" s="13">
        <f t="shared" si="7"/>
        <v>2022</v>
      </c>
      <c r="AM50" s="14">
        <v>1368</v>
      </c>
      <c r="AN50" s="14">
        <v>654</v>
      </c>
      <c r="AO50" s="13">
        <f t="shared" si="8"/>
        <v>650</v>
      </c>
      <c r="AP50" s="14">
        <v>650</v>
      </c>
      <c r="AQ50" s="14">
        <v>0</v>
      </c>
      <c r="AR50" s="13">
        <f t="shared" si="9"/>
        <v>5585</v>
      </c>
      <c r="AS50" s="14">
        <v>4103</v>
      </c>
      <c r="AT50" s="14">
        <v>456</v>
      </c>
      <c r="AU50" s="14">
        <v>0</v>
      </c>
      <c r="AV50" s="14">
        <v>0</v>
      </c>
      <c r="AW50" s="14">
        <v>0</v>
      </c>
      <c r="AX50" s="13">
        <f t="shared" si="10"/>
        <v>0</v>
      </c>
      <c r="AY50" s="14">
        <v>0</v>
      </c>
      <c r="AZ50" s="14">
        <v>0</v>
      </c>
      <c r="BA50" s="13">
        <f t="shared" si="11"/>
        <v>0</v>
      </c>
      <c r="BB50" s="14">
        <v>0</v>
      </c>
      <c r="BC50" s="14">
        <v>0</v>
      </c>
      <c r="BD50" s="13">
        <f t="shared" si="12"/>
        <v>570</v>
      </c>
      <c r="BE50" s="14">
        <v>228</v>
      </c>
      <c r="BF50" s="14">
        <v>342</v>
      </c>
      <c r="BG50" s="13">
        <f t="shared" si="13"/>
        <v>0</v>
      </c>
      <c r="BH50" s="14">
        <v>0</v>
      </c>
      <c r="BI50" s="14">
        <v>0</v>
      </c>
      <c r="BJ50" s="13">
        <f t="shared" si="14"/>
        <v>456</v>
      </c>
      <c r="BK50" s="14">
        <v>456</v>
      </c>
      <c r="BL50" s="14">
        <v>0</v>
      </c>
      <c r="BM50" s="13">
        <f t="shared" si="15"/>
        <v>2165</v>
      </c>
      <c r="BN50" s="14">
        <v>1937</v>
      </c>
      <c r="BO50" s="14">
        <v>228</v>
      </c>
      <c r="BP50" s="13">
        <f t="shared" si="16"/>
        <v>3610</v>
      </c>
      <c r="BQ50" s="13">
        <f t="shared" si="17"/>
        <v>0</v>
      </c>
      <c r="BR50" s="14">
        <v>0</v>
      </c>
      <c r="BS50" s="15">
        <v>0</v>
      </c>
      <c r="BT50" s="15">
        <v>350</v>
      </c>
      <c r="BU50" s="15">
        <v>1789</v>
      </c>
      <c r="BV50" s="13">
        <f t="shared" si="18"/>
        <v>0</v>
      </c>
      <c r="BW50" s="15">
        <v>0</v>
      </c>
      <c r="BX50" s="15">
        <v>0</v>
      </c>
      <c r="BY50" s="13">
        <f t="shared" si="19"/>
        <v>0</v>
      </c>
      <c r="BZ50" s="15">
        <v>0</v>
      </c>
      <c r="CA50" s="15">
        <v>0</v>
      </c>
      <c r="CB50" s="13">
        <f t="shared" si="20"/>
        <v>1471</v>
      </c>
      <c r="CC50" s="15">
        <v>1230</v>
      </c>
      <c r="CD50" s="15">
        <v>241</v>
      </c>
      <c r="CE50" s="13">
        <f t="shared" si="21"/>
        <v>14720</v>
      </c>
      <c r="CF50" s="14">
        <v>14246</v>
      </c>
      <c r="CG50" s="14">
        <v>474</v>
      </c>
      <c r="CH50" s="13">
        <f t="shared" si="22"/>
        <v>3875</v>
      </c>
      <c r="CI50" s="14">
        <v>2849</v>
      </c>
      <c r="CJ50" s="14">
        <v>1026</v>
      </c>
      <c r="CK50" s="13">
        <f t="shared" si="23"/>
        <v>0</v>
      </c>
      <c r="CL50" s="14">
        <v>0</v>
      </c>
      <c r="CM50" s="14">
        <v>0</v>
      </c>
      <c r="CN50" s="13">
        <f t="shared" si="24"/>
        <v>6804</v>
      </c>
      <c r="CO50" s="14">
        <v>5676</v>
      </c>
      <c r="CP50" s="14">
        <v>1128</v>
      </c>
      <c r="CQ50" s="16"/>
      <c r="CR50" s="13">
        <f t="shared" si="25"/>
        <v>0</v>
      </c>
      <c r="CS50" s="14">
        <v>0</v>
      </c>
      <c r="CT50" s="14">
        <v>0</v>
      </c>
      <c r="CU50" s="13">
        <f t="shared" si="26"/>
        <v>6864</v>
      </c>
      <c r="CV50" s="13">
        <f t="shared" si="27"/>
        <v>5493</v>
      </c>
      <c r="CW50" s="13">
        <f t="shared" si="27"/>
        <v>1371</v>
      </c>
      <c r="CX50" s="13">
        <f t="shared" si="28"/>
        <v>756</v>
      </c>
      <c r="CY50" s="14">
        <v>604</v>
      </c>
      <c r="CZ50" s="14">
        <v>152</v>
      </c>
      <c r="DA50" s="13">
        <f t="shared" si="29"/>
        <v>6108</v>
      </c>
      <c r="DB50" s="14">
        <v>4889</v>
      </c>
      <c r="DC50" s="14">
        <v>1219</v>
      </c>
      <c r="DD50" s="13">
        <f t="shared" si="30"/>
        <v>0</v>
      </c>
      <c r="DE50" s="14">
        <v>0</v>
      </c>
      <c r="DF50" s="14">
        <v>0</v>
      </c>
      <c r="DG50" s="17">
        <f t="shared" si="33"/>
        <v>123890</v>
      </c>
      <c r="DH50" s="17">
        <f t="shared" si="31"/>
        <v>86784</v>
      </c>
      <c r="DI50" s="17">
        <v>9098</v>
      </c>
      <c r="DJ50" s="17">
        <f t="shared" si="32"/>
        <v>37106</v>
      </c>
      <c r="DK50" s="18">
        <v>3143</v>
      </c>
      <c r="DL50" s="18">
        <v>2142</v>
      </c>
    </row>
    <row r="51" spans="1:116" s="4" customFormat="1" ht="15.75" x14ac:dyDescent="0.2">
      <c r="A51" s="19" t="s">
        <v>118</v>
      </c>
      <c r="B51" s="13">
        <f t="shared" si="0"/>
        <v>33306</v>
      </c>
      <c r="C51" s="14">
        <v>0</v>
      </c>
      <c r="D51" s="14">
        <v>29073</v>
      </c>
      <c r="E51" s="14">
        <v>0</v>
      </c>
      <c r="F51" s="14">
        <v>0</v>
      </c>
      <c r="G51" s="14">
        <v>0</v>
      </c>
      <c r="H51" s="14">
        <v>577</v>
      </c>
      <c r="I51" s="14">
        <v>202</v>
      </c>
      <c r="J51" s="14">
        <v>0</v>
      </c>
      <c r="K51" s="14">
        <v>0</v>
      </c>
      <c r="L51" s="14">
        <v>3444</v>
      </c>
      <c r="M51" s="14">
        <v>10</v>
      </c>
      <c r="N51" s="14">
        <v>0</v>
      </c>
      <c r="O51" s="13">
        <f t="shared" si="1"/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3">
        <f t="shared" si="2"/>
        <v>1216</v>
      </c>
      <c r="Y51" s="13">
        <f t="shared" si="3"/>
        <v>1216</v>
      </c>
      <c r="Z51" s="14">
        <v>1216</v>
      </c>
      <c r="AA51" s="14">
        <v>0</v>
      </c>
      <c r="AB51" s="13">
        <f t="shared" si="4"/>
        <v>0</v>
      </c>
      <c r="AC51" s="14">
        <v>0</v>
      </c>
      <c r="AD51" s="14">
        <v>0</v>
      </c>
      <c r="AE51" s="13">
        <f t="shared" si="5"/>
        <v>1520</v>
      </c>
      <c r="AF51" s="14">
        <v>1520</v>
      </c>
      <c r="AG51" s="14">
        <v>0</v>
      </c>
      <c r="AH51" s="14">
        <v>0</v>
      </c>
      <c r="AI51" s="13">
        <f t="shared" si="6"/>
        <v>0</v>
      </c>
      <c r="AJ51" s="14">
        <v>0</v>
      </c>
      <c r="AK51" s="14">
        <v>0</v>
      </c>
      <c r="AL51" s="13">
        <f t="shared" si="7"/>
        <v>1013</v>
      </c>
      <c r="AM51" s="14">
        <v>1013</v>
      </c>
      <c r="AN51" s="14">
        <v>0</v>
      </c>
      <c r="AO51" s="13">
        <f t="shared" si="8"/>
        <v>912</v>
      </c>
      <c r="AP51" s="14">
        <v>912</v>
      </c>
      <c r="AQ51" s="14">
        <v>0</v>
      </c>
      <c r="AR51" s="13">
        <f t="shared" si="9"/>
        <v>6787</v>
      </c>
      <c r="AS51" s="14">
        <v>2026</v>
      </c>
      <c r="AT51" s="14">
        <v>0</v>
      </c>
      <c r="AU51" s="14">
        <v>0</v>
      </c>
      <c r="AV51" s="14">
        <v>0</v>
      </c>
      <c r="AW51" s="14">
        <v>0</v>
      </c>
      <c r="AX51" s="13">
        <f t="shared" si="10"/>
        <v>0</v>
      </c>
      <c r="AY51" s="14">
        <v>0</v>
      </c>
      <c r="AZ51" s="14">
        <v>0</v>
      </c>
      <c r="BA51" s="13">
        <f t="shared" si="11"/>
        <v>0</v>
      </c>
      <c r="BB51" s="14">
        <v>0</v>
      </c>
      <c r="BC51" s="14">
        <v>0</v>
      </c>
      <c r="BD51" s="13">
        <f t="shared" si="12"/>
        <v>4052</v>
      </c>
      <c r="BE51" s="14">
        <v>4052</v>
      </c>
      <c r="BF51" s="14">
        <v>0</v>
      </c>
      <c r="BG51" s="13">
        <f t="shared" si="13"/>
        <v>0</v>
      </c>
      <c r="BH51" s="14">
        <v>0</v>
      </c>
      <c r="BI51" s="14">
        <v>0</v>
      </c>
      <c r="BJ51" s="13">
        <f t="shared" si="14"/>
        <v>709</v>
      </c>
      <c r="BK51" s="14">
        <v>709</v>
      </c>
      <c r="BL51" s="14">
        <v>0</v>
      </c>
      <c r="BM51" s="13">
        <f t="shared" si="15"/>
        <v>1865</v>
      </c>
      <c r="BN51" s="14">
        <v>1865</v>
      </c>
      <c r="BO51" s="14">
        <v>0</v>
      </c>
      <c r="BP51" s="13">
        <f t="shared" si="16"/>
        <v>0</v>
      </c>
      <c r="BQ51" s="13">
        <f t="shared" si="17"/>
        <v>0</v>
      </c>
      <c r="BR51" s="14">
        <v>0</v>
      </c>
      <c r="BS51" s="14">
        <v>0</v>
      </c>
      <c r="BT51" s="14">
        <v>0</v>
      </c>
      <c r="BU51" s="14">
        <v>0</v>
      </c>
      <c r="BV51" s="13">
        <f t="shared" si="18"/>
        <v>0</v>
      </c>
      <c r="BW51" s="14">
        <v>0</v>
      </c>
      <c r="BX51" s="14">
        <v>0</v>
      </c>
      <c r="BY51" s="13">
        <f t="shared" si="19"/>
        <v>0</v>
      </c>
      <c r="BZ51" s="14">
        <v>0</v>
      </c>
      <c r="CA51" s="14">
        <v>0</v>
      </c>
      <c r="CB51" s="13">
        <f t="shared" si="20"/>
        <v>0</v>
      </c>
      <c r="CC51" s="14">
        <v>0</v>
      </c>
      <c r="CD51" s="14">
        <v>0</v>
      </c>
      <c r="CE51" s="13">
        <f t="shared" si="21"/>
        <v>0</v>
      </c>
      <c r="CF51" s="14">
        <v>0</v>
      </c>
      <c r="CG51" s="14">
        <v>0</v>
      </c>
      <c r="CH51" s="13">
        <f t="shared" si="22"/>
        <v>1003</v>
      </c>
      <c r="CI51" s="14">
        <v>1003</v>
      </c>
      <c r="CJ51" s="14">
        <v>0</v>
      </c>
      <c r="CK51" s="13">
        <f t="shared" si="23"/>
        <v>0</v>
      </c>
      <c r="CL51" s="14">
        <v>0</v>
      </c>
      <c r="CM51" s="14">
        <v>0</v>
      </c>
      <c r="CN51" s="13">
        <f t="shared" si="24"/>
        <v>61</v>
      </c>
      <c r="CO51" s="14">
        <v>61</v>
      </c>
      <c r="CP51" s="14">
        <v>0</v>
      </c>
      <c r="CQ51" s="16"/>
      <c r="CR51" s="13">
        <f t="shared" si="25"/>
        <v>41</v>
      </c>
      <c r="CS51" s="14">
        <v>41</v>
      </c>
      <c r="CT51" s="14">
        <v>0</v>
      </c>
      <c r="CU51" s="13">
        <f t="shared" si="26"/>
        <v>5101</v>
      </c>
      <c r="CV51" s="13">
        <f t="shared" si="27"/>
        <v>5101</v>
      </c>
      <c r="CW51" s="13">
        <f t="shared" si="27"/>
        <v>0</v>
      </c>
      <c r="CX51" s="13">
        <f t="shared" si="28"/>
        <v>0</v>
      </c>
      <c r="CY51" s="14">
        <v>0</v>
      </c>
      <c r="CZ51" s="14">
        <v>0</v>
      </c>
      <c r="DA51" s="13">
        <f t="shared" si="29"/>
        <v>0</v>
      </c>
      <c r="DB51" s="14">
        <v>0</v>
      </c>
      <c r="DC51" s="14">
        <v>0</v>
      </c>
      <c r="DD51" s="13">
        <f t="shared" si="30"/>
        <v>5101</v>
      </c>
      <c r="DE51" s="14">
        <v>5101</v>
      </c>
      <c r="DF51" s="14">
        <v>0</v>
      </c>
      <c r="DG51" s="17">
        <f t="shared" si="33"/>
        <v>52825</v>
      </c>
      <c r="DH51" s="17">
        <f t="shared" si="31"/>
        <v>52825</v>
      </c>
      <c r="DI51" s="17">
        <v>8231</v>
      </c>
      <c r="DJ51" s="17">
        <f t="shared" si="32"/>
        <v>0</v>
      </c>
      <c r="DK51" s="18">
        <v>2314</v>
      </c>
      <c r="DL51" s="18">
        <v>1576</v>
      </c>
    </row>
    <row r="52" spans="1:116" ht="15.75" x14ac:dyDescent="0.2">
      <c r="A52" s="19" t="s">
        <v>119</v>
      </c>
      <c r="B52" s="13">
        <f t="shared" si="0"/>
        <v>24793</v>
      </c>
      <c r="C52" s="14">
        <v>1301</v>
      </c>
      <c r="D52" s="14">
        <v>20875</v>
      </c>
      <c r="E52" s="14">
        <v>0</v>
      </c>
      <c r="F52" s="14">
        <v>0</v>
      </c>
      <c r="G52" s="14">
        <v>0</v>
      </c>
      <c r="H52" s="14">
        <v>0</v>
      </c>
      <c r="I52" s="14">
        <v>690</v>
      </c>
      <c r="J52" s="14">
        <v>0</v>
      </c>
      <c r="K52" s="14">
        <v>0</v>
      </c>
      <c r="L52" s="14">
        <v>1927</v>
      </c>
      <c r="M52" s="14">
        <v>0</v>
      </c>
      <c r="N52" s="14">
        <v>0</v>
      </c>
      <c r="O52" s="13">
        <f t="shared" si="1"/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3">
        <f t="shared" si="2"/>
        <v>1675</v>
      </c>
      <c r="Y52" s="13">
        <f t="shared" si="3"/>
        <v>1675</v>
      </c>
      <c r="Z52" s="14">
        <v>1675</v>
      </c>
      <c r="AA52" s="14">
        <v>0</v>
      </c>
      <c r="AB52" s="13">
        <f t="shared" si="4"/>
        <v>0</v>
      </c>
      <c r="AC52" s="14">
        <v>0</v>
      </c>
      <c r="AD52" s="14">
        <v>0</v>
      </c>
      <c r="AE52" s="13">
        <f t="shared" si="5"/>
        <v>2228</v>
      </c>
      <c r="AF52" s="14">
        <v>2228</v>
      </c>
      <c r="AG52" s="14">
        <v>0</v>
      </c>
      <c r="AH52" s="14">
        <v>0</v>
      </c>
      <c r="AI52" s="13">
        <f t="shared" si="6"/>
        <v>0</v>
      </c>
      <c r="AJ52" s="14">
        <v>0</v>
      </c>
      <c r="AK52" s="14">
        <v>0</v>
      </c>
      <c r="AL52" s="13">
        <f t="shared" si="7"/>
        <v>3641</v>
      </c>
      <c r="AM52" s="14">
        <v>3641</v>
      </c>
      <c r="AN52" s="14">
        <v>0</v>
      </c>
      <c r="AO52" s="13">
        <f t="shared" si="8"/>
        <v>1576</v>
      </c>
      <c r="AP52" s="14">
        <v>1576</v>
      </c>
      <c r="AQ52" s="14">
        <v>0</v>
      </c>
      <c r="AR52" s="13">
        <f t="shared" si="9"/>
        <v>15805</v>
      </c>
      <c r="AS52" s="14">
        <v>10216</v>
      </c>
      <c r="AT52" s="14">
        <v>0</v>
      </c>
      <c r="AU52" s="14">
        <v>0</v>
      </c>
      <c r="AV52" s="14">
        <v>0</v>
      </c>
      <c r="AW52" s="14">
        <v>0</v>
      </c>
      <c r="AX52" s="13">
        <f t="shared" si="10"/>
        <v>214</v>
      </c>
      <c r="AY52" s="14">
        <v>214</v>
      </c>
      <c r="AZ52" s="14">
        <v>0</v>
      </c>
      <c r="BA52" s="13">
        <f t="shared" si="11"/>
        <v>0</v>
      </c>
      <c r="BB52" s="14">
        <v>0</v>
      </c>
      <c r="BC52" s="14">
        <v>0</v>
      </c>
      <c r="BD52" s="13">
        <f t="shared" si="12"/>
        <v>4415</v>
      </c>
      <c r="BE52" s="14">
        <v>4415</v>
      </c>
      <c r="BF52" s="14">
        <v>0</v>
      </c>
      <c r="BG52" s="13">
        <f t="shared" si="13"/>
        <v>0</v>
      </c>
      <c r="BH52" s="14">
        <v>0</v>
      </c>
      <c r="BI52" s="14">
        <v>0</v>
      </c>
      <c r="BJ52" s="13">
        <f t="shared" si="14"/>
        <v>960</v>
      </c>
      <c r="BK52" s="14">
        <v>960</v>
      </c>
      <c r="BL52" s="14">
        <v>0</v>
      </c>
      <c r="BM52" s="13">
        <f t="shared" si="15"/>
        <v>1418</v>
      </c>
      <c r="BN52" s="14">
        <v>1418</v>
      </c>
      <c r="BO52" s="14">
        <v>0</v>
      </c>
      <c r="BP52" s="13">
        <f t="shared" si="16"/>
        <v>837</v>
      </c>
      <c r="BQ52" s="13">
        <f t="shared" si="17"/>
        <v>0</v>
      </c>
      <c r="BR52" s="14">
        <v>0</v>
      </c>
      <c r="BS52" s="15">
        <v>0</v>
      </c>
      <c r="BT52" s="15">
        <v>0</v>
      </c>
      <c r="BU52" s="15">
        <v>837</v>
      </c>
      <c r="BV52" s="13">
        <f t="shared" si="18"/>
        <v>0</v>
      </c>
      <c r="BW52" s="15">
        <v>0</v>
      </c>
      <c r="BX52" s="15">
        <v>0</v>
      </c>
      <c r="BY52" s="13">
        <f t="shared" si="19"/>
        <v>0</v>
      </c>
      <c r="BZ52" s="15">
        <v>0</v>
      </c>
      <c r="CA52" s="15">
        <v>0</v>
      </c>
      <c r="CB52" s="13">
        <f t="shared" si="20"/>
        <v>0</v>
      </c>
      <c r="CC52" s="15">
        <v>0</v>
      </c>
      <c r="CD52" s="15">
        <v>0</v>
      </c>
      <c r="CE52" s="13">
        <f t="shared" si="21"/>
        <v>6241</v>
      </c>
      <c r="CF52" s="14">
        <v>6241</v>
      </c>
      <c r="CG52" s="14">
        <v>0</v>
      </c>
      <c r="CH52" s="13">
        <f t="shared" si="22"/>
        <v>3974</v>
      </c>
      <c r="CI52" s="14">
        <v>3974</v>
      </c>
      <c r="CJ52" s="14">
        <v>0</v>
      </c>
      <c r="CK52" s="13">
        <f t="shared" si="23"/>
        <v>0</v>
      </c>
      <c r="CL52" s="14">
        <v>0</v>
      </c>
      <c r="CM52" s="14">
        <v>0</v>
      </c>
      <c r="CN52" s="13">
        <f t="shared" si="24"/>
        <v>4109</v>
      </c>
      <c r="CO52" s="14">
        <v>4109</v>
      </c>
      <c r="CP52" s="14">
        <v>0</v>
      </c>
      <c r="CQ52" s="16"/>
      <c r="CR52" s="13">
        <f t="shared" si="25"/>
        <v>0</v>
      </c>
      <c r="CS52" s="14">
        <v>0</v>
      </c>
      <c r="CT52" s="14">
        <v>0</v>
      </c>
      <c r="CU52" s="13">
        <f t="shared" si="26"/>
        <v>0</v>
      </c>
      <c r="CV52" s="13">
        <f t="shared" si="27"/>
        <v>0</v>
      </c>
      <c r="CW52" s="13">
        <f t="shared" si="27"/>
        <v>0</v>
      </c>
      <c r="CX52" s="13">
        <f t="shared" si="28"/>
        <v>0</v>
      </c>
      <c r="CY52" s="14">
        <v>0</v>
      </c>
      <c r="CZ52" s="14">
        <v>0</v>
      </c>
      <c r="DA52" s="13">
        <f t="shared" si="29"/>
        <v>0</v>
      </c>
      <c r="DB52" s="14">
        <v>0</v>
      </c>
      <c r="DC52" s="14">
        <v>0</v>
      </c>
      <c r="DD52" s="13">
        <f t="shared" si="30"/>
        <v>0</v>
      </c>
      <c r="DE52" s="14">
        <v>0</v>
      </c>
      <c r="DF52" s="14">
        <v>0</v>
      </c>
      <c r="DG52" s="17">
        <f t="shared" si="33"/>
        <v>66297</v>
      </c>
      <c r="DH52" s="17">
        <f t="shared" si="31"/>
        <v>66297</v>
      </c>
      <c r="DI52" s="17">
        <v>4427</v>
      </c>
      <c r="DJ52" s="17">
        <f t="shared" si="32"/>
        <v>0</v>
      </c>
      <c r="DK52" s="18">
        <v>1240</v>
      </c>
      <c r="DL52" s="18">
        <v>845</v>
      </c>
    </row>
    <row r="53" spans="1:116" ht="15.75" x14ac:dyDescent="0.2">
      <c r="A53" s="19" t="s">
        <v>120</v>
      </c>
      <c r="B53" s="13">
        <f t="shared" si="0"/>
        <v>50970</v>
      </c>
      <c r="C53" s="14">
        <v>0</v>
      </c>
      <c r="D53" s="14">
        <v>47550</v>
      </c>
      <c r="E53" s="14">
        <v>0</v>
      </c>
      <c r="F53" s="14">
        <v>0</v>
      </c>
      <c r="G53" s="14">
        <v>0</v>
      </c>
      <c r="H53" s="14">
        <v>536</v>
      </c>
      <c r="I53" s="14">
        <v>2884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3">
        <f t="shared" si="1"/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3">
        <f t="shared" si="2"/>
        <v>5415</v>
      </c>
      <c r="Y53" s="13">
        <f t="shared" si="3"/>
        <v>3388</v>
      </c>
      <c r="Z53" s="14">
        <v>3388</v>
      </c>
      <c r="AA53" s="14">
        <v>0</v>
      </c>
      <c r="AB53" s="13">
        <f t="shared" si="4"/>
        <v>2027</v>
      </c>
      <c r="AC53" s="14">
        <v>2027</v>
      </c>
      <c r="AD53" s="14">
        <v>0</v>
      </c>
      <c r="AE53" s="13">
        <f t="shared" si="5"/>
        <v>3909</v>
      </c>
      <c r="AF53" s="14">
        <v>3909</v>
      </c>
      <c r="AG53" s="14">
        <v>0</v>
      </c>
      <c r="AH53" s="14">
        <v>0</v>
      </c>
      <c r="AI53" s="13">
        <f t="shared" si="6"/>
        <v>0</v>
      </c>
      <c r="AJ53" s="14">
        <v>0</v>
      </c>
      <c r="AK53" s="14">
        <v>0</v>
      </c>
      <c r="AL53" s="13">
        <f t="shared" si="7"/>
        <v>6469</v>
      </c>
      <c r="AM53" s="14">
        <v>6469</v>
      </c>
      <c r="AN53" s="14">
        <v>0</v>
      </c>
      <c r="AO53" s="13">
        <f t="shared" si="8"/>
        <v>1413</v>
      </c>
      <c r="AP53" s="14">
        <v>1413</v>
      </c>
      <c r="AQ53" s="14">
        <v>0</v>
      </c>
      <c r="AR53" s="13">
        <f t="shared" si="9"/>
        <v>10227</v>
      </c>
      <c r="AS53" s="14">
        <v>4360</v>
      </c>
      <c r="AT53" s="14">
        <v>0</v>
      </c>
      <c r="AU53" s="14">
        <v>0</v>
      </c>
      <c r="AV53" s="14">
        <v>753</v>
      </c>
      <c r="AW53" s="14">
        <v>0</v>
      </c>
      <c r="AX53" s="13">
        <f t="shared" si="10"/>
        <v>0</v>
      </c>
      <c r="AY53" s="14">
        <v>0</v>
      </c>
      <c r="AZ53" s="14">
        <v>0</v>
      </c>
      <c r="BA53" s="13">
        <f t="shared" si="11"/>
        <v>0</v>
      </c>
      <c r="BB53" s="14">
        <v>0</v>
      </c>
      <c r="BC53" s="14">
        <v>0</v>
      </c>
      <c r="BD53" s="13">
        <f t="shared" si="12"/>
        <v>2042</v>
      </c>
      <c r="BE53" s="14">
        <v>2042</v>
      </c>
      <c r="BF53" s="14">
        <v>0</v>
      </c>
      <c r="BG53" s="13">
        <f t="shared" si="13"/>
        <v>0</v>
      </c>
      <c r="BH53" s="14">
        <v>0</v>
      </c>
      <c r="BI53" s="14">
        <v>0</v>
      </c>
      <c r="BJ53" s="13">
        <f t="shared" si="14"/>
        <v>3072</v>
      </c>
      <c r="BK53" s="14">
        <v>3072</v>
      </c>
      <c r="BL53" s="14">
        <v>0</v>
      </c>
      <c r="BM53" s="13">
        <f t="shared" si="15"/>
        <v>3996</v>
      </c>
      <c r="BN53" s="14">
        <v>3996</v>
      </c>
      <c r="BO53" s="14">
        <v>0</v>
      </c>
      <c r="BP53" s="13">
        <f t="shared" si="16"/>
        <v>0</v>
      </c>
      <c r="BQ53" s="13">
        <f t="shared" si="17"/>
        <v>0</v>
      </c>
      <c r="BR53" s="14">
        <v>0</v>
      </c>
      <c r="BS53" s="14">
        <v>0</v>
      </c>
      <c r="BT53" s="14">
        <v>0</v>
      </c>
      <c r="BU53" s="14">
        <v>0</v>
      </c>
      <c r="BV53" s="13">
        <f t="shared" si="18"/>
        <v>0</v>
      </c>
      <c r="BW53" s="14">
        <v>0</v>
      </c>
      <c r="BX53" s="14">
        <v>0</v>
      </c>
      <c r="BY53" s="13">
        <f t="shared" si="19"/>
        <v>0</v>
      </c>
      <c r="BZ53" s="14">
        <v>0</v>
      </c>
      <c r="CA53" s="14">
        <v>0</v>
      </c>
      <c r="CB53" s="13">
        <f t="shared" si="20"/>
        <v>0</v>
      </c>
      <c r="CC53" s="14">
        <v>0</v>
      </c>
      <c r="CD53" s="14">
        <v>0</v>
      </c>
      <c r="CE53" s="13">
        <f t="shared" si="21"/>
        <v>0</v>
      </c>
      <c r="CF53" s="14">
        <v>0</v>
      </c>
      <c r="CG53" s="14">
        <v>0</v>
      </c>
      <c r="CH53" s="13">
        <f t="shared" si="22"/>
        <v>3685</v>
      </c>
      <c r="CI53" s="14">
        <v>3685</v>
      </c>
      <c r="CJ53" s="14">
        <v>0</v>
      </c>
      <c r="CK53" s="13">
        <f t="shared" si="23"/>
        <v>0</v>
      </c>
      <c r="CL53" s="14">
        <v>0</v>
      </c>
      <c r="CM53" s="14">
        <v>0</v>
      </c>
      <c r="CN53" s="13">
        <f t="shared" si="24"/>
        <v>4958</v>
      </c>
      <c r="CO53" s="14">
        <v>4958</v>
      </c>
      <c r="CP53" s="14">
        <v>0</v>
      </c>
      <c r="CQ53" s="16"/>
      <c r="CR53" s="13">
        <f t="shared" si="25"/>
        <v>0</v>
      </c>
      <c r="CS53" s="14">
        <v>0</v>
      </c>
      <c r="CT53" s="14">
        <v>0</v>
      </c>
      <c r="CU53" s="13">
        <f t="shared" si="26"/>
        <v>2026</v>
      </c>
      <c r="CV53" s="13">
        <f t="shared" si="27"/>
        <v>2026</v>
      </c>
      <c r="CW53" s="13">
        <f t="shared" si="27"/>
        <v>0</v>
      </c>
      <c r="CX53" s="13">
        <f t="shared" si="28"/>
        <v>0</v>
      </c>
      <c r="CY53" s="14">
        <v>0</v>
      </c>
      <c r="CZ53" s="14">
        <v>0</v>
      </c>
      <c r="DA53" s="13">
        <f t="shared" si="29"/>
        <v>0</v>
      </c>
      <c r="DB53" s="14">
        <f>2026-2026</f>
        <v>0</v>
      </c>
      <c r="DC53" s="14">
        <v>0</v>
      </c>
      <c r="DD53" s="13">
        <v>2026</v>
      </c>
      <c r="DE53" s="14">
        <v>2026</v>
      </c>
      <c r="DF53" s="14">
        <v>0</v>
      </c>
      <c r="DG53" s="17">
        <f t="shared" si="33"/>
        <v>93068</v>
      </c>
      <c r="DH53" s="17">
        <f t="shared" si="31"/>
        <v>93068</v>
      </c>
      <c r="DI53" s="17">
        <v>8124</v>
      </c>
      <c r="DJ53" s="17">
        <f t="shared" si="32"/>
        <v>0</v>
      </c>
      <c r="DK53" s="18">
        <v>2268</v>
      </c>
      <c r="DL53" s="18">
        <v>1546</v>
      </c>
    </row>
    <row r="54" spans="1:116" ht="15.75" x14ac:dyDescent="0.2">
      <c r="A54" s="19" t="s">
        <v>121</v>
      </c>
      <c r="B54" s="13">
        <f t="shared" si="0"/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3">
        <f t="shared" si="1"/>
        <v>71996</v>
      </c>
      <c r="P54" s="14">
        <v>0</v>
      </c>
      <c r="Q54" s="14">
        <v>68353</v>
      </c>
      <c r="R54" s="14">
        <v>374</v>
      </c>
      <c r="S54" s="14">
        <v>2302</v>
      </c>
      <c r="T54" s="14">
        <v>967</v>
      </c>
      <c r="U54" s="14">
        <v>0</v>
      </c>
      <c r="V54" s="14">
        <v>0</v>
      </c>
      <c r="W54" s="14">
        <v>0</v>
      </c>
      <c r="X54" s="13">
        <f t="shared" si="2"/>
        <v>644</v>
      </c>
      <c r="Y54" s="13">
        <f t="shared" si="3"/>
        <v>644</v>
      </c>
      <c r="Z54" s="14">
        <v>0</v>
      </c>
      <c r="AA54" s="14">
        <v>644</v>
      </c>
      <c r="AB54" s="13">
        <f t="shared" si="4"/>
        <v>0</v>
      </c>
      <c r="AC54" s="14">
        <v>0</v>
      </c>
      <c r="AD54" s="14">
        <v>0</v>
      </c>
      <c r="AE54" s="13">
        <f t="shared" si="5"/>
        <v>1843</v>
      </c>
      <c r="AF54" s="14">
        <v>0</v>
      </c>
      <c r="AG54" s="14">
        <v>1843</v>
      </c>
      <c r="AH54" s="14">
        <v>0</v>
      </c>
      <c r="AI54" s="13">
        <f t="shared" si="6"/>
        <v>0</v>
      </c>
      <c r="AJ54" s="14">
        <v>0</v>
      </c>
      <c r="AK54" s="14">
        <v>0</v>
      </c>
      <c r="AL54" s="13">
        <f t="shared" si="7"/>
        <v>1870</v>
      </c>
      <c r="AM54" s="14">
        <v>0</v>
      </c>
      <c r="AN54" s="14">
        <v>1870</v>
      </c>
      <c r="AO54" s="13">
        <f t="shared" si="8"/>
        <v>216</v>
      </c>
      <c r="AP54" s="14">
        <v>0</v>
      </c>
      <c r="AQ54" s="14">
        <v>216</v>
      </c>
      <c r="AR54" s="13">
        <f t="shared" si="9"/>
        <v>2496</v>
      </c>
      <c r="AS54" s="14">
        <v>0</v>
      </c>
      <c r="AT54" s="14">
        <v>1013</v>
      </c>
      <c r="AU54" s="14">
        <v>0</v>
      </c>
      <c r="AV54" s="14">
        <v>0</v>
      </c>
      <c r="AW54" s="14">
        <v>0</v>
      </c>
      <c r="AX54" s="13">
        <f t="shared" si="10"/>
        <v>0</v>
      </c>
      <c r="AY54" s="14">
        <v>0</v>
      </c>
      <c r="AZ54" s="14">
        <v>0</v>
      </c>
      <c r="BA54" s="13">
        <f t="shared" si="11"/>
        <v>0</v>
      </c>
      <c r="BB54" s="14">
        <v>0</v>
      </c>
      <c r="BC54" s="14">
        <v>0</v>
      </c>
      <c r="BD54" s="13">
        <f t="shared" si="12"/>
        <v>1483</v>
      </c>
      <c r="BE54" s="14">
        <v>0</v>
      </c>
      <c r="BF54" s="14">
        <v>1483</v>
      </c>
      <c r="BG54" s="13">
        <f t="shared" si="13"/>
        <v>0</v>
      </c>
      <c r="BH54" s="14">
        <v>0</v>
      </c>
      <c r="BI54" s="14">
        <v>0</v>
      </c>
      <c r="BJ54" s="13">
        <f t="shared" si="14"/>
        <v>0</v>
      </c>
      <c r="BK54" s="14">
        <v>0</v>
      </c>
      <c r="BL54" s="14">
        <v>0</v>
      </c>
      <c r="BM54" s="13">
        <f t="shared" si="15"/>
        <v>539</v>
      </c>
      <c r="BN54" s="14">
        <v>0</v>
      </c>
      <c r="BO54" s="14">
        <v>539</v>
      </c>
      <c r="BP54" s="13">
        <f t="shared" si="16"/>
        <v>0</v>
      </c>
      <c r="BQ54" s="13">
        <f t="shared" si="17"/>
        <v>0</v>
      </c>
      <c r="BR54" s="14">
        <v>0</v>
      </c>
      <c r="BS54" s="14">
        <v>0</v>
      </c>
      <c r="BT54" s="14">
        <v>0</v>
      </c>
      <c r="BU54" s="14">
        <v>0</v>
      </c>
      <c r="BV54" s="13">
        <f t="shared" si="18"/>
        <v>0</v>
      </c>
      <c r="BW54" s="14">
        <v>0</v>
      </c>
      <c r="BX54" s="14">
        <v>0</v>
      </c>
      <c r="BY54" s="13">
        <f t="shared" si="19"/>
        <v>0</v>
      </c>
      <c r="BZ54" s="14">
        <v>0</v>
      </c>
      <c r="CA54" s="14">
        <v>0</v>
      </c>
      <c r="CB54" s="13">
        <f t="shared" si="20"/>
        <v>0</v>
      </c>
      <c r="CC54" s="14">
        <v>0</v>
      </c>
      <c r="CD54" s="14">
        <v>0</v>
      </c>
      <c r="CE54" s="13">
        <f t="shared" si="21"/>
        <v>1403</v>
      </c>
      <c r="CF54" s="14">
        <v>0</v>
      </c>
      <c r="CG54" s="14">
        <v>1403</v>
      </c>
      <c r="CH54" s="13">
        <f t="shared" si="22"/>
        <v>1403</v>
      </c>
      <c r="CI54" s="14">
        <v>0</v>
      </c>
      <c r="CJ54" s="14">
        <v>1403</v>
      </c>
      <c r="CK54" s="13">
        <f t="shared" si="23"/>
        <v>0</v>
      </c>
      <c r="CL54" s="14">
        <v>0</v>
      </c>
      <c r="CM54" s="14">
        <v>0</v>
      </c>
      <c r="CN54" s="13">
        <f t="shared" si="24"/>
        <v>2587</v>
      </c>
      <c r="CO54" s="14">
        <v>0</v>
      </c>
      <c r="CP54" s="14">
        <v>2587</v>
      </c>
      <c r="CQ54" s="16"/>
      <c r="CR54" s="13">
        <f t="shared" si="25"/>
        <v>0</v>
      </c>
      <c r="CS54" s="14">
        <v>0</v>
      </c>
      <c r="CT54" s="14">
        <v>0</v>
      </c>
      <c r="CU54" s="13">
        <f t="shared" si="26"/>
        <v>2806</v>
      </c>
      <c r="CV54" s="13">
        <f t="shared" si="27"/>
        <v>0</v>
      </c>
      <c r="CW54" s="13">
        <f t="shared" si="27"/>
        <v>2806</v>
      </c>
      <c r="CX54" s="13">
        <f t="shared" si="28"/>
        <v>0</v>
      </c>
      <c r="CY54" s="14">
        <v>0</v>
      </c>
      <c r="CZ54" s="14">
        <v>0</v>
      </c>
      <c r="DA54" s="13">
        <f t="shared" si="29"/>
        <v>0</v>
      </c>
      <c r="DB54" s="14">
        <v>0</v>
      </c>
      <c r="DC54" s="14">
        <v>0</v>
      </c>
      <c r="DD54" s="13">
        <f t="shared" si="30"/>
        <v>2806</v>
      </c>
      <c r="DE54" s="14">
        <v>0</v>
      </c>
      <c r="DF54" s="14">
        <v>2806</v>
      </c>
      <c r="DG54" s="17">
        <f t="shared" si="33"/>
        <v>87803</v>
      </c>
      <c r="DH54" s="17">
        <f t="shared" si="31"/>
        <v>0</v>
      </c>
      <c r="DI54" s="17">
        <v>0</v>
      </c>
      <c r="DJ54" s="17">
        <f t="shared" si="32"/>
        <v>87803</v>
      </c>
      <c r="DK54" s="18">
        <v>5000</v>
      </c>
      <c r="DL54" s="18">
        <v>1279</v>
      </c>
    </row>
    <row r="55" spans="1:116" ht="40.5" customHeight="1" x14ac:dyDescent="0.2">
      <c r="A55" s="19" t="s">
        <v>122</v>
      </c>
      <c r="B55" s="13">
        <f t="shared" si="0"/>
        <v>0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3">
        <f t="shared" si="1"/>
        <v>0</v>
      </c>
      <c r="P55" s="24"/>
      <c r="Q55" s="24"/>
      <c r="R55" s="24"/>
      <c r="S55" s="24"/>
      <c r="T55" s="24"/>
      <c r="U55" s="24"/>
      <c r="V55" s="24"/>
      <c r="W55" s="24"/>
      <c r="X55" s="13">
        <f t="shared" si="2"/>
        <v>0</v>
      </c>
      <c r="Y55" s="13">
        <f t="shared" si="3"/>
        <v>0</v>
      </c>
      <c r="Z55" s="24"/>
      <c r="AA55" s="24"/>
      <c r="AB55" s="13">
        <f t="shared" si="4"/>
        <v>0</v>
      </c>
      <c r="AC55" s="24"/>
      <c r="AD55" s="24"/>
      <c r="AE55" s="13">
        <f t="shared" si="5"/>
        <v>0</v>
      </c>
      <c r="AF55" s="24"/>
      <c r="AG55" s="24"/>
      <c r="AH55" s="24"/>
      <c r="AI55" s="13">
        <f t="shared" si="6"/>
        <v>0</v>
      </c>
      <c r="AJ55" s="24"/>
      <c r="AK55" s="24"/>
      <c r="AL55" s="13">
        <f t="shared" si="7"/>
        <v>0</v>
      </c>
      <c r="AM55" s="24"/>
      <c r="AN55" s="24"/>
      <c r="AO55" s="13">
        <f t="shared" si="8"/>
        <v>0</v>
      </c>
      <c r="AP55" s="24"/>
      <c r="AQ55" s="24"/>
      <c r="AR55" s="13">
        <f t="shared" si="9"/>
        <v>0</v>
      </c>
      <c r="AS55" s="25"/>
      <c r="AT55" s="25"/>
      <c r="AU55" s="25"/>
      <c r="AV55" s="25"/>
      <c r="AW55" s="25"/>
      <c r="AX55" s="13">
        <f t="shared" si="10"/>
        <v>0</v>
      </c>
      <c r="AY55" s="25"/>
      <c r="AZ55" s="25"/>
      <c r="BA55" s="13">
        <f t="shared" si="11"/>
        <v>0</v>
      </c>
      <c r="BB55" s="25"/>
      <c r="BC55" s="25"/>
      <c r="BD55" s="13">
        <f t="shared" si="12"/>
        <v>0</v>
      </c>
      <c r="BE55" s="25"/>
      <c r="BF55" s="25"/>
      <c r="BG55" s="13">
        <f t="shared" si="13"/>
        <v>0</v>
      </c>
      <c r="BH55" s="25"/>
      <c r="BI55" s="25"/>
      <c r="BJ55" s="13">
        <f t="shared" si="14"/>
        <v>0</v>
      </c>
      <c r="BK55" s="25"/>
      <c r="BL55" s="25"/>
      <c r="BM55" s="13">
        <f t="shared" si="15"/>
        <v>0</v>
      </c>
      <c r="BN55" s="24"/>
      <c r="BO55" s="24"/>
      <c r="BP55" s="13">
        <f t="shared" si="16"/>
        <v>15847</v>
      </c>
      <c r="BQ55" s="13">
        <f t="shared" si="17"/>
        <v>4935</v>
      </c>
      <c r="BR55" s="14">
        <v>2810</v>
      </c>
      <c r="BS55" s="15">
        <v>2125</v>
      </c>
      <c r="BT55" s="15">
        <v>2962</v>
      </c>
      <c r="BU55" s="15">
        <v>3900</v>
      </c>
      <c r="BV55" s="13">
        <f t="shared" si="18"/>
        <v>300</v>
      </c>
      <c r="BW55" s="15">
        <v>100</v>
      </c>
      <c r="BX55" s="15">
        <v>200</v>
      </c>
      <c r="BY55" s="13">
        <f t="shared" si="19"/>
        <v>0</v>
      </c>
      <c r="BZ55" s="15">
        <v>0</v>
      </c>
      <c r="CA55" s="15">
        <v>0</v>
      </c>
      <c r="CB55" s="13">
        <f t="shared" si="20"/>
        <v>3750</v>
      </c>
      <c r="CC55" s="15">
        <v>1950</v>
      </c>
      <c r="CD55" s="15">
        <v>1800</v>
      </c>
      <c r="CE55" s="13">
        <f t="shared" si="21"/>
        <v>0</v>
      </c>
      <c r="CF55" s="24"/>
      <c r="CG55" s="24"/>
      <c r="CH55" s="13">
        <f t="shared" si="22"/>
        <v>0</v>
      </c>
      <c r="CI55" s="24"/>
      <c r="CJ55" s="24"/>
      <c r="CK55" s="13">
        <f t="shared" si="23"/>
        <v>0</v>
      </c>
      <c r="CL55" s="24"/>
      <c r="CM55" s="24"/>
      <c r="CN55" s="13">
        <f t="shared" si="24"/>
        <v>0</v>
      </c>
      <c r="CO55" s="24"/>
      <c r="CP55" s="24"/>
      <c r="CQ55" s="26"/>
      <c r="CR55" s="13">
        <f t="shared" si="25"/>
        <v>0</v>
      </c>
      <c r="CS55" s="24"/>
      <c r="CT55" s="24"/>
      <c r="CU55" s="13">
        <f t="shared" si="26"/>
        <v>0</v>
      </c>
      <c r="CV55" s="13">
        <f t="shared" si="27"/>
        <v>0</v>
      </c>
      <c r="CW55" s="13">
        <f t="shared" si="27"/>
        <v>0</v>
      </c>
      <c r="CX55" s="13">
        <f t="shared" si="28"/>
        <v>0</v>
      </c>
      <c r="CY55" s="25"/>
      <c r="CZ55" s="25"/>
      <c r="DA55" s="13">
        <f t="shared" si="29"/>
        <v>0</v>
      </c>
      <c r="DB55" s="25"/>
      <c r="DC55" s="25"/>
      <c r="DD55" s="13">
        <f t="shared" si="30"/>
        <v>0</v>
      </c>
      <c r="DE55" s="25"/>
      <c r="DF55" s="25"/>
      <c r="DG55" s="17">
        <f t="shared" si="33"/>
        <v>15847</v>
      </c>
      <c r="DH55" s="17">
        <f t="shared" si="31"/>
        <v>8760</v>
      </c>
      <c r="DI55" s="17">
        <v>0</v>
      </c>
      <c r="DJ55" s="17">
        <f t="shared" si="32"/>
        <v>7087</v>
      </c>
      <c r="DK55" s="18"/>
      <c r="DL55" s="18"/>
    </row>
    <row r="56" spans="1:116" ht="31.5" x14ac:dyDescent="0.2">
      <c r="A56" s="19" t="s">
        <v>159</v>
      </c>
      <c r="B56" s="13">
        <f t="shared" si="0"/>
        <v>18836</v>
      </c>
      <c r="C56" s="14">
        <v>348</v>
      </c>
      <c r="D56" s="14">
        <v>16797</v>
      </c>
      <c r="E56" s="14">
        <v>0</v>
      </c>
      <c r="F56" s="14">
        <v>0</v>
      </c>
      <c r="G56" s="14">
        <v>0</v>
      </c>
      <c r="H56" s="14">
        <v>419</v>
      </c>
      <c r="I56" s="14">
        <v>784</v>
      </c>
      <c r="J56" s="14">
        <v>0</v>
      </c>
      <c r="K56" s="14">
        <v>392</v>
      </c>
      <c r="L56" s="14">
        <v>0</v>
      </c>
      <c r="M56" s="14">
        <v>96</v>
      </c>
      <c r="N56" s="14">
        <v>0</v>
      </c>
      <c r="O56" s="13">
        <f t="shared" si="1"/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3">
        <f t="shared" si="2"/>
        <v>1958</v>
      </c>
      <c r="Y56" s="13">
        <f t="shared" si="3"/>
        <v>587</v>
      </c>
      <c r="Z56" s="14">
        <v>587</v>
      </c>
      <c r="AA56" s="14">
        <v>0</v>
      </c>
      <c r="AB56" s="13">
        <f t="shared" si="4"/>
        <v>1371</v>
      </c>
      <c r="AC56" s="14">
        <v>1371</v>
      </c>
      <c r="AD56" s="14">
        <v>0</v>
      </c>
      <c r="AE56" s="13">
        <f t="shared" si="5"/>
        <v>1400</v>
      </c>
      <c r="AF56" s="14">
        <v>1400</v>
      </c>
      <c r="AG56" s="14">
        <v>0</v>
      </c>
      <c r="AH56" s="14">
        <v>0</v>
      </c>
      <c r="AI56" s="13">
        <f t="shared" si="6"/>
        <v>0</v>
      </c>
      <c r="AJ56" s="14">
        <v>0</v>
      </c>
      <c r="AK56" s="14">
        <v>0</v>
      </c>
      <c r="AL56" s="13">
        <f t="shared" si="7"/>
        <v>1642</v>
      </c>
      <c r="AM56" s="14">
        <v>1642</v>
      </c>
      <c r="AN56" s="14">
        <v>0</v>
      </c>
      <c r="AO56" s="13">
        <f t="shared" si="8"/>
        <v>126</v>
      </c>
      <c r="AP56" s="14">
        <v>126</v>
      </c>
      <c r="AQ56" s="14">
        <v>0</v>
      </c>
      <c r="AR56" s="13">
        <f t="shared" si="9"/>
        <v>8569</v>
      </c>
      <c r="AS56" s="14">
        <v>1570</v>
      </c>
      <c r="AT56" s="14">
        <v>0</v>
      </c>
      <c r="AU56" s="14">
        <v>0</v>
      </c>
      <c r="AV56" s="14">
        <v>0</v>
      </c>
      <c r="AW56" s="14">
        <v>0</v>
      </c>
      <c r="AX56" s="13">
        <f t="shared" si="10"/>
        <v>0</v>
      </c>
      <c r="AY56" s="14">
        <v>0</v>
      </c>
      <c r="AZ56" s="14">
        <v>0</v>
      </c>
      <c r="BA56" s="13">
        <f t="shared" si="11"/>
        <v>0</v>
      </c>
      <c r="BB56" s="14">
        <v>0</v>
      </c>
      <c r="BC56" s="14">
        <v>0</v>
      </c>
      <c r="BD56" s="13">
        <f t="shared" si="12"/>
        <v>0</v>
      </c>
      <c r="BE56" s="14">
        <v>0</v>
      </c>
      <c r="BF56" s="14">
        <v>0</v>
      </c>
      <c r="BG56" s="13">
        <f t="shared" si="13"/>
        <v>0</v>
      </c>
      <c r="BH56" s="14">
        <v>0</v>
      </c>
      <c r="BI56" s="14">
        <v>0</v>
      </c>
      <c r="BJ56" s="13">
        <f t="shared" si="14"/>
        <v>6999</v>
      </c>
      <c r="BK56" s="14">
        <v>6999</v>
      </c>
      <c r="BL56" s="14">
        <v>0</v>
      </c>
      <c r="BM56" s="13">
        <f t="shared" si="15"/>
        <v>1120</v>
      </c>
      <c r="BN56" s="14">
        <v>1120</v>
      </c>
      <c r="BO56" s="14">
        <v>0</v>
      </c>
      <c r="BP56" s="13">
        <f t="shared" si="16"/>
        <v>484</v>
      </c>
      <c r="BQ56" s="13">
        <f t="shared" si="17"/>
        <v>0</v>
      </c>
      <c r="BR56" s="21">
        <v>0</v>
      </c>
      <c r="BS56" s="20">
        <v>0</v>
      </c>
      <c r="BT56" s="20">
        <v>0</v>
      </c>
      <c r="BU56" s="20">
        <v>229</v>
      </c>
      <c r="BV56" s="13">
        <f t="shared" si="18"/>
        <v>255</v>
      </c>
      <c r="BW56" s="20">
        <v>255</v>
      </c>
      <c r="BX56" s="20">
        <v>0</v>
      </c>
      <c r="BY56" s="13">
        <f t="shared" si="19"/>
        <v>0</v>
      </c>
      <c r="BZ56" s="20">
        <v>0</v>
      </c>
      <c r="CA56" s="20">
        <v>0</v>
      </c>
      <c r="CB56" s="13">
        <f t="shared" si="20"/>
        <v>0</v>
      </c>
      <c r="CC56" s="20">
        <v>0</v>
      </c>
      <c r="CD56" s="20">
        <v>0</v>
      </c>
      <c r="CE56" s="13">
        <f t="shared" si="21"/>
        <v>4899</v>
      </c>
      <c r="CF56" s="14">
        <v>4899</v>
      </c>
      <c r="CG56" s="14">
        <v>0</v>
      </c>
      <c r="CH56" s="13">
        <f t="shared" si="22"/>
        <v>699</v>
      </c>
      <c r="CI56" s="14">
        <v>699</v>
      </c>
      <c r="CJ56" s="14">
        <v>0</v>
      </c>
      <c r="CK56" s="13">
        <f t="shared" si="23"/>
        <v>0</v>
      </c>
      <c r="CL56" s="14">
        <v>0</v>
      </c>
      <c r="CM56" s="14">
        <v>0</v>
      </c>
      <c r="CN56" s="13">
        <f t="shared" si="24"/>
        <v>281</v>
      </c>
      <c r="CO56" s="14">
        <v>281</v>
      </c>
      <c r="CP56" s="14">
        <v>0</v>
      </c>
      <c r="CQ56" s="16"/>
      <c r="CR56" s="13">
        <f t="shared" si="25"/>
        <v>0</v>
      </c>
      <c r="CS56" s="14">
        <v>0</v>
      </c>
      <c r="CT56" s="14">
        <v>0</v>
      </c>
      <c r="CU56" s="13">
        <f t="shared" si="26"/>
        <v>0</v>
      </c>
      <c r="CV56" s="13">
        <f t="shared" si="27"/>
        <v>0</v>
      </c>
      <c r="CW56" s="13">
        <f t="shared" si="27"/>
        <v>0</v>
      </c>
      <c r="CX56" s="13">
        <f t="shared" si="28"/>
        <v>0</v>
      </c>
      <c r="CY56" s="14">
        <v>0</v>
      </c>
      <c r="CZ56" s="14">
        <v>0</v>
      </c>
      <c r="DA56" s="13">
        <f t="shared" si="29"/>
        <v>0</v>
      </c>
      <c r="DB56" s="14">
        <v>0</v>
      </c>
      <c r="DC56" s="14">
        <v>0</v>
      </c>
      <c r="DD56" s="13">
        <f t="shared" si="30"/>
        <v>0</v>
      </c>
      <c r="DE56" s="14">
        <v>0</v>
      </c>
      <c r="DF56" s="14">
        <v>0</v>
      </c>
      <c r="DG56" s="17">
        <f t="shared" si="33"/>
        <v>40014</v>
      </c>
      <c r="DH56" s="17">
        <f t="shared" si="31"/>
        <v>40014</v>
      </c>
      <c r="DI56" s="17">
        <v>7383</v>
      </c>
      <c r="DJ56" s="17">
        <f t="shared" si="32"/>
        <v>0</v>
      </c>
      <c r="DK56" s="18">
        <v>6000</v>
      </c>
      <c r="DL56" s="18">
        <v>1405</v>
      </c>
    </row>
    <row r="57" spans="1:116" ht="31.5" x14ac:dyDescent="0.2">
      <c r="A57" s="19" t="s">
        <v>123</v>
      </c>
      <c r="B57" s="13">
        <f t="shared" si="0"/>
        <v>17592</v>
      </c>
      <c r="C57" s="14">
        <v>258</v>
      </c>
      <c r="D57" s="14">
        <v>16752</v>
      </c>
      <c r="E57" s="14">
        <v>0</v>
      </c>
      <c r="F57" s="14">
        <v>0</v>
      </c>
      <c r="G57" s="14">
        <v>0</v>
      </c>
      <c r="H57" s="14">
        <v>203</v>
      </c>
      <c r="I57" s="14">
        <v>379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3">
        <f t="shared" si="1"/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3">
        <f t="shared" si="2"/>
        <v>1460</v>
      </c>
      <c r="Y57" s="13">
        <f t="shared" si="3"/>
        <v>1135</v>
      </c>
      <c r="Z57" s="14">
        <v>1135</v>
      </c>
      <c r="AA57" s="14">
        <v>0</v>
      </c>
      <c r="AB57" s="13">
        <f t="shared" si="4"/>
        <v>325</v>
      </c>
      <c r="AC57" s="14">
        <v>325</v>
      </c>
      <c r="AD57" s="14">
        <v>0</v>
      </c>
      <c r="AE57" s="13">
        <f t="shared" si="5"/>
        <v>258</v>
      </c>
      <c r="AF57" s="14">
        <v>258</v>
      </c>
      <c r="AG57" s="14">
        <v>0</v>
      </c>
      <c r="AH57" s="14">
        <v>0</v>
      </c>
      <c r="AI57" s="13">
        <f t="shared" si="6"/>
        <v>0</v>
      </c>
      <c r="AJ57" s="14">
        <v>0</v>
      </c>
      <c r="AK57" s="14">
        <v>0</v>
      </c>
      <c r="AL57" s="13">
        <f t="shared" si="7"/>
        <v>474</v>
      </c>
      <c r="AM57" s="14">
        <v>474</v>
      </c>
      <c r="AN57" s="14">
        <v>0</v>
      </c>
      <c r="AO57" s="13">
        <f t="shared" si="8"/>
        <v>507</v>
      </c>
      <c r="AP57" s="14">
        <v>507</v>
      </c>
      <c r="AQ57" s="14">
        <v>0</v>
      </c>
      <c r="AR57" s="13">
        <f t="shared" si="9"/>
        <v>7619</v>
      </c>
      <c r="AS57" s="14">
        <v>1560</v>
      </c>
      <c r="AT57" s="14">
        <v>0</v>
      </c>
      <c r="AU57" s="14">
        <v>0</v>
      </c>
      <c r="AV57" s="14">
        <v>0</v>
      </c>
      <c r="AW57" s="14">
        <v>0</v>
      </c>
      <c r="AX57" s="13">
        <f t="shared" si="10"/>
        <v>0</v>
      </c>
      <c r="AY57" s="14">
        <v>0</v>
      </c>
      <c r="AZ57" s="14">
        <v>0</v>
      </c>
      <c r="BA57" s="13">
        <f t="shared" si="11"/>
        <v>0</v>
      </c>
      <c r="BB57" s="14">
        <v>0</v>
      </c>
      <c r="BC57" s="14">
        <v>0</v>
      </c>
      <c r="BD57" s="13">
        <f t="shared" si="12"/>
        <v>4261</v>
      </c>
      <c r="BE57" s="14">
        <v>4158</v>
      </c>
      <c r="BF57" s="14">
        <v>103</v>
      </c>
      <c r="BG57" s="13">
        <f t="shared" si="13"/>
        <v>0</v>
      </c>
      <c r="BH57" s="14">
        <v>0</v>
      </c>
      <c r="BI57" s="14">
        <v>0</v>
      </c>
      <c r="BJ57" s="13">
        <f t="shared" si="14"/>
        <v>1798</v>
      </c>
      <c r="BK57" s="14">
        <v>1798</v>
      </c>
      <c r="BL57" s="14">
        <v>0</v>
      </c>
      <c r="BM57" s="13">
        <f t="shared" si="15"/>
        <v>439</v>
      </c>
      <c r="BN57" s="14">
        <v>439</v>
      </c>
      <c r="BO57" s="14">
        <v>0</v>
      </c>
      <c r="BP57" s="13">
        <f t="shared" si="16"/>
        <v>0</v>
      </c>
      <c r="BQ57" s="13">
        <f t="shared" si="17"/>
        <v>0</v>
      </c>
      <c r="BR57" s="14">
        <v>0</v>
      </c>
      <c r="BS57" s="14">
        <v>0</v>
      </c>
      <c r="BT57" s="14">
        <v>0</v>
      </c>
      <c r="BU57" s="14">
        <v>0</v>
      </c>
      <c r="BV57" s="13">
        <f t="shared" si="18"/>
        <v>0</v>
      </c>
      <c r="BW57" s="14">
        <v>0</v>
      </c>
      <c r="BX57" s="14">
        <v>0</v>
      </c>
      <c r="BY57" s="13">
        <f t="shared" si="19"/>
        <v>0</v>
      </c>
      <c r="BZ57" s="14">
        <v>0</v>
      </c>
      <c r="CA57" s="14">
        <v>0</v>
      </c>
      <c r="CB57" s="13">
        <f t="shared" si="20"/>
        <v>0</v>
      </c>
      <c r="CC57" s="14">
        <v>0</v>
      </c>
      <c r="CD57" s="14">
        <v>0</v>
      </c>
      <c r="CE57" s="13">
        <f t="shared" si="21"/>
        <v>3367</v>
      </c>
      <c r="CF57" s="14">
        <v>3367</v>
      </c>
      <c r="CG57" s="14">
        <v>0</v>
      </c>
      <c r="CH57" s="13">
        <f t="shared" si="22"/>
        <v>878</v>
      </c>
      <c r="CI57" s="14">
        <v>878</v>
      </c>
      <c r="CJ57" s="14">
        <v>0</v>
      </c>
      <c r="CK57" s="13">
        <f t="shared" si="23"/>
        <v>0</v>
      </c>
      <c r="CL57" s="14">
        <v>0</v>
      </c>
      <c r="CM57" s="14">
        <v>0</v>
      </c>
      <c r="CN57" s="13">
        <f t="shared" si="24"/>
        <v>1013</v>
      </c>
      <c r="CO57" s="14">
        <v>1013</v>
      </c>
      <c r="CP57" s="14">
        <v>0</v>
      </c>
      <c r="CQ57" s="16"/>
      <c r="CR57" s="13">
        <f t="shared" si="25"/>
        <v>0</v>
      </c>
      <c r="CS57" s="14">
        <v>0</v>
      </c>
      <c r="CT57" s="14">
        <v>0</v>
      </c>
      <c r="CU57" s="13">
        <f t="shared" si="26"/>
        <v>0</v>
      </c>
      <c r="CV57" s="13">
        <f t="shared" si="27"/>
        <v>0</v>
      </c>
      <c r="CW57" s="13">
        <f t="shared" si="27"/>
        <v>0</v>
      </c>
      <c r="CX57" s="13">
        <f t="shared" si="28"/>
        <v>0</v>
      </c>
      <c r="CY57" s="14">
        <v>0</v>
      </c>
      <c r="CZ57" s="14">
        <v>0</v>
      </c>
      <c r="DA57" s="13">
        <f t="shared" si="29"/>
        <v>0</v>
      </c>
      <c r="DB57" s="14">
        <v>0</v>
      </c>
      <c r="DC57" s="14">
        <v>0</v>
      </c>
      <c r="DD57" s="13">
        <f t="shared" si="30"/>
        <v>0</v>
      </c>
      <c r="DE57" s="14">
        <v>0</v>
      </c>
      <c r="DF57" s="14">
        <v>0</v>
      </c>
      <c r="DG57" s="17">
        <f t="shared" si="33"/>
        <v>33607</v>
      </c>
      <c r="DH57" s="17">
        <f t="shared" si="31"/>
        <v>33504</v>
      </c>
      <c r="DI57" s="17">
        <v>7125</v>
      </c>
      <c r="DJ57" s="17">
        <f t="shared" si="32"/>
        <v>103</v>
      </c>
      <c r="DK57" s="18">
        <v>5000</v>
      </c>
      <c r="DL57" s="18">
        <v>1354</v>
      </c>
    </row>
    <row r="58" spans="1:116" ht="15.75" x14ac:dyDescent="0.2">
      <c r="A58" s="19" t="s">
        <v>124</v>
      </c>
      <c r="B58" s="13">
        <f t="shared" si="0"/>
        <v>21063</v>
      </c>
      <c r="C58" s="14">
        <v>720</v>
      </c>
      <c r="D58" s="14">
        <v>18660</v>
      </c>
      <c r="E58" s="14">
        <v>0</v>
      </c>
      <c r="F58" s="14">
        <v>0</v>
      </c>
      <c r="G58" s="14">
        <v>0</v>
      </c>
      <c r="H58" s="14">
        <v>82</v>
      </c>
      <c r="I58" s="14">
        <v>1601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3">
        <f t="shared" si="1"/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3">
        <f t="shared" si="2"/>
        <v>771</v>
      </c>
      <c r="Y58" s="13">
        <f t="shared" si="3"/>
        <v>695</v>
      </c>
      <c r="Z58" s="14">
        <v>695</v>
      </c>
      <c r="AA58" s="14">
        <v>0</v>
      </c>
      <c r="AB58" s="13">
        <f t="shared" si="4"/>
        <v>76</v>
      </c>
      <c r="AC58" s="14">
        <v>76</v>
      </c>
      <c r="AD58" s="14">
        <v>0</v>
      </c>
      <c r="AE58" s="13">
        <f t="shared" si="5"/>
        <v>474</v>
      </c>
      <c r="AF58" s="14">
        <v>474</v>
      </c>
      <c r="AG58" s="14">
        <v>0</v>
      </c>
      <c r="AH58" s="14">
        <v>0</v>
      </c>
      <c r="AI58" s="13">
        <f t="shared" si="6"/>
        <v>0</v>
      </c>
      <c r="AJ58" s="14">
        <v>0</v>
      </c>
      <c r="AK58" s="14">
        <v>0</v>
      </c>
      <c r="AL58" s="13">
        <f t="shared" si="7"/>
        <v>2605</v>
      </c>
      <c r="AM58" s="14">
        <v>2605</v>
      </c>
      <c r="AN58" s="14">
        <v>0</v>
      </c>
      <c r="AO58" s="13">
        <f t="shared" si="8"/>
        <v>1101</v>
      </c>
      <c r="AP58" s="14">
        <v>1101</v>
      </c>
      <c r="AQ58" s="14">
        <v>0</v>
      </c>
      <c r="AR58" s="13">
        <f t="shared" si="9"/>
        <v>9660</v>
      </c>
      <c r="AS58" s="14">
        <v>0</v>
      </c>
      <c r="AT58" s="14">
        <v>0</v>
      </c>
      <c r="AU58" s="14">
        <v>0</v>
      </c>
      <c r="AV58" s="14">
        <v>120</v>
      </c>
      <c r="AW58" s="14">
        <v>0</v>
      </c>
      <c r="AX58" s="13">
        <f t="shared" si="10"/>
        <v>5254</v>
      </c>
      <c r="AY58" s="14">
        <v>5254</v>
      </c>
      <c r="AZ58" s="14">
        <v>0</v>
      </c>
      <c r="BA58" s="13">
        <f t="shared" si="11"/>
        <v>236</v>
      </c>
      <c r="BB58" s="14">
        <v>236</v>
      </c>
      <c r="BC58" s="14">
        <v>0</v>
      </c>
      <c r="BD58" s="13">
        <f t="shared" si="12"/>
        <v>877</v>
      </c>
      <c r="BE58" s="14">
        <v>877</v>
      </c>
      <c r="BF58" s="14">
        <v>0</v>
      </c>
      <c r="BG58" s="13">
        <f t="shared" si="13"/>
        <v>0</v>
      </c>
      <c r="BH58" s="14">
        <v>0</v>
      </c>
      <c r="BI58" s="14">
        <v>0</v>
      </c>
      <c r="BJ58" s="13">
        <f t="shared" si="14"/>
        <v>3173</v>
      </c>
      <c r="BK58" s="14">
        <v>3173</v>
      </c>
      <c r="BL58" s="14">
        <v>0</v>
      </c>
      <c r="BM58" s="13">
        <f t="shared" si="15"/>
        <v>1502</v>
      </c>
      <c r="BN58" s="14">
        <v>1502</v>
      </c>
      <c r="BO58" s="14">
        <v>0</v>
      </c>
      <c r="BP58" s="13">
        <f t="shared" si="16"/>
        <v>36</v>
      </c>
      <c r="BQ58" s="13">
        <f t="shared" si="17"/>
        <v>0</v>
      </c>
      <c r="BR58" s="14">
        <v>0</v>
      </c>
      <c r="BS58" s="15">
        <v>0</v>
      </c>
      <c r="BT58" s="15">
        <v>0</v>
      </c>
      <c r="BU58" s="15">
        <v>36</v>
      </c>
      <c r="BV58" s="13">
        <f t="shared" si="18"/>
        <v>0</v>
      </c>
      <c r="BW58" s="15">
        <v>0</v>
      </c>
      <c r="BX58" s="15">
        <v>0</v>
      </c>
      <c r="BY58" s="13">
        <f t="shared" si="19"/>
        <v>0</v>
      </c>
      <c r="BZ58" s="15">
        <v>0</v>
      </c>
      <c r="CA58" s="15">
        <v>0</v>
      </c>
      <c r="CB58" s="13">
        <f t="shared" si="20"/>
        <v>0</v>
      </c>
      <c r="CC58" s="15">
        <v>0</v>
      </c>
      <c r="CD58" s="15">
        <v>0</v>
      </c>
      <c r="CE58" s="13">
        <f t="shared" si="21"/>
        <v>6721</v>
      </c>
      <c r="CF58" s="14">
        <v>6694</v>
      </c>
      <c r="CG58" s="14">
        <v>27</v>
      </c>
      <c r="CH58" s="13">
        <f t="shared" si="22"/>
        <v>2484</v>
      </c>
      <c r="CI58" s="14">
        <v>2484</v>
      </c>
      <c r="CJ58" s="14">
        <v>0</v>
      </c>
      <c r="CK58" s="13">
        <f t="shared" si="23"/>
        <v>0</v>
      </c>
      <c r="CL58" s="14">
        <v>0</v>
      </c>
      <c r="CM58" s="14">
        <v>0</v>
      </c>
      <c r="CN58" s="13">
        <f t="shared" si="24"/>
        <v>527</v>
      </c>
      <c r="CO58" s="14">
        <v>527</v>
      </c>
      <c r="CP58" s="14">
        <v>0</v>
      </c>
      <c r="CQ58" s="16"/>
      <c r="CR58" s="13">
        <f t="shared" si="25"/>
        <v>0</v>
      </c>
      <c r="CS58" s="14">
        <v>0</v>
      </c>
      <c r="CT58" s="14">
        <v>0</v>
      </c>
      <c r="CU58" s="13">
        <f t="shared" si="26"/>
        <v>0</v>
      </c>
      <c r="CV58" s="13">
        <f t="shared" si="27"/>
        <v>0</v>
      </c>
      <c r="CW58" s="13">
        <f t="shared" si="27"/>
        <v>0</v>
      </c>
      <c r="CX58" s="13">
        <f t="shared" si="28"/>
        <v>0</v>
      </c>
      <c r="CY58" s="14">
        <v>0</v>
      </c>
      <c r="CZ58" s="14">
        <v>0</v>
      </c>
      <c r="DA58" s="13">
        <f t="shared" si="29"/>
        <v>0</v>
      </c>
      <c r="DB58" s="14">
        <v>0</v>
      </c>
      <c r="DC58" s="14">
        <v>0</v>
      </c>
      <c r="DD58" s="13">
        <f t="shared" si="30"/>
        <v>0</v>
      </c>
      <c r="DE58" s="14">
        <v>0</v>
      </c>
      <c r="DF58" s="14">
        <v>0</v>
      </c>
      <c r="DG58" s="17">
        <f t="shared" si="33"/>
        <v>46944</v>
      </c>
      <c r="DH58" s="17">
        <f t="shared" si="31"/>
        <v>46917</v>
      </c>
      <c r="DI58" s="17">
        <v>8149</v>
      </c>
      <c r="DJ58" s="17">
        <f t="shared" si="32"/>
        <v>27</v>
      </c>
      <c r="DK58" s="18">
        <v>5125</v>
      </c>
      <c r="DL58" s="18">
        <v>1554</v>
      </c>
    </row>
    <row r="59" spans="1:116" ht="31.5" x14ac:dyDescent="0.2">
      <c r="A59" s="19" t="s">
        <v>125</v>
      </c>
      <c r="B59" s="13">
        <f t="shared" si="0"/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3">
        <f t="shared" si="1"/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3">
        <f t="shared" si="2"/>
        <v>0</v>
      </c>
      <c r="Y59" s="13">
        <f t="shared" si="3"/>
        <v>0</v>
      </c>
      <c r="Z59" s="14">
        <v>0</v>
      </c>
      <c r="AA59" s="14">
        <v>0</v>
      </c>
      <c r="AB59" s="13">
        <f t="shared" si="4"/>
        <v>0</v>
      </c>
      <c r="AC59" s="14">
        <v>0</v>
      </c>
      <c r="AD59" s="14">
        <v>0</v>
      </c>
      <c r="AE59" s="13">
        <f t="shared" si="5"/>
        <v>0</v>
      </c>
      <c r="AF59" s="14">
        <v>0</v>
      </c>
      <c r="AG59" s="14">
        <v>0</v>
      </c>
      <c r="AH59" s="14">
        <v>0</v>
      </c>
      <c r="AI59" s="13">
        <f t="shared" si="6"/>
        <v>0</v>
      </c>
      <c r="AJ59" s="14">
        <v>0</v>
      </c>
      <c r="AK59" s="14">
        <v>0</v>
      </c>
      <c r="AL59" s="13">
        <f t="shared" si="7"/>
        <v>0</v>
      </c>
      <c r="AM59" s="14">
        <v>0</v>
      </c>
      <c r="AN59" s="14">
        <v>0</v>
      </c>
      <c r="AO59" s="13">
        <f t="shared" si="8"/>
        <v>0</v>
      </c>
      <c r="AP59" s="14">
        <v>0</v>
      </c>
      <c r="AQ59" s="14">
        <v>0</v>
      </c>
      <c r="AR59" s="13">
        <f t="shared" si="9"/>
        <v>6775</v>
      </c>
      <c r="AS59" s="14">
        <v>0</v>
      </c>
      <c r="AT59" s="14">
        <v>0</v>
      </c>
      <c r="AU59" s="14">
        <v>0</v>
      </c>
      <c r="AV59" s="14">
        <v>0</v>
      </c>
      <c r="AW59" s="14">
        <v>0</v>
      </c>
      <c r="AX59" s="13">
        <f t="shared" si="10"/>
        <v>0</v>
      </c>
      <c r="AY59" s="14">
        <v>0</v>
      </c>
      <c r="AZ59" s="14">
        <v>0</v>
      </c>
      <c r="BA59" s="13">
        <f t="shared" si="11"/>
        <v>0</v>
      </c>
      <c r="BB59" s="14">
        <v>0</v>
      </c>
      <c r="BC59" s="14">
        <v>0</v>
      </c>
      <c r="BD59" s="13">
        <f t="shared" si="12"/>
        <v>6775</v>
      </c>
      <c r="BE59" s="14">
        <v>6641</v>
      </c>
      <c r="BF59" s="14">
        <v>134</v>
      </c>
      <c r="BG59" s="13">
        <f t="shared" si="13"/>
        <v>0</v>
      </c>
      <c r="BH59" s="14">
        <v>0</v>
      </c>
      <c r="BI59" s="14">
        <v>0</v>
      </c>
      <c r="BJ59" s="13">
        <f t="shared" si="14"/>
        <v>0</v>
      </c>
      <c r="BK59" s="14">
        <v>0</v>
      </c>
      <c r="BL59" s="14">
        <v>0</v>
      </c>
      <c r="BM59" s="13">
        <f t="shared" si="15"/>
        <v>0</v>
      </c>
      <c r="BN59" s="14">
        <v>0</v>
      </c>
      <c r="BO59" s="14">
        <v>0</v>
      </c>
      <c r="BP59" s="13">
        <f t="shared" si="16"/>
        <v>0</v>
      </c>
      <c r="BQ59" s="13">
        <f t="shared" si="17"/>
        <v>0</v>
      </c>
      <c r="BR59" s="14">
        <v>0</v>
      </c>
      <c r="BS59" s="14">
        <v>0</v>
      </c>
      <c r="BT59" s="14">
        <v>0</v>
      </c>
      <c r="BU59" s="14">
        <v>0</v>
      </c>
      <c r="BV59" s="13">
        <f t="shared" si="18"/>
        <v>0</v>
      </c>
      <c r="BW59" s="14">
        <v>0</v>
      </c>
      <c r="BX59" s="14">
        <v>0</v>
      </c>
      <c r="BY59" s="13">
        <f t="shared" si="19"/>
        <v>0</v>
      </c>
      <c r="BZ59" s="14">
        <v>0</v>
      </c>
      <c r="CA59" s="14">
        <v>0</v>
      </c>
      <c r="CB59" s="13">
        <f t="shared" si="20"/>
        <v>0</v>
      </c>
      <c r="CC59" s="14">
        <v>0</v>
      </c>
      <c r="CD59" s="14">
        <v>0</v>
      </c>
      <c r="CE59" s="13">
        <f t="shared" si="21"/>
        <v>0</v>
      </c>
      <c r="CF59" s="14">
        <v>0</v>
      </c>
      <c r="CG59" s="14">
        <v>0</v>
      </c>
      <c r="CH59" s="13">
        <f t="shared" si="22"/>
        <v>65</v>
      </c>
      <c r="CI59" s="14">
        <v>65</v>
      </c>
      <c r="CJ59" s="14">
        <v>0</v>
      </c>
      <c r="CK59" s="13">
        <f t="shared" si="23"/>
        <v>0</v>
      </c>
      <c r="CL59" s="14">
        <v>0</v>
      </c>
      <c r="CM59" s="14">
        <v>0</v>
      </c>
      <c r="CN59" s="13">
        <f t="shared" si="24"/>
        <v>352</v>
      </c>
      <c r="CO59" s="14">
        <v>342</v>
      </c>
      <c r="CP59" s="14">
        <v>10</v>
      </c>
      <c r="CQ59" s="16"/>
      <c r="CR59" s="13">
        <f t="shared" si="25"/>
        <v>0</v>
      </c>
      <c r="CS59" s="14">
        <v>0</v>
      </c>
      <c r="CT59" s="14">
        <v>0</v>
      </c>
      <c r="CU59" s="13">
        <f t="shared" si="26"/>
        <v>0</v>
      </c>
      <c r="CV59" s="13">
        <f t="shared" si="27"/>
        <v>0</v>
      </c>
      <c r="CW59" s="13">
        <f t="shared" si="27"/>
        <v>0</v>
      </c>
      <c r="CX59" s="13">
        <f t="shared" si="28"/>
        <v>0</v>
      </c>
      <c r="CY59" s="14">
        <v>0</v>
      </c>
      <c r="CZ59" s="14">
        <v>0</v>
      </c>
      <c r="DA59" s="13">
        <f t="shared" si="29"/>
        <v>0</v>
      </c>
      <c r="DB59" s="14">
        <v>0</v>
      </c>
      <c r="DC59" s="14">
        <v>0</v>
      </c>
      <c r="DD59" s="13">
        <f t="shared" si="30"/>
        <v>0</v>
      </c>
      <c r="DE59" s="14">
        <v>0</v>
      </c>
      <c r="DF59" s="14">
        <v>0</v>
      </c>
      <c r="DG59" s="17">
        <f t="shared" si="33"/>
        <v>7192</v>
      </c>
      <c r="DH59" s="17">
        <f t="shared" si="31"/>
        <v>7048</v>
      </c>
      <c r="DI59" s="17">
        <v>0</v>
      </c>
      <c r="DJ59" s="17">
        <f t="shared" si="32"/>
        <v>144</v>
      </c>
      <c r="DK59" s="18"/>
      <c r="DL59" s="18"/>
    </row>
    <row r="60" spans="1:116" ht="15.75" x14ac:dyDescent="0.2">
      <c r="A60" s="19" t="s">
        <v>126</v>
      </c>
      <c r="B60" s="13">
        <f t="shared" si="0"/>
        <v>20431</v>
      </c>
      <c r="C60" s="14">
        <v>0</v>
      </c>
      <c r="D60" s="14">
        <v>18887</v>
      </c>
      <c r="E60" s="14">
        <v>0</v>
      </c>
      <c r="F60" s="14">
        <v>0</v>
      </c>
      <c r="G60" s="14">
        <v>0</v>
      </c>
      <c r="H60" s="14">
        <v>460</v>
      </c>
      <c r="I60" s="14">
        <v>1084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3">
        <f t="shared" si="1"/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3">
        <f t="shared" si="2"/>
        <v>2843</v>
      </c>
      <c r="Y60" s="13">
        <f t="shared" si="3"/>
        <v>1661</v>
      </c>
      <c r="Z60" s="14">
        <v>1661</v>
      </c>
      <c r="AA60" s="14">
        <v>0</v>
      </c>
      <c r="AB60" s="13">
        <f t="shared" si="4"/>
        <v>1182</v>
      </c>
      <c r="AC60" s="14">
        <v>1182</v>
      </c>
      <c r="AD60" s="14">
        <v>0</v>
      </c>
      <c r="AE60" s="13">
        <f t="shared" si="5"/>
        <v>3097</v>
      </c>
      <c r="AF60" s="14">
        <v>3097</v>
      </c>
      <c r="AG60" s="14">
        <v>0</v>
      </c>
      <c r="AH60" s="14">
        <v>0</v>
      </c>
      <c r="AI60" s="13">
        <f t="shared" si="6"/>
        <v>0</v>
      </c>
      <c r="AJ60" s="14">
        <v>0</v>
      </c>
      <c r="AK60" s="14">
        <v>0</v>
      </c>
      <c r="AL60" s="13">
        <f t="shared" si="7"/>
        <v>1415</v>
      </c>
      <c r="AM60" s="14">
        <v>1415</v>
      </c>
      <c r="AN60" s="14">
        <v>0</v>
      </c>
      <c r="AO60" s="13">
        <f t="shared" si="8"/>
        <v>354</v>
      </c>
      <c r="AP60" s="14">
        <v>354</v>
      </c>
      <c r="AQ60" s="14">
        <v>0</v>
      </c>
      <c r="AR60" s="13">
        <f t="shared" si="9"/>
        <v>2939</v>
      </c>
      <c r="AS60" s="14">
        <v>1061</v>
      </c>
      <c r="AT60" s="14">
        <v>0</v>
      </c>
      <c r="AU60" s="14">
        <v>0</v>
      </c>
      <c r="AV60" s="14">
        <v>0</v>
      </c>
      <c r="AW60" s="14">
        <v>0</v>
      </c>
      <c r="AX60" s="13">
        <f t="shared" si="10"/>
        <v>0</v>
      </c>
      <c r="AY60" s="14">
        <v>0</v>
      </c>
      <c r="AZ60" s="14">
        <v>0</v>
      </c>
      <c r="BA60" s="13">
        <f t="shared" si="11"/>
        <v>0</v>
      </c>
      <c r="BB60" s="14">
        <v>0</v>
      </c>
      <c r="BC60" s="14">
        <v>0</v>
      </c>
      <c r="BD60" s="13">
        <f t="shared" si="12"/>
        <v>18</v>
      </c>
      <c r="BE60" s="14">
        <v>18</v>
      </c>
      <c r="BF60" s="14">
        <v>0</v>
      </c>
      <c r="BG60" s="13">
        <f t="shared" si="13"/>
        <v>0</v>
      </c>
      <c r="BH60" s="14">
        <v>0</v>
      </c>
      <c r="BI60" s="14">
        <v>0</v>
      </c>
      <c r="BJ60" s="13">
        <f t="shared" si="14"/>
        <v>1860</v>
      </c>
      <c r="BK60" s="14">
        <v>1860</v>
      </c>
      <c r="BL60" s="14">
        <v>0</v>
      </c>
      <c r="BM60" s="13">
        <f t="shared" si="15"/>
        <v>531</v>
      </c>
      <c r="BN60" s="14">
        <v>531</v>
      </c>
      <c r="BO60" s="14">
        <v>0</v>
      </c>
      <c r="BP60" s="13">
        <f t="shared" si="16"/>
        <v>0</v>
      </c>
      <c r="BQ60" s="13">
        <f t="shared" si="17"/>
        <v>0</v>
      </c>
      <c r="BR60" s="14">
        <v>0</v>
      </c>
      <c r="BS60" s="14">
        <v>0</v>
      </c>
      <c r="BT60" s="14">
        <v>0</v>
      </c>
      <c r="BU60" s="14">
        <v>0</v>
      </c>
      <c r="BV60" s="13">
        <f t="shared" si="18"/>
        <v>0</v>
      </c>
      <c r="BW60" s="14">
        <v>0</v>
      </c>
      <c r="BX60" s="14">
        <v>0</v>
      </c>
      <c r="BY60" s="13">
        <f t="shared" si="19"/>
        <v>0</v>
      </c>
      <c r="BZ60" s="14">
        <v>0</v>
      </c>
      <c r="CA60" s="14">
        <v>0</v>
      </c>
      <c r="CB60" s="13">
        <f t="shared" si="20"/>
        <v>0</v>
      </c>
      <c r="CC60" s="14">
        <v>0</v>
      </c>
      <c r="CD60" s="14">
        <v>0</v>
      </c>
      <c r="CE60" s="13">
        <f t="shared" si="21"/>
        <v>4549</v>
      </c>
      <c r="CF60" s="14">
        <v>4549</v>
      </c>
      <c r="CG60" s="14">
        <v>0</v>
      </c>
      <c r="CH60" s="13">
        <f t="shared" si="22"/>
        <v>1079</v>
      </c>
      <c r="CI60" s="14">
        <v>1079</v>
      </c>
      <c r="CJ60" s="14">
        <v>0</v>
      </c>
      <c r="CK60" s="13">
        <f t="shared" si="23"/>
        <v>0</v>
      </c>
      <c r="CL60" s="14">
        <v>0</v>
      </c>
      <c r="CM60" s="14">
        <v>0</v>
      </c>
      <c r="CN60" s="13">
        <f t="shared" si="24"/>
        <v>1266</v>
      </c>
      <c r="CO60" s="14">
        <v>1266</v>
      </c>
      <c r="CP60" s="14">
        <v>0</v>
      </c>
      <c r="CQ60" s="16"/>
      <c r="CR60" s="13">
        <f t="shared" si="25"/>
        <v>0</v>
      </c>
      <c r="CS60" s="14">
        <v>0</v>
      </c>
      <c r="CT60" s="14">
        <v>0</v>
      </c>
      <c r="CU60" s="13">
        <f t="shared" si="26"/>
        <v>0</v>
      </c>
      <c r="CV60" s="13">
        <f t="shared" si="27"/>
        <v>0</v>
      </c>
      <c r="CW60" s="13">
        <f t="shared" si="27"/>
        <v>0</v>
      </c>
      <c r="CX60" s="13">
        <f t="shared" si="28"/>
        <v>0</v>
      </c>
      <c r="CY60" s="14">
        <v>0</v>
      </c>
      <c r="CZ60" s="14">
        <v>0</v>
      </c>
      <c r="DA60" s="13">
        <f t="shared" si="29"/>
        <v>0</v>
      </c>
      <c r="DB60" s="14">
        <v>0</v>
      </c>
      <c r="DC60" s="14">
        <v>0</v>
      </c>
      <c r="DD60" s="13">
        <f t="shared" si="30"/>
        <v>0</v>
      </c>
      <c r="DE60" s="14">
        <v>0</v>
      </c>
      <c r="DF60" s="14">
        <v>0</v>
      </c>
      <c r="DG60" s="17">
        <f t="shared" si="33"/>
        <v>38504</v>
      </c>
      <c r="DH60" s="17">
        <f t="shared" si="31"/>
        <v>38504</v>
      </c>
      <c r="DI60" s="17">
        <v>4456</v>
      </c>
      <c r="DJ60" s="17">
        <f t="shared" si="32"/>
        <v>0</v>
      </c>
      <c r="DK60" s="18">
        <v>5000</v>
      </c>
      <c r="DL60" s="18">
        <v>849</v>
      </c>
    </row>
    <row r="61" spans="1:116" ht="15.75" x14ac:dyDescent="0.2">
      <c r="A61" s="19" t="s">
        <v>127</v>
      </c>
      <c r="B61" s="13">
        <f t="shared" si="0"/>
        <v>15362</v>
      </c>
      <c r="C61" s="14">
        <v>50</v>
      </c>
      <c r="D61" s="14">
        <v>15005</v>
      </c>
      <c r="E61" s="14">
        <v>0</v>
      </c>
      <c r="F61" s="14">
        <v>0</v>
      </c>
      <c r="G61" s="14">
        <v>0</v>
      </c>
      <c r="H61" s="14">
        <v>0</v>
      </c>
      <c r="I61" s="14">
        <v>307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3">
        <f t="shared" si="1"/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3">
        <f t="shared" si="2"/>
        <v>1917</v>
      </c>
      <c r="Y61" s="13">
        <f t="shared" si="3"/>
        <v>1150</v>
      </c>
      <c r="Z61" s="14">
        <v>1150</v>
      </c>
      <c r="AA61" s="14">
        <v>0</v>
      </c>
      <c r="AB61" s="13">
        <f t="shared" si="4"/>
        <v>767</v>
      </c>
      <c r="AC61" s="14">
        <v>767</v>
      </c>
      <c r="AD61" s="14">
        <v>0</v>
      </c>
      <c r="AE61" s="13">
        <f t="shared" si="5"/>
        <v>2300</v>
      </c>
      <c r="AF61" s="14">
        <v>2300</v>
      </c>
      <c r="AG61" s="14">
        <v>0</v>
      </c>
      <c r="AH61" s="14">
        <v>0</v>
      </c>
      <c r="AI61" s="13">
        <f t="shared" si="6"/>
        <v>0</v>
      </c>
      <c r="AJ61" s="14">
        <v>0</v>
      </c>
      <c r="AK61" s="14">
        <v>0</v>
      </c>
      <c r="AL61" s="13">
        <f t="shared" si="7"/>
        <v>1533</v>
      </c>
      <c r="AM61" s="14">
        <v>1533</v>
      </c>
      <c r="AN61" s="14">
        <v>0</v>
      </c>
      <c r="AO61" s="13">
        <f t="shared" si="8"/>
        <v>230</v>
      </c>
      <c r="AP61" s="14">
        <v>230</v>
      </c>
      <c r="AQ61" s="14">
        <v>0</v>
      </c>
      <c r="AR61" s="13">
        <f t="shared" si="9"/>
        <v>4053</v>
      </c>
      <c r="AS61" s="14">
        <v>1533</v>
      </c>
      <c r="AT61" s="14">
        <v>0</v>
      </c>
      <c r="AU61" s="14">
        <v>0</v>
      </c>
      <c r="AV61" s="14">
        <v>0</v>
      </c>
      <c r="AW61" s="14">
        <v>0</v>
      </c>
      <c r="AX61" s="13">
        <f t="shared" si="10"/>
        <v>0</v>
      </c>
      <c r="AY61" s="14">
        <v>0</v>
      </c>
      <c r="AZ61" s="14">
        <v>0</v>
      </c>
      <c r="BA61" s="13">
        <f t="shared" si="11"/>
        <v>0</v>
      </c>
      <c r="BB61" s="14">
        <v>0</v>
      </c>
      <c r="BC61" s="14">
        <v>0</v>
      </c>
      <c r="BD61" s="13">
        <f t="shared" si="12"/>
        <v>834</v>
      </c>
      <c r="BE61" s="14">
        <v>834</v>
      </c>
      <c r="BF61" s="14">
        <v>0</v>
      </c>
      <c r="BG61" s="13">
        <f t="shared" si="13"/>
        <v>0</v>
      </c>
      <c r="BH61" s="14">
        <v>0</v>
      </c>
      <c r="BI61" s="14">
        <v>0</v>
      </c>
      <c r="BJ61" s="13">
        <f t="shared" si="14"/>
        <v>1686</v>
      </c>
      <c r="BK61" s="14">
        <v>1686</v>
      </c>
      <c r="BL61" s="14">
        <v>0</v>
      </c>
      <c r="BM61" s="13">
        <f t="shared" si="15"/>
        <v>558</v>
      </c>
      <c r="BN61" s="14">
        <v>558</v>
      </c>
      <c r="BO61" s="14">
        <v>0</v>
      </c>
      <c r="BP61" s="13">
        <f t="shared" si="16"/>
        <v>0</v>
      </c>
      <c r="BQ61" s="13">
        <f t="shared" si="17"/>
        <v>0</v>
      </c>
      <c r="BR61" s="14">
        <v>0</v>
      </c>
      <c r="BS61" s="15">
        <v>0</v>
      </c>
      <c r="BT61" s="15">
        <v>0</v>
      </c>
      <c r="BU61" s="15">
        <v>0</v>
      </c>
      <c r="BV61" s="13">
        <f t="shared" si="18"/>
        <v>0</v>
      </c>
      <c r="BW61" s="15">
        <v>0</v>
      </c>
      <c r="BX61" s="15">
        <v>0</v>
      </c>
      <c r="BY61" s="13">
        <f t="shared" si="19"/>
        <v>0</v>
      </c>
      <c r="BZ61" s="15">
        <v>0</v>
      </c>
      <c r="CA61" s="15">
        <v>0</v>
      </c>
      <c r="CB61" s="13">
        <f t="shared" si="20"/>
        <v>0</v>
      </c>
      <c r="CC61" s="15">
        <v>0</v>
      </c>
      <c r="CD61" s="15">
        <v>0</v>
      </c>
      <c r="CE61" s="13">
        <f t="shared" si="21"/>
        <v>3833</v>
      </c>
      <c r="CF61" s="14">
        <v>3833</v>
      </c>
      <c r="CG61" s="14">
        <v>0</v>
      </c>
      <c r="CH61" s="13">
        <f t="shared" si="22"/>
        <v>767</v>
      </c>
      <c r="CI61" s="14">
        <v>767</v>
      </c>
      <c r="CJ61" s="14">
        <v>0</v>
      </c>
      <c r="CK61" s="13">
        <f t="shared" si="23"/>
        <v>0</v>
      </c>
      <c r="CL61" s="14">
        <v>0</v>
      </c>
      <c r="CM61" s="14">
        <v>0</v>
      </c>
      <c r="CN61" s="13">
        <f t="shared" si="24"/>
        <v>613</v>
      </c>
      <c r="CO61" s="14">
        <v>613</v>
      </c>
      <c r="CP61" s="14">
        <v>0</v>
      </c>
      <c r="CQ61" s="16"/>
      <c r="CR61" s="13">
        <f t="shared" si="25"/>
        <v>0</v>
      </c>
      <c r="CS61" s="14">
        <v>0</v>
      </c>
      <c r="CT61" s="14">
        <v>0</v>
      </c>
      <c r="CU61" s="13">
        <f t="shared" si="26"/>
        <v>0</v>
      </c>
      <c r="CV61" s="13">
        <f t="shared" si="27"/>
        <v>0</v>
      </c>
      <c r="CW61" s="13">
        <f t="shared" si="27"/>
        <v>0</v>
      </c>
      <c r="CX61" s="13">
        <f t="shared" si="28"/>
        <v>0</v>
      </c>
      <c r="CY61" s="14">
        <v>0</v>
      </c>
      <c r="CZ61" s="14">
        <v>0</v>
      </c>
      <c r="DA61" s="13">
        <f t="shared" si="29"/>
        <v>0</v>
      </c>
      <c r="DB61" s="14">
        <v>0</v>
      </c>
      <c r="DC61" s="14">
        <v>0</v>
      </c>
      <c r="DD61" s="13">
        <f t="shared" si="30"/>
        <v>0</v>
      </c>
      <c r="DE61" s="14">
        <v>0</v>
      </c>
      <c r="DF61" s="14">
        <v>0</v>
      </c>
      <c r="DG61" s="17">
        <f t="shared" si="33"/>
        <v>31166</v>
      </c>
      <c r="DH61" s="17">
        <f t="shared" si="31"/>
        <v>31166</v>
      </c>
      <c r="DI61" s="17">
        <v>6130</v>
      </c>
      <c r="DJ61" s="17">
        <f t="shared" si="32"/>
        <v>0</v>
      </c>
      <c r="DK61" s="18">
        <v>5000</v>
      </c>
      <c r="DL61" s="18">
        <v>1163</v>
      </c>
    </row>
    <row r="62" spans="1:116" ht="31.5" x14ac:dyDescent="0.2">
      <c r="A62" s="19" t="s">
        <v>128</v>
      </c>
      <c r="B62" s="13">
        <f t="shared" si="0"/>
        <v>15995</v>
      </c>
      <c r="C62" s="14">
        <v>13181</v>
      </c>
      <c r="D62" s="14">
        <v>0</v>
      </c>
      <c r="E62" s="14">
        <v>0</v>
      </c>
      <c r="F62" s="14">
        <v>0</v>
      </c>
      <c r="G62" s="14">
        <v>0</v>
      </c>
      <c r="H62" s="14">
        <v>244</v>
      </c>
      <c r="I62" s="14">
        <v>74</v>
      </c>
      <c r="J62" s="14">
        <v>0</v>
      </c>
      <c r="K62" s="14">
        <v>0</v>
      </c>
      <c r="L62" s="14">
        <v>2202</v>
      </c>
      <c r="M62" s="14">
        <v>294</v>
      </c>
      <c r="N62" s="14">
        <v>0</v>
      </c>
      <c r="O62" s="13">
        <f t="shared" si="1"/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3">
        <f t="shared" si="2"/>
        <v>2408</v>
      </c>
      <c r="Y62" s="13">
        <f t="shared" si="3"/>
        <v>1958</v>
      </c>
      <c r="Z62" s="14">
        <v>1958</v>
      </c>
      <c r="AA62" s="14">
        <v>0</v>
      </c>
      <c r="AB62" s="13">
        <f t="shared" si="4"/>
        <v>450</v>
      </c>
      <c r="AC62" s="14">
        <v>450</v>
      </c>
      <c r="AD62" s="14">
        <v>0</v>
      </c>
      <c r="AE62" s="13">
        <f t="shared" si="5"/>
        <v>5732</v>
      </c>
      <c r="AF62" s="14">
        <v>5732</v>
      </c>
      <c r="AG62" s="14">
        <v>0</v>
      </c>
      <c r="AH62" s="14">
        <v>0</v>
      </c>
      <c r="AI62" s="13">
        <f t="shared" si="6"/>
        <v>0</v>
      </c>
      <c r="AJ62" s="14">
        <v>0</v>
      </c>
      <c r="AK62" s="14">
        <v>0</v>
      </c>
      <c r="AL62" s="13">
        <f t="shared" si="7"/>
        <v>162</v>
      </c>
      <c r="AM62" s="14">
        <v>162</v>
      </c>
      <c r="AN62" s="14">
        <v>0</v>
      </c>
      <c r="AO62" s="13">
        <f t="shared" si="8"/>
        <v>342</v>
      </c>
      <c r="AP62" s="14">
        <v>342</v>
      </c>
      <c r="AQ62" s="14">
        <v>0</v>
      </c>
      <c r="AR62" s="13">
        <f t="shared" si="9"/>
        <v>1885</v>
      </c>
      <c r="AS62" s="14">
        <v>1639</v>
      </c>
      <c r="AT62" s="14">
        <v>0</v>
      </c>
      <c r="AU62" s="14">
        <v>0</v>
      </c>
      <c r="AV62" s="14">
        <v>0</v>
      </c>
      <c r="AW62" s="14">
        <v>0</v>
      </c>
      <c r="AX62" s="13">
        <f t="shared" si="10"/>
        <v>0</v>
      </c>
      <c r="AY62" s="14">
        <v>0</v>
      </c>
      <c r="AZ62" s="14">
        <v>0</v>
      </c>
      <c r="BA62" s="13">
        <f t="shared" si="11"/>
        <v>0</v>
      </c>
      <c r="BB62" s="14">
        <v>0</v>
      </c>
      <c r="BC62" s="14">
        <v>0</v>
      </c>
      <c r="BD62" s="13">
        <f t="shared" si="12"/>
        <v>99</v>
      </c>
      <c r="BE62" s="14">
        <v>99</v>
      </c>
      <c r="BF62" s="14">
        <v>0</v>
      </c>
      <c r="BG62" s="13">
        <f t="shared" si="13"/>
        <v>0</v>
      </c>
      <c r="BH62" s="14">
        <v>0</v>
      </c>
      <c r="BI62" s="14">
        <v>0</v>
      </c>
      <c r="BJ62" s="13">
        <f t="shared" si="14"/>
        <v>147</v>
      </c>
      <c r="BK62" s="14">
        <v>147</v>
      </c>
      <c r="BL62" s="14">
        <v>0</v>
      </c>
      <c r="BM62" s="13">
        <f t="shared" si="15"/>
        <v>99</v>
      </c>
      <c r="BN62" s="14">
        <v>99</v>
      </c>
      <c r="BO62" s="14">
        <v>0</v>
      </c>
      <c r="BP62" s="13">
        <f t="shared" si="16"/>
        <v>603</v>
      </c>
      <c r="BQ62" s="13">
        <f t="shared" si="17"/>
        <v>0</v>
      </c>
      <c r="BR62" s="14">
        <v>0</v>
      </c>
      <c r="BS62" s="15">
        <v>0</v>
      </c>
      <c r="BT62" s="15">
        <v>0</v>
      </c>
      <c r="BU62" s="15">
        <v>0</v>
      </c>
      <c r="BV62" s="13">
        <f t="shared" si="18"/>
        <v>0</v>
      </c>
      <c r="BW62" s="15">
        <v>0</v>
      </c>
      <c r="BX62" s="15">
        <v>0</v>
      </c>
      <c r="BY62" s="13">
        <f t="shared" si="19"/>
        <v>0</v>
      </c>
      <c r="BZ62" s="15">
        <v>0</v>
      </c>
      <c r="CA62" s="15">
        <v>0</v>
      </c>
      <c r="CB62" s="13">
        <f t="shared" si="20"/>
        <v>603</v>
      </c>
      <c r="CC62" s="15">
        <v>603</v>
      </c>
      <c r="CD62" s="15">
        <v>0</v>
      </c>
      <c r="CE62" s="13">
        <f t="shared" si="21"/>
        <v>4160</v>
      </c>
      <c r="CF62" s="14">
        <v>4160</v>
      </c>
      <c r="CG62" s="14">
        <v>0</v>
      </c>
      <c r="CH62" s="13">
        <f t="shared" si="22"/>
        <v>4126</v>
      </c>
      <c r="CI62" s="14">
        <v>4126</v>
      </c>
      <c r="CJ62" s="14">
        <v>0</v>
      </c>
      <c r="CK62" s="13">
        <f t="shared" si="23"/>
        <v>0</v>
      </c>
      <c r="CL62" s="14">
        <v>0</v>
      </c>
      <c r="CM62" s="14">
        <v>0</v>
      </c>
      <c r="CN62" s="13">
        <f t="shared" si="24"/>
        <v>1584</v>
      </c>
      <c r="CO62" s="14">
        <v>1584</v>
      </c>
      <c r="CP62" s="14">
        <v>0</v>
      </c>
      <c r="CQ62" s="16"/>
      <c r="CR62" s="13">
        <f t="shared" si="25"/>
        <v>0</v>
      </c>
      <c r="CS62" s="14">
        <v>0</v>
      </c>
      <c r="CT62" s="14">
        <v>0</v>
      </c>
      <c r="CU62" s="13">
        <f t="shared" si="26"/>
        <v>0</v>
      </c>
      <c r="CV62" s="13">
        <f t="shared" si="27"/>
        <v>0</v>
      </c>
      <c r="CW62" s="13">
        <f t="shared" si="27"/>
        <v>0</v>
      </c>
      <c r="CX62" s="13">
        <f t="shared" si="28"/>
        <v>0</v>
      </c>
      <c r="CY62" s="14">
        <v>0</v>
      </c>
      <c r="CZ62" s="14">
        <v>0</v>
      </c>
      <c r="DA62" s="13">
        <f t="shared" si="29"/>
        <v>0</v>
      </c>
      <c r="DB62" s="14">
        <v>0</v>
      </c>
      <c r="DC62" s="14">
        <v>0</v>
      </c>
      <c r="DD62" s="13">
        <f t="shared" si="30"/>
        <v>0</v>
      </c>
      <c r="DE62" s="14">
        <v>0</v>
      </c>
      <c r="DF62" s="14">
        <v>0</v>
      </c>
      <c r="DG62" s="17">
        <f t="shared" si="33"/>
        <v>37096</v>
      </c>
      <c r="DH62" s="17">
        <f t="shared" si="31"/>
        <v>37096</v>
      </c>
      <c r="DI62" s="17">
        <v>6704</v>
      </c>
      <c r="DJ62" s="17">
        <f t="shared" si="32"/>
        <v>0</v>
      </c>
      <c r="DK62" s="18">
        <v>1874</v>
      </c>
      <c r="DL62" s="18">
        <v>1277</v>
      </c>
    </row>
    <row r="63" spans="1:116" ht="15.75" x14ac:dyDescent="0.2">
      <c r="A63" s="19" t="s">
        <v>129</v>
      </c>
      <c r="B63" s="13">
        <f t="shared" si="0"/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3">
        <f t="shared" si="1"/>
        <v>13772</v>
      </c>
      <c r="P63" s="14">
        <v>0</v>
      </c>
      <c r="Q63" s="14">
        <v>12643</v>
      </c>
      <c r="R63" s="14">
        <v>0</v>
      </c>
      <c r="S63" s="14">
        <v>586</v>
      </c>
      <c r="T63" s="14">
        <v>543</v>
      </c>
      <c r="U63" s="14">
        <v>0</v>
      </c>
      <c r="V63" s="14">
        <v>0</v>
      </c>
      <c r="W63" s="14">
        <v>0</v>
      </c>
      <c r="X63" s="13">
        <f t="shared" si="2"/>
        <v>435</v>
      </c>
      <c r="Y63" s="13">
        <f t="shared" si="3"/>
        <v>435</v>
      </c>
      <c r="Z63" s="14">
        <v>0</v>
      </c>
      <c r="AA63" s="14">
        <v>435</v>
      </c>
      <c r="AB63" s="13">
        <f t="shared" si="4"/>
        <v>0</v>
      </c>
      <c r="AC63" s="14">
        <v>0</v>
      </c>
      <c r="AD63" s="14">
        <v>0</v>
      </c>
      <c r="AE63" s="13">
        <f t="shared" si="5"/>
        <v>226</v>
      </c>
      <c r="AF63" s="14">
        <v>0</v>
      </c>
      <c r="AG63" s="14">
        <v>226</v>
      </c>
      <c r="AH63" s="14">
        <v>0</v>
      </c>
      <c r="AI63" s="13">
        <f t="shared" si="6"/>
        <v>188</v>
      </c>
      <c r="AJ63" s="14">
        <v>0</v>
      </c>
      <c r="AK63" s="14">
        <v>188</v>
      </c>
      <c r="AL63" s="13">
        <f t="shared" si="7"/>
        <v>349</v>
      </c>
      <c r="AM63" s="14">
        <v>0</v>
      </c>
      <c r="AN63" s="14">
        <v>349</v>
      </c>
      <c r="AO63" s="13">
        <f t="shared" si="8"/>
        <v>355</v>
      </c>
      <c r="AP63" s="14">
        <v>0</v>
      </c>
      <c r="AQ63" s="14">
        <v>355</v>
      </c>
      <c r="AR63" s="13">
        <f t="shared" si="9"/>
        <v>985</v>
      </c>
      <c r="AS63" s="14">
        <v>0</v>
      </c>
      <c r="AT63" s="14">
        <v>535</v>
      </c>
      <c r="AU63" s="14">
        <v>0</v>
      </c>
      <c r="AV63" s="14">
        <v>0</v>
      </c>
      <c r="AW63" s="14">
        <v>0</v>
      </c>
      <c r="AX63" s="13">
        <f t="shared" si="10"/>
        <v>0</v>
      </c>
      <c r="AY63" s="14">
        <v>0</v>
      </c>
      <c r="AZ63" s="14">
        <v>0</v>
      </c>
      <c r="BA63" s="13">
        <f t="shared" si="11"/>
        <v>0</v>
      </c>
      <c r="BB63" s="14">
        <v>0</v>
      </c>
      <c r="BC63" s="14">
        <v>0</v>
      </c>
      <c r="BD63" s="13">
        <f t="shared" si="12"/>
        <v>450</v>
      </c>
      <c r="BE63" s="14">
        <v>0</v>
      </c>
      <c r="BF63" s="14">
        <v>450</v>
      </c>
      <c r="BG63" s="13">
        <f t="shared" si="13"/>
        <v>0</v>
      </c>
      <c r="BH63" s="14">
        <v>0</v>
      </c>
      <c r="BI63" s="14">
        <v>0</v>
      </c>
      <c r="BJ63" s="13">
        <f t="shared" si="14"/>
        <v>0</v>
      </c>
      <c r="BK63" s="14">
        <v>0</v>
      </c>
      <c r="BL63" s="14">
        <v>0</v>
      </c>
      <c r="BM63" s="13">
        <f t="shared" si="15"/>
        <v>111</v>
      </c>
      <c r="BN63" s="14">
        <v>0</v>
      </c>
      <c r="BO63" s="14">
        <v>111</v>
      </c>
      <c r="BP63" s="13">
        <f t="shared" si="16"/>
        <v>0</v>
      </c>
      <c r="BQ63" s="13">
        <f t="shared" si="17"/>
        <v>0</v>
      </c>
      <c r="BR63" s="14">
        <v>0</v>
      </c>
      <c r="BS63" s="15">
        <v>0</v>
      </c>
      <c r="BT63" s="15">
        <v>0</v>
      </c>
      <c r="BU63" s="15">
        <v>0</v>
      </c>
      <c r="BV63" s="13">
        <f t="shared" si="18"/>
        <v>0</v>
      </c>
      <c r="BW63" s="15">
        <v>0</v>
      </c>
      <c r="BX63" s="15">
        <v>0</v>
      </c>
      <c r="BY63" s="13">
        <f t="shared" si="19"/>
        <v>0</v>
      </c>
      <c r="BZ63" s="15">
        <v>0</v>
      </c>
      <c r="CA63" s="15">
        <v>0</v>
      </c>
      <c r="CB63" s="13">
        <f t="shared" si="20"/>
        <v>0</v>
      </c>
      <c r="CC63" s="15">
        <v>0</v>
      </c>
      <c r="CD63" s="15">
        <v>0</v>
      </c>
      <c r="CE63" s="13">
        <f t="shared" si="21"/>
        <v>525</v>
      </c>
      <c r="CF63" s="14">
        <v>0</v>
      </c>
      <c r="CG63" s="14">
        <v>525</v>
      </c>
      <c r="CH63" s="13">
        <f t="shared" si="22"/>
        <v>1283</v>
      </c>
      <c r="CI63" s="14">
        <v>0</v>
      </c>
      <c r="CJ63" s="14">
        <v>1283</v>
      </c>
      <c r="CK63" s="13">
        <f t="shared" si="23"/>
        <v>0</v>
      </c>
      <c r="CL63" s="14">
        <v>0</v>
      </c>
      <c r="CM63" s="14">
        <v>0</v>
      </c>
      <c r="CN63" s="13">
        <f t="shared" si="24"/>
        <v>512</v>
      </c>
      <c r="CO63" s="14">
        <v>0</v>
      </c>
      <c r="CP63" s="14">
        <v>512</v>
      </c>
      <c r="CQ63" s="16"/>
      <c r="CR63" s="13">
        <f t="shared" si="25"/>
        <v>0</v>
      </c>
      <c r="CS63" s="14">
        <v>0</v>
      </c>
      <c r="CT63" s="14">
        <v>0</v>
      </c>
      <c r="CU63" s="13">
        <f t="shared" si="26"/>
        <v>0</v>
      </c>
      <c r="CV63" s="13">
        <f t="shared" si="27"/>
        <v>0</v>
      </c>
      <c r="CW63" s="13">
        <f t="shared" si="27"/>
        <v>0</v>
      </c>
      <c r="CX63" s="13">
        <f t="shared" si="28"/>
        <v>0</v>
      </c>
      <c r="CY63" s="14">
        <v>0</v>
      </c>
      <c r="CZ63" s="14">
        <v>0</v>
      </c>
      <c r="DA63" s="13">
        <f t="shared" si="29"/>
        <v>0</v>
      </c>
      <c r="DB63" s="14">
        <v>0</v>
      </c>
      <c r="DC63" s="14">
        <v>0</v>
      </c>
      <c r="DD63" s="13">
        <f t="shared" si="30"/>
        <v>0</v>
      </c>
      <c r="DE63" s="14">
        <v>0</v>
      </c>
      <c r="DF63" s="14">
        <v>0</v>
      </c>
      <c r="DG63" s="17">
        <f t="shared" si="33"/>
        <v>18741</v>
      </c>
      <c r="DH63" s="17">
        <f t="shared" si="31"/>
        <v>0</v>
      </c>
      <c r="DI63" s="17">
        <v>0</v>
      </c>
      <c r="DJ63" s="17">
        <f t="shared" si="32"/>
        <v>18741</v>
      </c>
      <c r="DK63" s="18">
        <v>921</v>
      </c>
      <c r="DL63" s="18">
        <v>627</v>
      </c>
    </row>
    <row r="64" spans="1:116" ht="31.5" x14ac:dyDescent="0.2">
      <c r="A64" s="19" t="s">
        <v>130</v>
      </c>
      <c r="B64" s="13">
        <f t="shared" si="0"/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3">
        <f t="shared" si="1"/>
        <v>49073</v>
      </c>
      <c r="P64" s="14">
        <v>2004</v>
      </c>
      <c r="Q64" s="14">
        <v>45524</v>
      </c>
      <c r="R64" s="14">
        <v>515</v>
      </c>
      <c r="S64" s="14">
        <v>515</v>
      </c>
      <c r="T64" s="14">
        <v>515</v>
      </c>
      <c r="U64" s="14">
        <v>0</v>
      </c>
      <c r="V64" s="14">
        <v>0</v>
      </c>
      <c r="W64" s="14">
        <v>0</v>
      </c>
      <c r="X64" s="13">
        <f t="shared" si="2"/>
        <v>904</v>
      </c>
      <c r="Y64" s="13">
        <f t="shared" si="3"/>
        <v>904</v>
      </c>
      <c r="Z64" s="14">
        <v>0</v>
      </c>
      <c r="AA64" s="14">
        <v>904</v>
      </c>
      <c r="AB64" s="13">
        <f t="shared" si="4"/>
        <v>0</v>
      </c>
      <c r="AC64" s="14">
        <v>0</v>
      </c>
      <c r="AD64" s="14">
        <v>0</v>
      </c>
      <c r="AE64" s="13">
        <f t="shared" si="5"/>
        <v>1550</v>
      </c>
      <c r="AF64" s="14">
        <v>0</v>
      </c>
      <c r="AG64" s="14">
        <v>1550</v>
      </c>
      <c r="AH64" s="14">
        <v>0</v>
      </c>
      <c r="AI64" s="13">
        <f t="shared" si="6"/>
        <v>9</v>
      </c>
      <c r="AJ64" s="14">
        <v>0</v>
      </c>
      <c r="AK64" s="14">
        <v>9</v>
      </c>
      <c r="AL64" s="13">
        <f t="shared" si="7"/>
        <v>1292</v>
      </c>
      <c r="AM64" s="14">
        <v>0</v>
      </c>
      <c r="AN64" s="14">
        <v>1292</v>
      </c>
      <c r="AO64" s="13">
        <f t="shared" si="8"/>
        <v>183</v>
      </c>
      <c r="AP64" s="14">
        <v>0</v>
      </c>
      <c r="AQ64" s="14">
        <v>183</v>
      </c>
      <c r="AR64" s="13">
        <f t="shared" si="9"/>
        <v>2584</v>
      </c>
      <c r="AS64" s="14">
        <v>0</v>
      </c>
      <c r="AT64" s="14">
        <v>1292</v>
      </c>
      <c r="AU64" s="14">
        <v>0</v>
      </c>
      <c r="AV64" s="14">
        <v>0</v>
      </c>
      <c r="AW64" s="14">
        <v>0</v>
      </c>
      <c r="AX64" s="13">
        <f t="shared" si="10"/>
        <v>0</v>
      </c>
      <c r="AY64" s="14">
        <v>0</v>
      </c>
      <c r="AZ64" s="14">
        <v>0</v>
      </c>
      <c r="BA64" s="13">
        <f t="shared" si="11"/>
        <v>0</v>
      </c>
      <c r="BB64" s="14">
        <v>0</v>
      </c>
      <c r="BC64" s="14">
        <v>0</v>
      </c>
      <c r="BD64" s="13">
        <f t="shared" si="12"/>
        <v>1292</v>
      </c>
      <c r="BE64" s="14">
        <v>0</v>
      </c>
      <c r="BF64" s="14">
        <v>1292</v>
      </c>
      <c r="BG64" s="13">
        <f t="shared" si="13"/>
        <v>0</v>
      </c>
      <c r="BH64" s="14">
        <v>0</v>
      </c>
      <c r="BI64" s="14">
        <v>0</v>
      </c>
      <c r="BJ64" s="13">
        <f t="shared" si="14"/>
        <v>0</v>
      </c>
      <c r="BK64" s="14">
        <v>0</v>
      </c>
      <c r="BL64" s="14">
        <v>0</v>
      </c>
      <c r="BM64" s="13">
        <f t="shared" si="15"/>
        <v>431</v>
      </c>
      <c r="BN64" s="14">
        <v>0</v>
      </c>
      <c r="BO64" s="14">
        <v>431</v>
      </c>
      <c r="BP64" s="13">
        <f t="shared" si="16"/>
        <v>0</v>
      </c>
      <c r="BQ64" s="13">
        <f t="shared" si="17"/>
        <v>0</v>
      </c>
      <c r="BR64" s="14">
        <v>0</v>
      </c>
      <c r="BS64" s="15">
        <v>0</v>
      </c>
      <c r="BT64" s="15">
        <v>0</v>
      </c>
      <c r="BU64" s="15">
        <v>0</v>
      </c>
      <c r="BV64" s="13">
        <f t="shared" si="18"/>
        <v>0</v>
      </c>
      <c r="BW64" s="15">
        <v>0</v>
      </c>
      <c r="BX64" s="15">
        <v>0</v>
      </c>
      <c r="BY64" s="13">
        <f t="shared" si="19"/>
        <v>0</v>
      </c>
      <c r="BZ64" s="15">
        <v>0</v>
      </c>
      <c r="CA64" s="15">
        <v>0</v>
      </c>
      <c r="CB64" s="13">
        <f t="shared" si="20"/>
        <v>0</v>
      </c>
      <c r="CC64" s="15">
        <v>0</v>
      </c>
      <c r="CD64" s="15">
        <v>0</v>
      </c>
      <c r="CE64" s="13">
        <f t="shared" si="21"/>
        <v>1389</v>
      </c>
      <c r="CF64" s="14">
        <v>0</v>
      </c>
      <c r="CG64" s="14">
        <v>1389</v>
      </c>
      <c r="CH64" s="13">
        <f t="shared" si="22"/>
        <v>2580</v>
      </c>
      <c r="CI64" s="14">
        <v>0</v>
      </c>
      <c r="CJ64" s="14">
        <v>2580</v>
      </c>
      <c r="CK64" s="13">
        <f t="shared" si="23"/>
        <v>0</v>
      </c>
      <c r="CL64" s="14">
        <v>0</v>
      </c>
      <c r="CM64" s="14">
        <v>0</v>
      </c>
      <c r="CN64" s="13">
        <f>CP64+CO64</f>
        <v>1292</v>
      </c>
      <c r="CO64" s="14">
        <v>0</v>
      </c>
      <c r="CP64" s="14">
        <f>1292</f>
        <v>1292</v>
      </c>
      <c r="CQ64" s="16">
        <v>200</v>
      </c>
      <c r="CR64" s="13">
        <f t="shared" si="25"/>
        <v>0</v>
      </c>
      <c r="CS64" s="14">
        <v>0</v>
      </c>
      <c r="CT64" s="14">
        <v>0</v>
      </c>
      <c r="CU64" s="13">
        <f t="shared" si="26"/>
        <v>0</v>
      </c>
      <c r="CV64" s="13">
        <f t="shared" si="27"/>
        <v>0</v>
      </c>
      <c r="CW64" s="13">
        <f t="shared" si="27"/>
        <v>0</v>
      </c>
      <c r="CX64" s="13">
        <f t="shared" si="28"/>
        <v>0</v>
      </c>
      <c r="CY64" s="14">
        <v>0</v>
      </c>
      <c r="CZ64" s="14">
        <v>0</v>
      </c>
      <c r="DA64" s="13">
        <f t="shared" si="29"/>
        <v>0</v>
      </c>
      <c r="DB64" s="14">
        <v>0</v>
      </c>
      <c r="DC64" s="14">
        <v>0</v>
      </c>
      <c r="DD64" s="13">
        <f t="shared" si="30"/>
        <v>0</v>
      </c>
      <c r="DE64" s="14">
        <v>0</v>
      </c>
      <c r="DF64" s="14">
        <v>0</v>
      </c>
      <c r="DG64" s="17">
        <f t="shared" si="33"/>
        <v>61287</v>
      </c>
      <c r="DH64" s="17">
        <f t="shared" si="31"/>
        <v>0</v>
      </c>
      <c r="DI64" s="17">
        <v>0</v>
      </c>
      <c r="DJ64" s="17">
        <f t="shared" si="32"/>
        <v>61287</v>
      </c>
      <c r="DK64" s="18">
        <v>5000</v>
      </c>
      <c r="DL64" s="18">
        <v>1317</v>
      </c>
    </row>
    <row r="65" spans="1:116" ht="15.75" x14ac:dyDescent="0.2">
      <c r="A65" s="19" t="s">
        <v>131</v>
      </c>
      <c r="B65" s="13">
        <f t="shared" si="0"/>
        <v>61989</v>
      </c>
      <c r="C65" s="14">
        <v>11191</v>
      </c>
      <c r="D65" s="14">
        <v>41355</v>
      </c>
      <c r="E65" s="14">
        <v>0</v>
      </c>
      <c r="F65" s="14">
        <v>0</v>
      </c>
      <c r="G65" s="14">
        <v>0</v>
      </c>
      <c r="H65" s="14">
        <v>3397</v>
      </c>
      <c r="I65" s="14">
        <v>3988</v>
      </c>
      <c r="J65" s="14">
        <v>14</v>
      </c>
      <c r="K65" s="14">
        <v>1255</v>
      </c>
      <c r="L65" s="14">
        <f>14-14</f>
        <v>0</v>
      </c>
      <c r="M65" s="14">
        <v>789</v>
      </c>
      <c r="N65" s="14">
        <v>0</v>
      </c>
      <c r="O65" s="13">
        <f t="shared" si="1"/>
        <v>22577</v>
      </c>
      <c r="P65" s="14">
        <v>2642</v>
      </c>
      <c r="Q65" s="14">
        <v>17724</v>
      </c>
      <c r="R65" s="14">
        <v>738</v>
      </c>
      <c r="S65" s="14">
        <v>1326</v>
      </c>
      <c r="T65" s="14">
        <v>147</v>
      </c>
      <c r="U65" s="14">
        <v>0</v>
      </c>
      <c r="V65" s="14">
        <v>0</v>
      </c>
      <c r="W65" s="14">
        <v>0</v>
      </c>
      <c r="X65" s="13">
        <f t="shared" si="2"/>
        <v>6203</v>
      </c>
      <c r="Y65" s="13">
        <f t="shared" si="3"/>
        <v>4845</v>
      </c>
      <c r="Z65" s="14">
        <v>3530</v>
      </c>
      <c r="AA65" s="14">
        <v>1315</v>
      </c>
      <c r="AB65" s="13">
        <f t="shared" si="4"/>
        <v>1358</v>
      </c>
      <c r="AC65" s="14">
        <v>1279</v>
      </c>
      <c r="AD65" s="14">
        <v>79</v>
      </c>
      <c r="AE65" s="13">
        <f t="shared" si="5"/>
        <v>6694</v>
      </c>
      <c r="AF65" s="14">
        <v>6339</v>
      </c>
      <c r="AG65" s="14">
        <v>355</v>
      </c>
      <c r="AH65" s="14">
        <v>0</v>
      </c>
      <c r="AI65" s="13">
        <f t="shared" si="6"/>
        <v>0</v>
      </c>
      <c r="AJ65" s="14">
        <v>0</v>
      </c>
      <c r="AK65" s="14">
        <v>0</v>
      </c>
      <c r="AL65" s="13">
        <f t="shared" si="7"/>
        <v>5280</v>
      </c>
      <c r="AM65" s="14">
        <v>4919</v>
      </c>
      <c r="AN65" s="14">
        <v>361</v>
      </c>
      <c r="AO65" s="13">
        <f t="shared" si="8"/>
        <v>638</v>
      </c>
      <c r="AP65" s="14">
        <v>236</v>
      </c>
      <c r="AQ65" s="14">
        <v>402</v>
      </c>
      <c r="AR65" s="13">
        <f t="shared" si="9"/>
        <v>12010</v>
      </c>
      <c r="AS65" s="14">
        <v>4637</v>
      </c>
      <c r="AT65" s="14">
        <v>325</v>
      </c>
      <c r="AU65" s="14">
        <v>0</v>
      </c>
      <c r="AV65" s="14">
        <v>208</v>
      </c>
      <c r="AW65" s="14">
        <v>0</v>
      </c>
      <c r="AX65" s="13">
        <f t="shared" si="10"/>
        <v>0</v>
      </c>
      <c r="AY65" s="14">
        <v>0</v>
      </c>
      <c r="AZ65" s="14">
        <v>0</v>
      </c>
      <c r="BA65" s="13">
        <f t="shared" si="11"/>
        <v>44</v>
      </c>
      <c r="BB65" s="14">
        <v>44</v>
      </c>
      <c r="BC65" s="14">
        <v>0</v>
      </c>
      <c r="BD65" s="13">
        <f t="shared" si="12"/>
        <v>5290</v>
      </c>
      <c r="BE65" s="14">
        <v>3193</v>
      </c>
      <c r="BF65" s="14">
        <v>2097</v>
      </c>
      <c r="BG65" s="13">
        <f t="shared" si="13"/>
        <v>0</v>
      </c>
      <c r="BH65" s="14">
        <v>0</v>
      </c>
      <c r="BI65" s="14">
        <v>0</v>
      </c>
      <c r="BJ65" s="13">
        <f t="shared" si="14"/>
        <v>1506</v>
      </c>
      <c r="BK65" s="14">
        <v>1506</v>
      </c>
      <c r="BL65" s="14">
        <v>0</v>
      </c>
      <c r="BM65" s="13">
        <f t="shared" si="15"/>
        <v>2578</v>
      </c>
      <c r="BN65" s="14">
        <v>2351</v>
      </c>
      <c r="BO65" s="14">
        <v>227</v>
      </c>
      <c r="BP65" s="13">
        <f t="shared" si="16"/>
        <v>1278</v>
      </c>
      <c r="BQ65" s="13">
        <f t="shared" si="17"/>
        <v>0</v>
      </c>
      <c r="BR65" s="14">
        <v>0</v>
      </c>
      <c r="BS65" s="15">
        <v>0</v>
      </c>
      <c r="BT65" s="15">
        <v>426</v>
      </c>
      <c r="BU65" s="15">
        <v>0</v>
      </c>
      <c r="BV65" s="13">
        <f t="shared" si="18"/>
        <v>0</v>
      </c>
      <c r="BW65" s="15">
        <v>0</v>
      </c>
      <c r="BX65" s="15">
        <v>0</v>
      </c>
      <c r="BY65" s="13">
        <f t="shared" si="19"/>
        <v>0</v>
      </c>
      <c r="BZ65" s="15">
        <v>0</v>
      </c>
      <c r="CA65" s="15">
        <v>0</v>
      </c>
      <c r="CB65" s="13">
        <f t="shared" si="20"/>
        <v>852</v>
      </c>
      <c r="CC65" s="15">
        <v>0</v>
      </c>
      <c r="CD65" s="15">
        <v>852</v>
      </c>
      <c r="CE65" s="13">
        <f t="shared" si="21"/>
        <v>12885</v>
      </c>
      <c r="CF65" s="14">
        <v>11302</v>
      </c>
      <c r="CG65" s="14">
        <v>1583</v>
      </c>
      <c r="CH65" s="13">
        <f t="shared" si="22"/>
        <v>3270</v>
      </c>
      <c r="CI65" s="14">
        <v>2520</v>
      </c>
      <c r="CJ65" s="14">
        <v>750</v>
      </c>
      <c r="CK65" s="13">
        <f t="shared" si="23"/>
        <v>0</v>
      </c>
      <c r="CL65" s="14">
        <v>0</v>
      </c>
      <c r="CM65" s="14">
        <v>0</v>
      </c>
      <c r="CN65" s="13">
        <f t="shared" ref="CN65:CN91" si="34">CP65+CO65</f>
        <v>5964</v>
      </c>
      <c r="CO65" s="14">
        <v>4488</v>
      </c>
      <c r="CP65" s="14">
        <v>1476</v>
      </c>
      <c r="CQ65" s="16"/>
      <c r="CR65" s="13">
        <f t="shared" si="25"/>
        <v>0</v>
      </c>
      <c r="CS65" s="14">
        <v>0</v>
      </c>
      <c r="CT65" s="14">
        <v>0</v>
      </c>
      <c r="CU65" s="13">
        <f t="shared" si="26"/>
        <v>0</v>
      </c>
      <c r="CV65" s="13">
        <f t="shared" si="27"/>
        <v>0</v>
      </c>
      <c r="CW65" s="13">
        <f t="shared" si="27"/>
        <v>0</v>
      </c>
      <c r="CX65" s="13">
        <f t="shared" si="28"/>
        <v>0</v>
      </c>
      <c r="CY65" s="14">
        <v>0</v>
      </c>
      <c r="CZ65" s="14">
        <v>0</v>
      </c>
      <c r="DA65" s="13">
        <f t="shared" si="29"/>
        <v>0</v>
      </c>
      <c r="DB65" s="14">
        <v>0</v>
      </c>
      <c r="DC65" s="14">
        <v>0</v>
      </c>
      <c r="DD65" s="13">
        <f t="shared" si="30"/>
        <v>0</v>
      </c>
      <c r="DE65" s="14">
        <v>0</v>
      </c>
      <c r="DF65" s="14">
        <v>0</v>
      </c>
      <c r="DG65" s="17">
        <f t="shared" si="33"/>
        <v>141366</v>
      </c>
      <c r="DH65" s="17">
        <f t="shared" si="31"/>
        <v>108541</v>
      </c>
      <c r="DI65" s="17">
        <v>16569</v>
      </c>
      <c r="DJ65" s="17">
        <f t="shared" si="32"/>
        <v>32825</v>
      </c>
      <c r="DK65" s="18">
        <v>4948</v>
      </c>
      <c r="DL65" s="18">
        <v>3372</v>
      </c>
    </row>
    <row r="66" spans="1:116" ht="15.75" x14ac:dyDescent="0.2">
      <c r="A66" s="19" t="s">
        <v>132</v>
      </c>
      <c r="B66" s="13">
        <f t="shared" si="0"/>
        <v>36029</v>
      </c>
      <c r="C66" s="14">
        <v>3916</v>
      </c>
      <c r="D66" s="14">
        <v>27366</v>
      </c>
      <c r="E66" s="14">
        <v>0</v>
      </c>
      <c r="F66" s="14">
        <v>0</v>
      </c>
      <c r="G66" s="14">
        <v>0</v>
      </c>
      <c r="H66" s="14">
        <v>1327</v>
      </c>
      <c r="I66" s="14">
        <v>3068</v>
      </c>
      <c r="J66" s="14">
        <v>0</v>
      </c>
      <c r="K66" s="14">
        <v>0</v>
      </c>
      <c r="L66" s="14">
        <v>0</v>
      </c>
      <c r="M66" s="14">
        <v>352</v>
      </c>
      <c r="N66" s="14">
        <v>0</v>
      </c>
      <c r="O66" s="13">
        <f t="shared" si="1"/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3">
        <f t="shared" si="2"/>
        <v>4343</v>
      </c>
      <c r="Y66" s="13">
        <f t="shared" si="3"/>
        <v>2530</v>
      </c>
      <c r="Z66" s="14">
        <v>2530</v>
      </c>
      <c r="AA66" s="14">
        <v>0</v>
      </c>
      <c r="AB66" s="13">
        <f t="shared" si="4"/>
        <v>1813</v>
      </c>
      <c r="AC66" s="14">
        <v>1813</v>
      </c>
      <c r="AD66" s="14">
        <v>0</v>
      </c>
      <c r="AE66" s="13">
        <f t="shared" si="5"/>
        <v>2568</v>
      </c>
      <c r="AF66" s="14">
        <v>2568</v>
      </c>
      <c r="AG66" s="14">
        <v>0</v>
      </c>
      <c r="AH66" s="14">
        <v>0</v>
      </c>
      <c r="AI66" s="13">
        <f t="shared" si="6"/>
        <v>40</v>
      </c>
      <c r="AJ66" s="14">
        <v>40</v>
      </c>
      <c r="AK66" s="14">
        <v>0</v>
      </c>
      <c r="AL66" s="13">
        <f t="shared" si="7"/>
        <v>3378</v>
      </c>
      <c r="AM66" s="14">
        <v>3378</v>
      </c>
      <c r="AN66" s="14">
        <v>0</v>
      </c>
      <c r="AO66" s="13">
        <f t="shared" si="8"/>
        <v>201</v>
      </c>
      <c r="AP66" s="14">
        <v>201</v>
      </c>
      <c r="AQ66" s="14">
        <v>0</v>
      </c>
      <c r="AR66" s="13">
        <f t="shared" si="9"/>
        <v>16119</v>
      </c>
      <c r="AS66" s="14">
        <v>4399</v>
      </c>
      <c r="AT66" s="14">
        <v>0</v>
      </c>
      <c r="AU66" s="14">
        <v>0</v>
      </c>
      <c r="AV66" s="14">
        <v>0</v>
      </c>
      <c r="AW66" s="14">
        <v>0</v>
      </c>
      <c r="AX66" s="13">
        <f t="shared" si="10"/>
        <v>4356</v>
      </c>
      <c r="AY66" s="14">
        <v>4356</v>
      </c>
      <c r="AZ66" s="14">
        <v>0</v>
      </c>
      <c r="BA66" s="13">
        <f t="shared" si="11"/>
        <v>0</v>
      </c>
      <c r="BB66" s="14">
        <v>0</v>
      </c>
      <c r="BC66" s="14">
        <v>0</v>
      </c>
      <c r="BD66" s="13">
        <f t="shared" si="12"/>
        <v>3653</v>
      </c>
      <c r="BE66" s="14">
        <v>3640</v>
      </c>
      <c r="BF66" s="14">
        <v>13</v>
      </c>
      <c r="BG66" s="13">
        <f t="shared" si="13"/>
        <v>0</v>
      </c>
      <c r="BH66" s="14">
        <v>0</v>
      </c>
      <c r="BI66" s="14">
        <v>0</v>
      </c>
      <c r="BJ66" s="13">
        <f t="shared" si="14"/>
        <v>3711</v>
      </c>
      <c r="BK66" s="14">
        <v>3711</v>
      </c>
      <c r="BL66" s="14">
        <v>0</v>
      </c>
      <c r="BM66" s="13">
        <f t="shared" si="15"/>
        <v>4425</v>
      </c>
      <c r="BN66" s="14">
        <v>4425</v>
      </c>
      <c r="BO66" s="14">
        <v>0</v>
      </c>
      <c r="BP66" s="13">
        <f t="shared" si="16"/>
        <v>0</v>
      </c>
      <c r="BQ66" s="13">
        <f t="shared" si="17"/>
        <v>0</v>
      </c>
      <c r="BR66" s="14">
        <v>0</v>
      </c>
      <c r="BS66" s="15">
        <v>0</v>
      </c>
      <c r="BT66" s="15">
        <v>0</v>
      </c>
      <c r="BU66" s="15">
        <v>0</v>
      </c>
      <c r="BV66" s="13">
        <f t="shared" si="18"/>
        <v>0</v>
      </c>
      <c r="BW66" s="15">
        <v>0</v>
      </c>
      <c r="BX66" s="15">
        <v>0</v>
      </c>
      <c r="BY66" s="13">
        <f t="shared" si="19"/>
        <v>0</v>
      </c>
      <c r="BZ66" s="15">
        <v>0</v>
      </c>
      <c r="CA66" s="15">
        <v>0</v>
      </c>
      <c r="CB66" s="13">
        <f t="shared" si="20"/>
        <v>0</v>
      </c>
      <c r="CC66" s="15">
        <v>0</v>
      </c>
      <c r="CD66" s="15">
        <v>0</v>
      </c>
      <c r="CE66" s="13">
        <f t="shared" si="21"/>
        <v>11924</v>
      </c>
      <c r="CF66" s="14">
        <v>11881</v>
      </c>
      <c r="CG66" s="14">
        <v>43</v>
      </c>
      <c r="CH66" s="13">
        <f t="shared" si="22"/>
        <v>4224</v>
      </c>
      <c r="CI66" s="14">
        <v>4224</v>
      </c>
      <c r="CJ66" s="14">
        <v>0</v>
      </c>
      <c r="CK66" s="13">
        <f t="shared" si="23"/>
        <v>0</v>
      </c>
      <c r="CL66" s="14">
        <v>0</v>
      </c>
      <c r="CM66" s="14">
        <v>0</v>
      </c>
      <c r="CN66" s="13">
        <f t="shared" si="34"/>
        <v>3396</v>
      </c>
      <c r="CO66" s="14">
        <v>3396</v>
      </c>
      <c r="CP66" s="14">
        <v>0</v>
      </c>
      <c r="CQ66" s="16"/>
      <c r="CR66" s="13">
        <f t="shared" si="25"/>
        <v>0</v>
      </c>
      <c r="CS66" s="14">
        <v>0</v>
      </c>
      <c r="CT66" s="14">
        <v>0</v>
      </c>
      <c r="CU66" s="13">
        <f t="shared" si="26"/>
        <v>0</v>
      </c>
      <c r="CV66" s="13">
        <f t="shared" si="27"/>
        <v>0</v>
      </c>
      <c r="CW66" s="13">
        <f t="shared" si="27"/>
        <v>0</v>
      </c>
      <c r="CX66" s="13">
        <f t="shared" si="28"/>
        <v>0</v>
      </c>
      <c r="CY66" s="14">
        <v>0</v>
      </c>
      <c r="CZ66" s="14">
        <v>0</v>
      </c>
      <c r="DA66" s="13">
        <f t="shared" si="29"/>
        <v>0</v>
      </c>
      <c r="DB66" s="14">
        <v>0</v>
      </c>
      <c r="DC66" s="14">
        <v>0</v>
      </c>
      <c r="DD66" s="13">
        <f t="shared" si="30"/>
        <v>0</v>
      </c>
      <c r="DE66" s="14">
        <v>0</v>
      </c>
      <c r="DF66" s="14">
        <v>0</v>
      </c>
      <c r="DG66" s="17">
        <f t="shared" si="33"/>
        <v>86647</v>
      </c>
      <c r="DH66" s="17">
        <f t="shared" si="31"/>
        <v>86591</v>
      </c>
      <c r="DI66" s="17">
        <v>16746</v>
      </c>
      <c r="DJ66" s="17">
        <f t="shared" si="32"/>
        <v>56</v>
      </c>
      <c r="DK66" s="18">
        <v>4689</v>
      </c>
      <c r="DL66" s="18">
        <v>3195</v>
      </c>
    </row>
    <row r="67" spans="1:116" ht="15.75" x14ac:dyDescent="0.2">
      <c r="A67" s="19" t="s">
        <v>133</v>
      </c>
      <c r="B67" s="13">
        <f t="shared" si="0"/>
        <v>40164</v>
      </c>
      <c r="C67" s="14">
        <v>0</v>
      </c>
      <c r="D67" s="14">
        <v>37433</v>
      </c>
      <c r="E67" s="14">
        <v>0</v>
      </c>
      <c r="F67" s="14">
        <v>0</v>
      </c>
      <c r="G67" s="14">
        <v>0</v>
      </c>
      <c r="H67" s="14">
        <v>535</v>
      </c>
      <c r="I67" s="14">
        <v>14</v>
      </c>
      <c r="J67" s="14">
        <v>0</v>
      </c>
      <c r="K67" s="14">
        <v>0</v>
      </c>
      <c r="L67" s="14">
        <v>2139</v>
      </c>
      <c r="M67" s="14">
        <v>43</v>
      </c>
      <c r="N67" s="14">
        <v>0</v>
      </c>
      <c r="O67" s="13">
        <f t="shared" si="1"/>
        <v>15208</v>
      </c>
      <c r="P67" s="14">
        <v>0</v>
      </c>
      <c r="Q67" s="14">
        <v>14331</v>
      </c>
      <c r="R67" s="14">
        <v>0</v>
      </c>
      <c r="S67" s="14">
        <v>770</v>
      </c>
      <c r="T67" s="14">
        <v>107</v>
      </c>
      <c r="U67" s="14">
        <v>0</v>
      </c>
      <c r="V67" s="14">
        <v>0</v>
      </c>
      <c r="W67" s="14">
        <v>0</v>
      </c>
      <c r="X67" s="13">
        <f t="shared" si="2"/>
        <v>2471</v>
      </c>
      <c r="Y67" s="13">
        <f t="shared" si="3"/>
        <v>1508</v>
      </c>
      <c r="Z67" s="14">
        <v>1497</v>
      </c>
      <c r="AA67" s="14">
        <v>11</v>
      </c>
      <c r="AB67" s="13">
        <f t="shared" si="4"/>
        <v>963</v>
      </c>
      <c r="AC67" s="14">
        <v>963</v>
      </c>
      <c r="AD67" s="14">
        <v>0</v>
      </c>
      <c r="AE67" s="13">
        <f t="shared" si="5"/>
        <v>1808</v>
      </c>
      <c r="AF67" s="14">
        <v>1551</v>
      </c>
      <c r="AG67" s="14">
        <v>257</v>
      </c>
      <c r="AH67" s="14">
        <v>0</v>
      </c>
      <c r="AI67" s="13">
        <f t="shared" si="6"/>
        <v>0</v>
      </c>
      <c r="AJ67" s="14">
        <v>0</v>
      </c>
      <c r="AK67" s="14">
        <v>0</v>
      </c>
      <c r="AL67" s="13">
        <f t="shared" si="7"/>
        <v>1422</v>
      </c>
      <c r="AM67" s="14">
        <v>1369</v>
      </c>
      <c r="AN67" s="14">
        <v>53</v>
      </c>
      <c r="AO67" s="13">
        <f t="shared" si="8"/>
        <v>374</v>
      </c>
      <c r="AP67" s="14">
        <v>321</v>
      </c>
      <c r="AQ67" s="14">
        <v>53</v>
      </c>
      <c r="AR67" s="13">
        <f t="shared" si="9"/>
        <v>2103</v>
      </c>
      <c r="AS67" s="14">
        <v>1604</v>
      </c>
      <c r="AT67" s="14">
        <v>139</v>
      </c>
      <c r="AU67" s="14">
        <v>0</v>
      </c>
      <c r="AV67" s="14">
        <v>0</v>
      </c>
      <c r="AW67" s="14">
        <v>0</v>
      </c>
      <c r="AX67" s="13">
        <f t="shared" si="10"/>
        <v>0</v>
      </c>
      <c r="AY67" s="14">
        <v>0</v>
      </c>
      <c r="AZ67" s="14">
        <v>0</v>
      </c>
      <c r="BA67" s="13">
        <f t="shared" si="11"/>
        <v>0</v>
      </c>
      <c r="BB67" s="14">
        <v>0</v>
      </c>
      <c r="BC67" s="14">
        <v>0</v>
      </c>
      <c r="BD67" s="13">
        <f t="shared" si="12"/>
        <v>28</v>
      </c>
      <c r="BE67" s="14">
        <v>0</v>
      </c>
      <c r="BF67" s="14">
        <v>28</v>
      </c>
      <c r="BG67" s="13">
        <f t="shared" si="13"/>
        <v>0</v>
      </c>
      <c r="BH67" s="14">
        <v>0</v>
      </c>
      <c r="BI67" s="14">
        <v>0</v>
      </c>
      <c r="BJ67" s="13">
        <f t="shared" si="14"/>
        <v>332</v>
      </c>
      <c r="BK67" s="14">
        <v>332</v>
      </c>
      <c r="BL67" s="14">
        <v>0</v>
      </c>
      <c r="BM67" s="13">
        <f t="shared" si="15"/>
        <v>1294</v>
      </c>
      <c r="BN67" s="14">
        <v>1283</v>
      </c>
      <c r="BO67" s="14">
        <v>11</v>
      </c>
      <c r="BP67" s="13">
        <f t="shared" si="16"/>
        <v>0</v>
      </c>
      <c r="BQ67" s="13">
        <f t="shared" si="17"/>
        <v>0</v>
      </c>
      <c r="BR67" s="14">
        <v>0</v>
      </c>
      <c r="BS67" s="14">
        <v>0</v>
      </c>
      <c r="BT67" s="14">
        <v>0</v>
      </c>
      <c r="BU67" s="14">
        <v>0</v>
      </c>
      <c r="BV67" s="13">
        <f t="shared" si="18"/>
        <v>0</v>
      </c>
      <c r="BW67" s="14">
        <v>0</v>
      </c>
      <c r="BX67" s="14">
        <v>0</v>
      </c>
      <c r="BY67" s="13">
        <f t="shared" si="19"/>
        <v>0</v>
      </c>
      <c r="BZ67" s="14">
        <v>0</v>
      </c>
      <c r="CA67" s="14">
        <v>0</v>
      </c>
      <c r="CB67" s="13">
        <f t="shared" si="20"/>
        <v>0</v>
      </c>
      <c r="CC67" s="14">
        <v>0</v>
      </c>
      <c r="CD67" s="14">
        <v>0</v>
      </c>
      <c r="CE67" s="13">
        <f t="shared" si="21"/>
        <v>4614</v>
      </c>
      <c r="CF67" s="14">
        <v>4064</v>
      </c>
      <c r="CG67" s="14">
        <v>550</v>
      </c>
      <c r="CH67" s="13">
        <f t="shared" si="22"/>
        <v>6246</v>
      </c>
      <c r="CI67" s="14">
        <v>5189</v>
      </c>
      <c r="CJ67" s="14">
        <v>1057</v>
      </c>
      <c r="CK67" s="13">
        <f t="shared" si="23"/>
        <v>0</v>
      </c>
      <c r="CL67" s="14">
        <v>0</v>
      </c>
      <c r="CM67" s="14">
        <v>0</v>
      </c>
      <c r="CN67" s="13">
        <f t="shared" si="34"/>
        <v>3310</v>
      </c>
      <c r="CO67" s="14">
        <v>2460</v>
      </c>
      <c r="CP67" s="14">
        <v>850</v>
      </c>
      <c r="CQ67" s="16"/>
      <c r="CR67" s="13">
        <f t="shared" si="25"/>
        <v>0</v>
      </c>
      <c r="CS67" s="14">
        <v>0</v>
      </c>
      <c r="CT67" s="14">
        <v>0</v>
      </c>
      <c r="CU67" s="13">
        <f t="shared" si="26"/>
        <v>0</v>
      </c>
      <c r="CV67" s="13">
        <f t="shared" si="27"/>
        <v>0</v>
      </c>
      <c r="CW67" s="13">
        <f t="shared" si="27"/>
        <v>0</v>
      </c>
      <c r="CX67" s="13">
        <f t="shared" si="28"/>
        <v>0</v>
      </c>
      <c r="CY67" s="14">
        <v>0</v>
      </c>
      <c r="CZ67" s="14">
        <v>0</v>
      </c>
      <c r="DA67" s="13">
        <f t="shared" si="29"/>
        <v>0</v>
      </c>
      <c r="DB67" s="14">
        <v>0</v>
      </c>
      <c r="DC67" s="14">
        <v>0</v>
      </c>
      <c r="DD67" s="13">
        <f t="shared" si="30"/>
        <v>0</v>
      </c>
      <c r="DE67" s="14">
        <v>0</v>
      </c>
      <c r="DF67" s="14">
        <v>0</v>
      </c>
      <c r="DG67" s="17">
        <f t="shared" si="33"/>
        <v>79014</v>
      </c>
      <c r="DH67" s="17">
        <f t="shared" si="31"/>
        <v>60797</v>
      </c>
      <c r="DI67" s="17">
        <v>8136</v>
      </c>
      <c r="DJ67" s="17">
        <f t="shared" si="32"/>
        <v>18217</v>
      </c>
      <c r="DK67" s="18">
        <v>2771</v>
      </c>
      <c r="DL67" s="18">
        <v>1888</v>
      </c>
    </row>
    <row r="68" spans="1:116" ht="15.75" x14ac:dyDescent="0.2">
      <c r="A68" s="19" t="s">
        <v>134</v>
      </c>
      <c r="B68" s="13">
        <f t="shared" si="0"/>
        <v>17848</v>
      </c>
      <c r="C68" s="14">
        <v>6148</v>
      </c>
      <c r="D68" s="14">
        <v>10446</v>
      </c>
      <c r="E68" s="14">
        <v>0</v>
      </c>
      <c r="F68" s="14">
        <v>0</v>
      </c>
      <c r="G68" s="14">
        <v>0</v>
      </c>
      <c r="H68" s="14">
        <v>192</v>
      </c>
      <c r="I68" s="14">
        <v>203</v>
      </c>
      <c r="J68" s="14">
        <v>0</v>
      </c>
      <c r="K68" s="14">
        <v>0</v>
      </c>
      <c r="L68" s="14">
        <v>859</v>
      </c>
      <c r="M68" s="14">
        <v>0</v>
      </c>
      <c r="N68" s="14">
        <v>0</v>
      </c>
      <c r="O68" s="13">
        <f t="shared" si="1"/>
        <v>10541</v>
      </c>
      <c r="P68" s="14">
        <v>3377</v>
      </c>
      <c r="Q68" s="14">
        <v>6877</v>
      </c>
      <c r="R68" s="14">
        <v>0</v>
      </c>
      <c r="S68" s="14">
        <v>108</v>
      </c>
      <c r="T68" s="14">
        <v>179</v>
      </c>
      <c r="U68" s="14">
        <v>0</v>
      </c>
      <c r="V68" s="14">
        <v>0</v>
      </c>
      <c r="W68" s="14">
        <v>0</v>
      </c>
      <c r="X68" s="13">
        <f t="shared" si="2"/>
        <v>1108</v>
      </c>
      <c r="Y68" s="13">
        <f t="shared" si="3"/>
        <v>989</v>
      </c>
      <c r="Z68" s="14">
        <v>953</v>
      </c>
      <c r="AA68" s="14">
        <v>36</v>
      </c>
      <c r="AB68" s="13">
        <f t="shared" si="4"/>
        <v>119</v>
      </c>
      <c r="AC68" s="14">
        <v>119</v>
      </c>
      <c r="AD68" s="14">
        <v>0</v>
      </c>
      <c r="AE68" s="13">
        <f t="shared" si="5"/>
        <v>516</v>
      </c>
      <c r="AF68" s="14">
        <v>225</v>
      </c>
      <c r="AG68" s="14">
        <v>291</v>
      </c>
      <c r="AH68" s="14">
        <v>0</v>
      </c>
      <c r="AI68" s="13">
        <f t="shared" si="6"/>
        <v>0</v>
      </c>
      <c r="AJ68" s="14">
        <v>0</v>
      </c>
      <c r="AK68" s="14">
        <v>0</v>
      </c>
      <c r="AL68" s="13">
        <f t="shared" si="7"/>
        <v>1304</v>
      </c>
      <c r="AM68" s="14">
        <v>638</v>
      </c>
      <c r="AN68" s="14">
        <v>666</v>
      </c>
      <c r="AO68" s="13">
        <f t="shared" si="8"/>
        <v>236</v>
      </c>
      <c r="AP68" s="14">
        <v>213</v>
      </c>
      <c r="AQ68" s="14">
        <v>23</v>
      </c>
      <c r="AR68" s="13">
        <f t="shared" si="9"/>
        <v>1264</v>
      </c>
      <c r="AS68" s="14">
        <v>564</v>
      </c>
      <c r="AT68" s="14">
        <v>258</v>
      </c>
      <c r="AU68" s="14">
        <v>0</v>
      </c>
      <c r="AV68" s="14">
        <v>84</v>
      </c>
      <c r="AW68" s="14">
        <v>0</v>
      </c>
      <c r="AX68" s="13">
        <f t="shared" si="10"/>
        <v>0</v>
      </c>
      <c r="AY68" s="14">
        <v>0</v>
      </c>
      <c r="AZ68" s="14">
        <v>0</v>
      </c>
      <c r="BA68" s="13">
        <f t="shared" si="11"/>
        <v>60</v>
      </c>
      <c r="BB68" s="14">
        <v>60</v>
      </c>
      <c r="BC68" s="14">
        <v>0</v>
      </c>
      <c r="BD68" s="13">
        <f t="shared" si="12"/>
        <v>238</v>
      </c>
      <c r="BE68" s="14">
        <v>119</v>
      </c>
      <c r="BF68" s="14">
        <v>119</v>
      </c>
      <c r="BG68" s="13">
        <f t="shared" si="13"/>
        <v>0</v>
      </c>
      <c r="BH68" s="14">
        <v>0</v>
      </c>
      <c r="BI68" s="14">
        <v>0</v>
      </c>
      <c r="BJ68" s="13">
        <f t="shared" si="14"/>
        <v>60</v>
      </c>
      <c r="BK68" s="14">
        <v>60</v>
      </c>
      <c r="BL68" s="14">
        <v>0</v>
      </c>
      <c r="BM68" s="13">
        <f t="shared" si="15"/>
        <v>501</v>
      </c>
      <c r="BN68" s="14">
        <v>492</v>
      </c>
      <c r="BO68" s="14">
        <v>9</v>
      </c>
      <c r="BP68" s="13">
        <f t="shared" si="16"/>
        <v>0</v>
      </c>
      <c r="BQ68" s="13">
        <f t="shared" si="17"/>
        <v>0</v>
      </c>
      <c r="BR68" s="14">
        <v>0</v>
      </c>
      <c r="BS68" s="14">
        <v>0</v>
      </c>
      <c r="BT68" s="14">
        <v>0</v>
      </c>
      <c r="BU68" s="14">
        <v>0</v>
      </c>
      <c r="BV68" s="13">
        <f t="shared" si="18"/>
        <v>0</v>
      </c>
      <c r="BW68" s="14">
        <v>0</v>
      </c>
      <c r="BX68" s="14">
        <v>0</v>
      </c>
      <c r="BY68" s="13">
        <f t="shared" si="19"/>
        <v>0</v>
      </c>
      <c r="BZ68" s="14">
        <v>0</v>
      </c>
      <c r="CA68" s="14">
        <v>0</v>
      </c>
      <c r="CB68" s="13">
        <f t="shared" si="20"/>
        <v>0</v>
      </c>
      <c r="CC68" s="14">
        <v>0</v>
      </c>
      <c r="CD68" s="14">
        <v>0</v>
      </c>
      <c r="CE68" s="13">
        <f t="shared" si="21"/>
        <v>7642</v>
      </c>
      <c r="CF68" s="14">
        <v>7162</v>
      </c>
      <c r="CG68" s="14">
        <v>480</v>
      </c>
      <c r="CH68" s="13">
        <f t="shared" si="22"/>
        <v>2818</v>
      </c>
      <c r="CI68" s="14">
        <v>2135</v>
      </c>
      <c r="CJ68" s="14">
        <v>683</v>
      </c>
      <c r="CK68" s="13">
        <f t="shared" si="23"/>
        <v>0</v>
      </c>
      <c r="CL68" s="14">
        <v>0</v>
      </c>
      <c r="CM68" s="14">
        <v>0</v>
      </c>
      <c r="CN68" s="13">
        <f t="shared" si="34"/>
        <v>690</v>
      </c>
      <c r="CO68" s="14">
        <v>353</v>
      </c>
      <c r="CP68" s="14">
        <v>337</v>
      </c>
      <c r="CQ68" s="16"/>
      <c r="CR68" s="13">
        <f t="shared" si="25"/>
        <v>0</v>
      </c>
      <c r="CS68" s="14">
        <v>0</v>
      </c>
      <c r="CT68" s="14">
        <v>0</v>
      </c>
      <c r="CU68" s="13">
        <f t="shared" si="26"/>
        <v>0</v>
      </c>
      <c r="CV68" s="13">
        <f t="shared" si="27"/>
        <v>0</v>
      </c>
      <c r="CW68" s="13">
        <f t="shared" si="27"/>
        <v>0</v>
      </c>
      <c r="CX68" s="13">
        <f t="shared" si="28"/>
        <v>0</v>
      </c>
      <c r="CY68" s="14">
        <v>0</v>
      </c>
      <c r="CZ68" s="14">
        <v>0</v>
      </c>
      <c r="DA68" s="13">
        <f t="shared" si="29"/>
        <v>0</v>
      </c>
      <c r="DB68" s="14">
        <v>0</v>
      </c>
      <c r="DC68" s="14">
        <v>0</v>
      </c>
      <c r="DD68" s="13">
        <f t="shared" si="30"/>
        <v>0</v>
      </c>
      <c r="DE68" s="14">
        <v>0</v>
      </c>
      <c r="DF68" s="14">
        <v>0</v>
      </c>
      <c r="DG68" s="17">
        <f t="shared" si="33"/>
        <v>44468</v>
      </c>
      <c r="DH68" s="17">
        <f t="shared" si="31"/>
        <v>31025</v>
      </c>
      <c r="DI68" s="17">
        <v>8279</v>
      </c>
      <c r="DJ68" s="17">
        <f t="shared" si="32"/>
        <v>13443</v>
      </c>
      <c r="DK68" s="18">
        <v>2564</v>
      </c>
      <c r="DL68" s="18">
        <v>1747</v>
      </c>
    </row>
    <row r="69" spans="1:116" ht="15.75" x14ac:dyDescent="0.2">
      <c r="A69" s="19" t="s">
        <v>135</v>
      </c>
      <c r="B69" s="13">
        <f t="shared" si="0"/>
        <v>24938</v>
      </c>
      <c r="C69" s="14">
        <v>0</v>
      </c>
      <c r="D69" s="14">
        <v>22894</v>
      </c>
      <c r="E69" s="14">
        <v>0</v>
      </c>
      <c r="F69" s="14">
        <v>0</v>
      </c>
      <c r="G69" s="14">
        <v>0</v>
      </c>
      <c r="H69" s="14">
        <v>226</v>
      </c>
      <c r="I69" s="14">
        <v>956</v>
      </c>
      <c r="J69" s="14">
        <v>0</v>
      </c>
      <c r="K69" s="14">
        <v>0</v>
      </c>
      <c r="L69" s="14">
        <v>862</v>
      </c>
      <c r="M69" s="14">
        <v>0</v>
      </c>
      <c r="N69" s="14">
        <v>0</v>
      </c>
      <c r="O69" s="13">
        <f t="shared" si="1"/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3">
        <f t="shared" si="2"/>
        <v>1290</v>
      </c>
      <c r="Y69" s="13">
        <f t="shared" si="3"/>
        <v>1290</v>
      </c>
      <c r="Z69" s="14">
        <v>1290</v>
      </c>
      <c r="AA69" s="14">
        <v>0</v>
      </c>
      <c r="AB69" s="13">
        <f t="shared" si="4"/>
        <v>0</v>
      </c>
      <c r="AC69" s="14">
        <v>0</v>
      </c>
      <c r="AD69" s="14">
        <v>0</v>
      </c>
      <c r="AE69" s="13">
        <f t="shared" si="5"/>
        <v>1434</v>
      </c>
      <c r="AF69" s="14">
        <v>1434</v>
      </c>
      <c r="AG69" s="14">
        <v>0</v>
      </c>
      <c r="AH69" s="14">
        <v>0</v>
      </c>
      <c r="AI69" s="13">
        <f t="shared" si="6"/>
        <v>0</v>
      </c>
      <c r="AJ69" s="14">
        <v>0</v>
      </c>
      <c r="AK69" s="14">
        <v>0</v>
      </c>
      <c r="AL69" s="13">
        <f t="shared" si="7"/>
        <v>2586</v>
      </c>
      <c r="AM69" s="14">
        <v>2586</v>
      </c>
      <c r="AN69" s="14">
        <v>0</v>
      </c>
      <c r="AO69" s="13">
        <f t="shared" si="8"/>
        <v>202</v>
      </c>
      <c r="AP69" s="14">
        <v>202</v>
      </c>
      <c r="AQ69" s="14">
        <v>0</v>
      </c>
      <c r="AR69" s="13">
        <f t="shared" si="9"/>
        <v>5322</v>
      </c>
      <c r="AS69" s="14">
        <v>2087</v>
      </c>
      <c r="AT69" s="14">
        <v>0</v>
      </c>
      <c r="AU69" s="14">
        <v>0</v>
      </c>
      <c r="AV69" s="14">
        <v>88</v>
      </c>
      <c r="AW69" s="14">
        <v>0</v>
      </c>
      <c r="AX69" s="13">
        <f t="shared" si="10"/>
        <v>0</v>
      </c>
      <c r="AY69" s="14">
        <v>0</v>
      </c>
      <c r="AZ69" s="14">
        <v>0</v>
      </c>
      <c r="BA69" s="13">
        <f t="shared" si="11"/>
        <v>0</v>
      </c>
      <c r="BB69" s="14">
        <v>0</v>
      </c>
      <c r="BC69" s="14">
        <v>0</v>
      </c>
      <c r="BD69" s="13">
        <f t="shared" si="12"/>
        <v>1713</v>
      </c>
      <c r="BE69" s="14">
        <v>1713</v>
      </c>
      <c r="BF69" s="14">
        <v>0</v>
      </c>
      <c r="BG69" s="13">
        <f t="shared" si="13"/>
        <v>0</v>
      </c>
      <c r="BH69" s="14">
        <v>0</v>
      </c>
      <c r="BI69" s="14">
        <v>0</v>
      </c>
      <c r="BJ69" s="13">
        <f t="shared" si="14"/>
        <v>1434</v>
      </c>
      <c r="BK69" s="14">
        <v>1434</v>
      </c>
      <c r="BL69" s="14">
        <v>0</v>
      </c>
      <c r="BM69" s="13">
        <f t="shared" si="15"/>
        <v>1434</v>
      </c>
      <c r="BN69" s="14">
        <v>1434</v>
      </c>
      <c r="BO69" s="14">
        <v>0</v>
      </c>
      <c r="BP69" s="13">
        <f t="shared" si="16"/>
        <v>0</v>
      </c>
      <c r="BQ69" s="13">
        <f t="shared" si="17"/>
        <v>0</v>
      </c>
      <c r="BR69" s="14">
        <v>0</v>
      </c>
      <c r="BS69" s="14">
        <v>0</v>
      </c>
      <c r="BT69" s="14">
        <v>0</v>
      </c>
      <c r="BU69" s="14">
        <v>0</v>
      </c>
      <c r="BV69" s="13">
        <f t="shared" si="18"/>
        <v>0</v>
      </c>
      <c r="BW69" s="14">
        <v>0</v>
      </c>
      <c r="BX69" s="14">
        <v>0</v>
      </c>
      <c r="BY69" s="13">
        <f t="shared" si="19"/>
        <v>0</v>
      </c>
      <c r="BZ69" s="14">
        <v>0</v>
      </c>
      <c r="CA69" s="14">
        <v>0</v>
      </c>
      <c r="CB69" s="13">
        <f t="shared" si="20"/>
        <v>0</v>
      </c>
      <c r="CC69" s="14">
        <v>0</v>
      </c>
      <c r="CD69" s="14">
        <v>0</v>
      </c>
      <c r="CE69" s="13">
        <f t="shared" si="21"/>
        <v>1724</v>
      </c>
      <c r="CF69" s="14">
        <v>1724</v>
      </c>
      <c r="CG69" s="14">
        <v>0</v>
      </c>
      <c r="CH69" s="13">
        <f t="shared" si="22"/>
        <v>1724</v>
      </c>
      <c r="CI69" s="14">
        <v>1724</v>
      </c>
      <c r="CJ69" s="14">
        <v>0</v>
      </c>
      <c r="CK69" s="13">
        <f t="shared" si="23"/>
        <v>0</v>
      </c>
      <c r="CL69" s="14">
        <v>0</v>
      </c>
      <c r="CM69" s="14">
        <v>0</v>
      </c>
      <c r="CN69" s="13">
        <f t="shared" si="34"/>
        <v>227</v>
      </c>
      <c r="CO69" s="14">
        <v>227</v>
      </c>
      <c r="CP69" s="14">
        <v>0</v>
      </c>
      <c r="CQ69" s="16"/>
      <c r="CR69" s="13">
        <f t="shared" si="25"/>
        <v>0</v>
      </c>
      <c r="CS69" s="14">
        <v>0</v>
      </c>
      <c r="CT69" s="14">
        <v>0</v>
      </c>
      <c r="CU69" s="13">
        <f t="shared" si="26"/>
        <v>0</v>
      </c>
      <c r="CV69" s="13">
        <f t="shared" si="27"/>
        <v>0</v>
      </c>
      <c r="CW69" s="13">
        <f t="shared" si="27"/>
        <v>0</v>
      </c>
      <c r="CX69" s="13">
        <f t="shared" si="28"/>
        <v>0</v>
      </c>
      <c r="CY69" s="14">
        <v>0</v>
      </c>
      <c r="CZ69" s="14">
        <v>0</v>
      </c>
      <c r="DA69" s="13">
        <f t="shared" si="29"/>
        <v>0</v>
      </c>
      <c r="DB69" s="14">
        <v>0</v>
      </c>
      <c r="DC69" s="14">
        <v>0</v>
      </c>
      <c r="DD69" s="13">
        <f t="shared" si="30"/>
        <v>0</v>
      </c>
      <c r="DE69" s="14">
        <v>0</v>
      </c>
      <c r="DF69" s="14">
        <v>0</v>
      </c>
      <c r="DG69" s="17">
        <f t="shared" si="33"/>
        <v>40881</v>
      </c>
      <c r="DH69" s="17">
        <f t="shared" si="31"/>
        <v>40881</v>
      </c>
      <c r="DI69" s="17">
        <v>7323</v>
      </c>
      <c r="DJ69" s="17">
        <f t="shared" si="32"/>
        <v>0</v>
      </c>
      <c r="DK69" s="18">
        <v>2062</v>
      </c>
      <c r="DL69" s="18">
        <v>1405</v>
      </c>
    </row>
    <row r="70" spans="1:116" ht="31.5" x14ac:dyDescent="0.2">
      <c r="A70" s="19" t="s">
        <v>136</v>
      </c>
      <c r="B70" s="13">
        <f t="shared" si="0"/>
        <v>76169</v>
      </c>
      <c r="C70" s="14">
        <v>12280</v>
      </c>
      <c r="D70" s="14">
        <v>62425</v>
      </c>
      <c r="E70" s="14">
        <v>0</v>
      </c>
      <c r="F70" s="14">
        <v>0</v>
      </c>
      <c r="G70" s="14">
        <v>0</v>
      </c>
      <c r="H70" s="14">
        <v>921</v>
      </c>
      <c r="I70" s="14">
        <v>543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3">
        <f t="shared" si="1"/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3">
        <f t="shared" si="2"/>
        <v>4246</v>
      </c>
      <c r="Y70" s="13">
        <f t="shared" si="3"/>
        <v>2111</v>
      </c>
      <c r="Z70" s="14">
        <v>2111</v>
      </c>
      <c r="AA70" s="14">
        <v>0</v>
      </c>
      <c r="AB70" s="13">
        <f t="shared" si="4"/>
        <v>2135</v>
      </c>
      <c r="AC70" s="14">
        <v>2135</v>
      </c>
      <c r="AD70" s="14">
        <v>0</v>
      </c>
      <c r="AE70" s="13">
        <f t="shared" si="5"/>
        <v>2696</v>
      </c>
      <c r="AF70" s="14">
        <v>2696</v>
      </c>
      <c r="AG70" s="14">
        <v>0</v>
      </c>
      <c r="AH70" s="14">
        <v>0</v>
      </c>
      <c r="AI70" s="13">
        <f t="shared" si="6"/>
        <v>0</v>
      </c>
      <c r="AJ70" s="14">
        <v>0</v>
      </c>
      <c r="AK70" s="14">
        <v>0</v>
      </c>
      <c r="AL70" s="13">
        <f t="shared" si="7"/>
        <v>2024</v>
      </c>
      <c r="AM70" s="14">
        <v>2024</v>
      </c>
      <c r="AN70" s="14">
        <v>0</v>
      </c>
      <c r="AO70" s="13">
        <f t="shared" si="8"/>
        <v>649</v>
      </c>
      <c r="AP70" s="14">
        <v>649</v>
      </c>
      <c r="AQ70" s="14">
        <v>0</v>
      </c>
      <c r="AR70" s="13">
        <f t="shared" si="9"/>
        <v>5518</v>
      </c>
      <c r="AS70" s="14">
        <v>3726</v>
      </c>
      <c r="AT70" s="14">
        <v>0</v>
      </c>
      <c r="AU70" s="14">
        <v>0</v>
      </c>
      <c r="AV70" s="14">
        <v>0</v>
      </c>
      <c r="AW70" s="14">
        <v>0</v>
      </c>
      <c r="AX70" s="13">
        <f t="shared" si="10"/>
        <v>0</v>
      </c>
      <c r="AY70" s="14">
        <v>0</v>
      </c>
      <c r="AZ70" s="14">
        <v>0</v>
      </c>
      <c r="BA70" s="13">
        <f t="shared" si="11"/>
        <v>236</v>
      </c>
      <c r="BB70" s="14">
        <v>236</v>
      </c>
      <c r="BC70" s="14">
        <v>0</v>
      </c>
      <c r="BD70" s="13">
        <f t="shared" si="12"/>
        <v>1439</v>
      </c>
      <c r="BE70" s="14">
        <v>1439</v>
      </c>
      <c r="BF70" s="14">
        <v>0</v>
      </c>
      <c r="BG70" s="13">
        <f t="shared" si="13"/>
        <v>0</v>
      </c>
      <c r="BH70" s="14">
        <v>0</v>
      </c>
      <c r="BI70" s="14">
        <v>0</v>
      </c>
      <c r="BJ70" s="13">
        <f t="shared" si="14"/>
        <v>117</v>
      </c>
      <c r="BK70" s="14">
        <v>117</v>
      </c>
      <c r="BL70" s="14">
        <v>0</v>
      </c>
      <c r="BM70" s="13">
        <f t="shared" si="15"/>
        <v>5067</v>
      </c>
      <c r="BN70" s="14">
        <v>5067</v>
      </c>
      <c r="BO70" s="14">
        <v>0</v>
      </c>
      <c r="BP70" s="13">
        <f t="shared" si="16"/>
        <v>0</v>
      </c>
      <c r="BQ70" s="13">
        <f t="shared" si="17"/>
        <v>0</v>
      </c>
      <c r="BR70" s="14">
        <v>0</v>
      </c>
      <c r="BS70" s="14">
        <v>0</v>
      </c>
      <c r="BT70" s="14">
        <v>0</v>
      </c>
      <c r="BU70" s="14">
        <v>0</v>
      </c>
      <c r="BV70" s="13">
        <f t="shared" si="18"/>
        <v>0</v>
      </c>
      <c r="BW70" s="14">
        <v>0</v>
      </c>
      <c r="BX70" s="14">
        <v>0</v>
      </c>
      <c r="BY70" s="13">
        <f t="shared" si="19"/>
        <v>0</v>
      </c>
      <c r="BZ70" s="14">
        <v>0</v>
      </c>
      <c r="CA70" s="14">
        <v>0</v>
      </c>
      <c r="CB70" s="13">
        <f t="shared" si="20"/>
        <v>0</v>
      </c>
      <c r="CC70" s="14">
        <v>0</v>
      </c>
      <c r="CD70" s="14">
        <v>0</v>
      </c>
      <c r="CE70" s="13">
        <f t="shared" si="21"/>
        <v>12834</v>
      </c>
      <c r="CF70" s="14">
        <v>12834</v>
      </c>
      <c r="CG70" s="14">
        <v>0</v>
      </c>
      <c r="CH70" s="13">
        <f t="shared" si="22"/>
        <v>1390</v>
      </c>
      <c r="CI70" s="14">
        <v>1390</v>
      </c>
      <c r="CJ70" s="14">
        <v>0</v>
      </c>
      <c r="CK70" s="13">
        <f t="shared" si="23"/>
        <v>0</v>
      </c>
      <c r="CL70" s="14">
        <v>0</v>
      </c>
      <c r="CM70" s="14">
        <v>0</v>
      </c>
      <c r="CN70" s="13">
        <f t="shared" si="34"/>
        <v>2863</v>
      </c>
      <c r="CO70" s="14">
        <v>2863</v>
      </c>
      <c r="CP70" s="14">
        <v>0</v>
      </c>
      <c r="CQ70" s="16"/>
      <c r="CR70" s="13">
        <f t="shared" si="25"/>
        <v>0</v>
      </c>
      <c r="CS70" s="14">
        <v>0</v>
      </c>
      <c r="CT70" s="14">
        <v>0</v>
      </c>
      <c r="CU70" s="13">
        <f t="shared" si="26"/>
        <v>0</v>
      </c>
      <c r="CV70" s="13">
        <f t="shared" si="27"/>
        <v>0</v>
      </c>
      <c r="CW70" s="13">
        <f t="shared" si="27"/>
        <v>0</v>
      </c>
      <c r="CX70" s="13">
        <f t="shared" si="28"/>
        <v>0</v>
      </c>
      <c r="CY70" s="14">
        <v>0</v>
      </c>
      <c r="CZ70" s="14">
        <v>0</v>
      </c>
      <c r="DA70" s="13">
        <f t="shared" si="29"/>
        <v>0</v>
      </c>
      <c r="DB70" s="14">
        <v>0</v>
      </c>
      <c r="DC70" s="14">
        <v>0</v>
      </c>
      <c r="DD70" s="13">
        <f t="shared" si="30"/>
        <v>0</v>
      </c>
      <c r="DE70" s="14">
        <v>0</v>
      </c>
      <c r="DF70" s="14">
        <v>0</v>
      </c>
      <c r="DG70" s="17">
        <f t="shared" si="33"/>
        <v>113456</v>
      </c>
      <c r="DH70" s="17">
        <f t="shared" si="31"/>
        <v>113456</v>
      </c>
      <c r="DI70" s="17">
        <v>19476</v>
      </c>
      <c r="DJ70" s="17">
        <f t="shared" si="32"/>
        <v>0</v>
      </c>
      <c r="DK70" s="18">
        <v>5444</v>
      </c>
      <c r="DL70" s="18">
        <v>3741</v>
      </c>
    </row>
    <row r="71" spans="1:116" ht="31.5" x14ac:dyDescent="0.2">
      <c r="A71" s="19" t="s">
        <v>137</v>
      </c>
      <c r="B71" s="13">
        <f t="shared" ref="B71:B97" si="35">C71+D71+E71+F71+G71+H71+I71+J71+K71+L71+M71+N71</f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3">
        <f t="shared" ref="O71:O97" si="36">P71+Q71+R71+S71+T71+U71+V71+W71</f>
        <v>88879</v>
      </c>
      <c r="P71" s="14">
        <v>6331</v>
      </c>
      <c r="Q71" s="14">
        <v>78952</v>
      </c>
      <c r="R71" s="14">
        <v>507</v>
      </c>
      <c r="S71" s="14">
        <v>1418</v>
      </c>
      <c r="T71" s="14">
        <v>1671</v>
      </c>
      <c r="U71" s="14">
        <v>0</v>
      </c>
      <c r="V71" s="14"/>
      <c r="W71" s="14">
        <v>0</v>
      </c>
      <c r="X71" s="13">
        <f t="shared" ref="X71:X97" si="37">Y71+AB71</f>
        <v>1823</v>
      </c>
      <c r="Y71" s="13">
        <f t="shared" ref="Y71:Y97" si="38">Z71+AA71</f>
        <v>1722</v>
      </c>
      <c r="Z71" s="14">
        <v>0</v>
      </c>
      <c r="AA71" s="14">
        <v>1722</v>
      </c>
      <c r="AB71" s="13">
        <f t="shared" ref="AB71:AB97" si="39">AC71+AD71</f>
        <v>101</v>
      </c>
      <c r="AC71" s="14">
        <v>0</v>
      </c>
      <c r="AD71" s="14">
        <v>101</v>
      </c>
      <c r="AE71" s="13">
        <f t="shared" ref="AE71:AE97" si="40">AF71+AG71</f>
        <v>1216</v>
      </c>
      <c r="AF71" s="14">
        <v>0</v>
      </c>
      <c r="AG71" s="14">
        <v>1216</v>
      </c>
      <c r="AH71" s="14">
        <v>0</v>
      </c>
      <c r="AI71" s="13">
        <f t="shared" ref="AI71:AI97" si="41">AJ71+AK71</f>
        <v>101</v>
      </c>
      <c r="AJ71" s="14">
        <v>0</v>
      </c>
      <c r="AK71" s="14">
        <v>101</v>
      </c>
      <c r="AL71" s="13">
        <f t="shared" ref="AL71:AL97" si="42">AM71+AN71</f>
        <v>1520</v>
      </c>
      <c r="AM71" s="14">
        <v>0</v>
      </c>
      <c r="AN71" s="14">
        <v>1520</v>
      </c>
      <c r="AO71" s="13">
        <f t="shared" ref="AO71:AO97" si="43">AP71+AQ71</f>
        <v>101</v>
      </c>
      <c r="AP71" s="14">
        <v>0</v>
      </c>
      <c r="AQ71" s="14">
        <v>101</v>
      </c>
      <c r="AR71" s="13">
        <f t="shared" ref="AR71:AR97" si="44">AT71+AU71+AV71+AW71+AX71+BA71+BD71+BG71+BJ71+AS71</f>
        <v>2734</v>
      </c>
      <c r="AS71" s="14">
        <v>0</v>
      </c>
      <c r="AT71" s="14">
        <v>1013</v>
      </c>
      <c r="AU71" s="14">
        <v>0</v>
      </c>
      <c r="AV71" s="14">
        <v>0</v>
      </c>
      <c r="AW71" s="14">
        <v>0</v>
      </c>
      <c r="AX71" s="13">
        <f t="shared" ref="AX71:AX97" si="45">AY71+AZ71</f>
        <v>0</v>
      </c>
      <c r="AY71" s="14">
        <v>0</v>
      </c>
      <c r="AZ71" s="14">
        <v>0</v>
      </c>
      <c r="BA71" s="13">
        <f t="shared" ref="BA71:BA97" si="46">BB71+BC71</f>
        <v>0</v>
      </c>
      <c r="BB71" s="14">
        <v>0</v>
      </c>
      <c r="BC71" s="14">
        <v>0</v>
      </c>
      <c r="BD71" s="13">
        <f t="shared" ref="BD71:BD97" si="47">BE71+BF71</f>
        <v>1621</v>
      </c>
      <c r="BE71" s="14">
        <v>0</v>
      </c>
      <c r="BF71" s="14">
        <v>1621</v>
      </c>
      <c r="BG71" s="13">
        <f t="shared" ref="BG71:BG97" si="48">BH71+BI71</f>
        <v>0</v>
      </c>
      <c r="BH71" s="14">
        <v>0</v>
      </c>
      <c r="BI71" s="14">
        <v>0</v>
      </c>
      <c r="BJ71" s="13">
        <f t="shared" ref="BJ71:BJ97" si="49">BK71+BL71</f>
        <v>100</v>
      </c>
      <c r="BK71" s="14">
        <v>0</v>
      </c>
      <c r="BL71" s="14">
        <v>100</v>
      </c>
      <c r="BM71" s="13">
        <f t="shared" ref="BM71:BM97" si="50">BN71+BO71</f>
        <v>101</v>
      </c>
      <c r="BN71" s="14">
        <v>0</v>
      </c>
      <c r="BO71" s="14">
        <v>101</v>
      </c>
      <c r="BP71" s="13">
        <f t="shared" ref="BP71:BP97" si="51">BT71+BU71+BV71+BY71+CB71+BQ71</f>
        <v>200</v>
      </c>
      <c r="BQ71" s="13">
        <f t="shared" ref="BQ71:BQ97" si="52">BR71+BS71</f>
        <v>0</v>
      </c>
      <c r="BR71" s="14">
        <v>0</v>
      </c>
      <c r="BS71" s="15">
        <v>0</v>
      </c>
      <c r="BT71" s="15">
        <v>200</v>
      </c>
      <c r="BU71" s="15">
        <v>0</v>
      </c>
      <c r="BV71" s="13">
        <f t="shared" ref="BV71:BV97" si="53">BW71+BX71</f>
        <v>0</v>
      </c>
      <c r="BW71" s="15">
        <v>0</v>
      </c>
      <c r="BX71" s="15">
        <v>0</v>
      </c>
      <c r="BY71" s="13">
        <f t="shared" ref="BY71:BY97" si="54">BZ71+CA71</f>
        <v>0</v>
      </c>
      <c r="BZ71" s="15">
        <v>0</v>
      </c>
      <c r="CA71" s="15">
        <v>0</v>
      </c>
      <c r="CB71" s="13">
        <f t="shared" ref="CB71:CB97" si="55">CC71+CD71</f>
        <v>0</v>
      </c>
      <c r="CC71" s="15">
        <v>0</v>
      </c>
      <c r="CD71" s="15">
        <v>0</v>
      </c>
      <c r="CE71" s="13">
        <f t="shared" ref="CE71:CE97" si="56">CF71+CG71</f>
        <v>709</v>
      </c>
      <c r="CF71" s="14">
        <v>0</v>
      </c>
      <c r="CG71" s="14">
        <v>709</v>
      </c>
      <c r="CH71" s="13">
        <f t="shared" ref="CH71:CH97" si="57">CJ71+CI71</f>
        <v>2229</v>
      </c>
      <c r="CI71" s="14">
        <v>0</v>
      </c>
      <c r="CJ71" s="14">
        <v>2229</v>
      </c>
      <c r="CK71" s="13">
        <f t="shared" ref="CK71:CK97" si="58">CM71+CL71</f>
        <v>0</v>
      </c>
      <c r="CL71" s="14">
        <v>0</v>
      </c>
      <c r="CM71" s="14">
        <v>0</v>
      </c>
      <c r="CN71" s="13">
        <f t="shared" si="34"/>
        <v>2647</v>
      </c>
      <c r="CO71" s="14">
        <v>0</v>
      </c>
      <c r="CP71" s="14">
        <v>2647</v>
      </c>
      <c r="CQ71" s="16">
        <v>1800</v>
      </c>
      <c r="CR71" s="13">
        <f t="shared" ref="CR71:CR97" si="59">CT71+CS71</f>
        <v>0</v>
      </c>
      <c r="CS71" s="14">
        <v>0</v>
      </c>
      <c r="CT71" s="14">
        <v>0</v>
      </c>
      <c r="CU71" s="13">
        <f t="shared" ref="CU71:CU97" si="60">CW71+CV71</f>
        <v>0</v>
      </c>
      <c r="CV71" s="13">
        <f t="shared" ref="CV71:CW97" si="61">CY71+DB71+DE71</f>
        <v>0</v>
      </c>
      <c r="CW71" s="13">
        <f t="shared" si="61"/>
        <v>0</v>
      </c>
      <c r="CX71" s="13">
        <f t="shared" ref="CX71:CX97" si="62">CZ71+CY71</f>
        <v>0</v>
      </c>
      <c r="CY71" s="14">
        <v>0</v>
      </c>
      <c r="CZ71" s="14">
        <v>0</v>
      </c>
      <c r="DA71" s="13">
        <f t="shared" ref="DA71:DA97" si="63">DC71+DB71</f>
        <v>0</v>
      </c>
      <c r="DB71" s="14">
        <v>0</v>
      </c>
      <c r="DC71" s="14">
        <v>0</v>
      </c>
      <c r="DD71" s="13">
        <f t="shared" ref="DD71:DD97" si="64">DF71+DE71</f>
        <v>0</v>
      </c>
      <c r="DE71" s="14">
        <v>0</v>
      </c>
      <c r="DF71" s="14">
        <v>0</v>
      </c>
      <c r="DG71" s="17">
        <f t="shared" si="33"/>
        <v>102260</v>
      </c>
      <c r="DH71" s="17">
        <f t="shared" ref="DH71:DH91" si="65">B71+Z71+AC71+AF71+AH71+AJ71+AM71+AP71+AS71+AU71+AV71+AW71+BB71+BE71+BK71+BN71+BR71+CC71+CF71+CI71+CL71+CO71+CS71+CV71+BU71+BW71+BZ71+AY71+BH71</f>
        <v>0</v>
      </c>
      <c r="DI71" s="17">
        <v>0</v>
      </c>
      <c r="DJ71" s="17">
        <f t="shared" ref="DJ71:DJ91" si="66">O71+AA71+AD71+AG71+AK71+AN71+AQ71+AT71+BC71+BF71+BL71+BO71+BT71+CG71+CJ71+CM71+CP71+CT71+CW71+CA71+CD71+AZ71+BI71+BX71+BS71</f>
        <v>102260</v>
      </c>
      <c r="DK71" s="18">
        <v>1942</v>
      </c>
      <c r="DL71" s="18">
        <v>1323</v>
      </c>
    </row>
    <row r="72" spans="1:116" ht="15.75" x14ac:dyDescent="0.2">
      <c r="A72" s="19" t="s">
        <v>138</v>
      </c>
      <c r="B72" s="13">
        <f t="shared" si="35"/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3">
        <f t="shared" si="36"/>
        <v>33694</v>
      </c>
      <c r="P72" s="14">
        <v>0</v>
      </c>
      <c r="Q72" s="14">
        <v>33224</v>
      </c>
      <c r="R72" s="14">
        <v>0</v>
      </c>
      <c r="S72" s="14">
        <v>449</v>
      </c>
      <c r="T72" s="14">
        <v>21</v>
      </c>
      <c r="U72" s="14">
        <v>0</v>
      </c>
      <c r="V72" s="14">
        <v>0</v>
      </c>
      <c r="W72" s="14">
        <v>0</v>
      </c>
      <c r="X72" s="13">
        <f t="shared" si="37"/>
        <v>516</v>
      </c>
      <c r="Y72" s="13">
        <f t="shared" si="38"/>
        <v>516</v>
      </c>
      <c r="Z72" s="14">
        <v>0</v>
      </c>
      <c r="AA72" s="14">
        <v>516</v>
      </c>
      <c r="AB72" s="13">
        <f t="shared" si="39"/>
        <v>0</v>
      </c>
      <c r="AC72" s="14">
        <v>0</v>
      </c>
      <c r="AD72" s="14">
        <v>0</v>
      </c>
      <c r="AE72" s="13">
        <f t="shared" si="40"/>
        <v>44</v>
      </c>
      <c r="AF72" s="14">
        <v>0</v>
      </c>
      <c r="AG72" s="14">
        <v>44</v>
      </c>
      <c r="AH72" s="14">
        <v>0</v>
      </c>
      <c r="AI72" s="13">
        <f t="shared" si="41"/>
        <v>0</v>
      </c>
      <c r="AJ72" s="14">
        <v>0</v>
      </c>
      <c r="AK72" s="14">
        <v>0</v>
      </c>
      <c r="AL72" s="13">
        <f t="shared" si="42"/>
        <v>782</v>
      </c>
      <c r="AM72" s="14">
        <v>0</v>
      </c>
      <c r="AN72" s="14">
        <v>782</v>
      </c>
      <c r="AO72" s="13">
        <f t="shared" si="43"/>
        <v>151</v>
      </c>
      <c r="AP72" s="14">
        <v>0</v>
      </c>
      <c r="AQ72" s="14">
        <v>151</v>
      </c>
      <c r="AR72" s="13">
        <f t="shared" si="44"/>
        <v>2164</v>
      </c>
      <c r="AS72" s="14">
        <v>0</v>
      </c>
      <c r="AT72" s="14">
        <v>1862</v>
      </c>
      <c r="AU72" s="14">
        <v>0</v>
      </c>
      <c r="AV72" s="14">
        <v>0</v>
      </c>
      <c r="AW72" s="14">
        <v>0</v>
      </c>
      <c r="AX72" s="13">
        <f t="shared" si="45"/>
        <v>0</v>
      </c>
      <c r="AY72" s="14">
        <v>0</v>
      </c>
      <c r="AZ72" s="14">
        <v>0</v>
      </c>
      <c r="BA72" s="13">
        <f t="shared" si="46"/>
        <v>0</v>
      </c>
      <c r="BB72" s="14">
        <v>0</v>
      </c>
      <c r="BC72" s="14">
        <v>0</v>
      </c>
      <c r="BD72" s="13">
        <f t="shared" si="47"/>
        <v>302</v>
      </c>
      <c r="BE72" s="14">
        <v>0</v>
      </c>
      <c r="BF72" s="14">
        <v>302</v>
      </c>
      <c r="BG72" s="13">
        <f t="shared" si="48"/>
        <v>0</v>
      </c>
      <c r="BH72" s="14">
        <v>0</v>
      </c>
      <c r="BI72" s="14">
        <v>0</v>
      </c>
      <c r="BJ72" s="13">
        <f t="shared" si="49"/>
        <v>0</v>
      </c>
      <c r="BK72" s="14">
        <v>0</v>
      </c>
      <c r="BL72" s="14">
        <v>0</v>
      </c>
      <c r="BM72" s="13">
        <f t="shared" si="50"/>
        <v>107</v>
      </c>
      <c r="BN72" s="14">
        <v>0</v>
      </c>
      <c r="BO72" s="14">
        <v>107</v>
      </c>
      <c r="BP72" s="13">
        <f t="shared" si="51"/>
        <v>0</v>
      </c>
      <c r="BQ72" s="13">
        <f t="shared" si="52"/>
        <v>0</v>
      </c>
      <c r="BR72" s="14">
        <v>0</v>
      </c>
      <c r="BS72" s="14">
        <v>0</v>
      </c>
      <c r="BT72" s="14">
        <v>0</v>
      </c>
      <c r="BU72" s="14">
        <v>0</v>
      </c>
      <c r="BV72" s="13">
        <f t="shared" si="53"/>
        <v>0</v>
      </c>
      <c r="BW72" s="14">
        <v>0</v>
      </c>
      <c r="BX72" s="14">
        <v>0</v>
      </c>
      <c r="BY72" s="13">
        <f t="shared" si="54"/>
        <v>0</v>
      </c>
      <c r="BZ72" s="14">
        <v>0</v>
      </c>
      <c r="CA72" s="14">
        <v>0</v>
      </c>
      <c r="CB72" s="13">
        <f t="shared" si="55"/>
        <v>0</v>
      </c>
      <c r="CC72" s="14">
        <v>0</v>
      </c>
      <c r="CD72" s="14">
        <v>0</v>
      </c>
      <c r="CE72" s="13">
        <f t="shared" si="56"/>
        <v>1618</v>
      </c>
      <c r="CF72" s="14">
        <v>0</v>
      </c>
      <c r="CG72" s="14">
        <v>1618</v>
      </c>
      <c r="CH72" s="13">
        <f t="shared" si="57"/>
        <v>1726</v>
      </c>
      <c r="CI72" s="14">
        <v>0</v>
      </c>
      <c r="CJ72" s="14">
        <v>1726</v>
      </c>
      <c r="CK72" s="13">
        <f t="shared" si="58"/>
        <v>0</v>
      </c>
      <c r="CL72" s="14">
        <v>0</v>
      </c>
      <c r="CM72" s="14">
        <v>0</v>
      </c>
      <c r="CN72" s="13">
        <f t="shared" si="34"/>
        <v>1886</v>
      </c>
      <c r="CO72" s="14">
        <v>0</v>
      </c>
      <c r="CP72" s="14">
        <v>1886</v>
      </c>
      <c r="CQ72" s="16"/>
      <c r="CR72" s="13">
        <f t="shared" si="59"/>
        <v>0</v>
      </c>
      <c r="CS72" s="14">
        <v>0</v>
      </c>
      <c r="CT72" s="14">
        <v>0</v>
      </c>
      <c r="CU72" s="13">
        <f t="shared" si="60"/>
        <v>0</v>
      </c>
      <c r="CV72" s="13">
        <f t="shared" si="61"/>
        <v>0</v>
      </c>
      <c r="CW72" s="13">
        <f t="shared" si="61"/>
        <v>0</v>
      </c>
      <c r="CX72" s="13">
        <f t="shared" si="62"/>
        <v>0</v>
      </c>
      <c r="CY72" s="14">
        <v>0</v>
      </c>
      <c r="CZ72" s="14">
        <v>0</v>
      </c>
      <c r="DA72" s="13">
        <f t="shared" si="63"/>
        <v>0</v>
      </c>
      <c r="DB72" s="14">
        <v>0</v>
      </c>
      <c r="DC72" s="14">
        <v>0</v>
      </c>
      <c r="DD72" s="13">
        <f t="shared" si="64"/>
        <v>0</v>
      </c>
      <c r="DE72" s="14">
        <v>0</v>
      </c>
      <c r="DF72" s="14">
        <v>0</v>
      </c>
      <c r="DG72" s="17">
        <f t="shared" ref="DG72:DG98" si="67">DH72+DJ72</f>
        <v>42688</v>
      </c>
      <c r="DH72" s="17">
        <f t="shared" si="65"/>
        <v>0</v>
      </c>
      <c r="DI72" s="17">
        <v>0</v>
      </c>
      <c r="DJ72" s="17">
        <f t="shared" si="66"/>
        <v>42688</v>
      </c>
      <c r="DK72" s="18">
        <v>1565</v>
      </c>
      <c r="DL72" s="18">
        <v>1066</v>
      </c>
    </row>
    <row r="73" spans="1:116" ht="31.5" x14ac:dyDescent="0.2">
      <c r="A73" s="19" t="s">
        <v>139</v>
      </c>
      <c r="B73" s="13">
        <f t="shared" si="35"/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3">
        <f t="shared" si="36"/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3">
        <f t="shared" si="37"/>
        <v>0</v>
      </c>
      <c r="Y73" s="13">
        <f t="shared" si="38"/>
        <v>0</v>
      </c>
      <c r="Z73" s="14">
        <v>0</v>
      </c>
      <c r="AA73" s="14">
        <v>0</v>
      </c>
      <c r="AB73" s="13">
        <f t="shared" si="39"/>
        <v>0</v>
      </c>
      <c r="AC73" s="14">
        <v>0</v>
      </c>
      <c r="AD73" s="14">
        <v>0</v>
      </c>
      <c r="AE73" s="13">
        <f t="shared" si="40"/>
        <v>0</v>
      </c>
      <c r="AF73" s="14">
        <v>0</v>
      </c>
      <c r="AG73" s="14">
        <v>0</v>
      </c>
      <c r="AH73" s="14">
        <v>0</v>
      </c>
      <c r="AI73" s="13">
        <f t="shared" si="41"/>
        <v>0</v>
      </c>
      <c r="AJ73" s="14">
        <v>0</v>
      </c>
      <c r="AK73" s="14">
        <v>0</v>
      </c>
      <c r="AL73" s="13">
        <f t="shared" si="42"/>
        <v>0</v>
      </c>
      <c r="AM73" s="14">
        <v>0</v>
      </c>
      <c r="AN73" s="14">
        <v>0</v>
      </c>
      <c r="AO73" s="13">
        <f t="shared" si="43"/>
        <v>0</v>
      </c>
      <c r="AP73" s="14">
        <v>0</v>
      </c>
      <c r="AQ73" s="14">
        <v>0</v>
      </c>
      <c r="AR73" s="13">
        <f t="shared" si="44"/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3">
        <f t="shared" si="45"/>
        <v>0</v>
      </c>
      <c r="AY73" s="14">
        <v>0</v>
      </c>
      <c r="AZ73" s="14">
        <v>0</v>
      </c>
      <c r="BA73" s="13">
        <f t="shared" si="46"/>
        <v>0</v>
      </c>
      <c r="BB73" s="14">
        <v>0</v>
      </c>
      <c r="BC73" s="14">
        <v>0</v>
      </c>
      <c r="BD73" s="13">
        <f t="shared" si="47"/>
        <v>0</v>
      </c>
      <c r="BE73" s="14">
        <v>0</v>
      </c>
      <c r="BF73" s="14">
        <v>0</v>
      </c>
      <c r="BG73" s="13">
        <f t="shared" si="48"/>
        <v>0</v>
      </c>
      <c r="BH73" s="14">
        <v>0</v>
      </c>
      <c r="BI73" s="14">
        <v>0</v>
      </c>
      <c r="BJ73" s="13">
        <f t="shared" si="49"/>
        <v>0</v>
      </c>
      <c r="BK73" s="14">
        <v>0</v>
      </c>
      <c r="BL73" s="14">
        <v>0</v>
      </c>
      <c r="BM73" s="13">
        <f t="shared" si="50"/>
        <v>0</v>
      </c>
      <c r="BN73" s="14">
        <v>0</v>
      </c>
      <c r="BO73" s="14">
        <v>0</v>
      </c>
      <c r="BP73" s="13">
        <f t="shared" si="51"/>
        <v>31397</v>
      </c>
      <c r="BQ73" s="13">
        <f t="shared" si="52"/>
        <v>7949</v>
      </c>
      <c r="BR73" s="14">
        <v>3372</v>
      </c>
      <c r="BS73" s="14">
        <v>4577</v>
      </c>
      <c r="BT73" s="14">
        <v>5167</v>
      </c>
      <c r="BU73" s="14">
        <v>13581</v>
      </c>
      <c r="BV73" s="13">
        <f t="shared" si="53"/>
        <v>100</v>
      </c>
      <c r="BW73" s="14">
        <v>100</v>
      </c>
      <c r="BX73" s="14">
        <v>0</v>
      </c>
      <c r="BY73" s="13">
        <f t="shared" si="54"/>
        <v>0</v>
      </c>
      <c r="BZ73" s="14">
        <v>0</v>
      </c>
      <c r="CA73" s="14">
        <v>0</v>
      </c>
      <c r="CB73" s="13">
        <f t="shared" si="55"/>
        <v>4600</v>
      </c>
      <c r="CC73" s="14">
        <v>3170</v>
      </c>
      <c r="CD73" s="14">
        <v>1430</v>
      </c>
      <c r="CE73" s="13">
        <f t="shared" si="56"/>
        <v>0</v>
      </c>
      <c r="CF73" s="14">
        <v>0</v>
      </c>
      <c r="CG73" s="14">
        <v>0</v>
      </c>
      <c r="CH73" s="13">
        <f t="shared" si="57"/>
        <v>0</v>
      </c>
      <c r="CI73" s="14">
        <v>0</v>
      </c>
      <c r="CJ73" s="14">
        <v>0</v>
      </c>
      <c r="CK73" s="13">
        <f t="shared" si="58"/>
        <v>0</v>
      </c>
      <c r="CL73" s="14">
        <v>0</v>
      </c>
      <c r="CM73" s="14">
        <v>0</v>
      </c>
      <c r="CN73" s="13">
        <f t="shared" si="34"/>
        <v>0</v>
      </c>
      <c r="CO73" s="14">
        <v>0</v>
      </c>
      <c r="CP73" s="14">
        <v>0</v>
      </c>
      <c r="CQ73" s="16"/>
      <c r="CR73" s="13">
        <f t="shared" si="59"/>
        <v>0</v>
      </c>
      <c r="CS73" s="14">
        <v>0</v>
      </c>
      <c r="CT73" s="14">
        <v>0</v>
      </c>
      <c r="CU73" s="13">
        <f t="shared" si="60"/>
        <v>0</v>
      </c>
      <c r="CV73" s="13">
        <f t="shared" si="61"/>
        <v>0</v>
      </c>
      <c r="CW73" s="13">
        <f t="shared" si="61"/>
        <v>0</v>
      </c>
      <c r="CX73" s="13">
        <f t="shared" si="62"/>
        <v>0</v>
      </c>
      <c r="CY73" s="14">
        <v>0</v>
      </c>
      <c r="CZ73" s="14">
        <v>0</v>
      </c>
      <c r="DA73" s="13">
        <f t="shared" si="63"/>
        <v>0</v>
      </c>
      <c r="DB73" s="14">
        <v>0</v>
      </c>
      <c r="DC73" s="14">
        <v>0</v>
      </c>
      <c r="DD73" s="13">
        <f t="shared" si="64"/>
        <v>0</v>
      </c>
      <c r="DE73" s="14">
        <v>0</v>
      </c>
      <c r="DF73" s="14">
        <v>0</v>
      </c>
      <c r="DG73" s="17">
        <f t="shared" si="67"/>
        <v>31397</v>
      </c>
      <c r="DH73" s="17">
        <f t="shared" si="65"/>
        <v>20223</v>
      </c>
      <c r="DI73" s="17">
        <v>0</v>
      </c>
      <c r="DJ73" s="17">
        <f t="shared" si="66"/>
        <v>11174</v>
      </c>
      <c r="DK73" s="18"/>
      <c r="DL73" s="18"/>
    </row>
    <row r="74" spans="1:116" ht="31.5" x14ac:dyDescent="0.2">
      <c r="A74" s="19" t="s">
        <v>140</v>
      </c>
      <c r="B74" s="13">
        <f t="shared" si="35"/>
        <v>0</v>
      </c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13">
        <f t="shared" si="36"/>
        <v>0</v>
      </c>
      <c r="P74" s="24"/>
      <c r="Q74" s="24"/>
      <c r="R74" s="24"/>
      <c r="S74" s="24"/>
      <c r="T74" s="24"/>
      <c r="U74" s="24"/>
      <c r="V74" s="24"/>
      <c r="W74" s="24"/>
      <c r="X74" s="13">
        <f t="shared" si="37"/>
        <v>0</v>
      </c>
      <c r="Y74" s="13">
        <f t="shared" si="38"/>
        <v>0</v>
      </c>
      <c r="Z74" s="24"/>
      <c r="AA74" s="24"/>
      <c r="AB74" s="13">
        <f t="shared" si="39"/>
        <v>0</v>
      </c>
      <c r="AC74" s="24"/>
      <c r="AD74" s="24"/>
      <c r="AE74" s="13">
        <f t="shared" si="40"/>
        <v>0</v>
      </c>
      <c r="AF74" s="24"/>
      <c r="AG74" s="24"/>
      <c r="AH74" s="24"/>
      <c r="AI74" s="13">
        <f t="shared" si="41"/>
        <v>0</v>
      </c>
      <c r="AJ74" s="24"/>
      <c r="AK74" s="24"/>
      <c r="AL74" s="13">
        <f t="shared" si="42"/>
        <v>0</v>
      </c>
      <c r="AM74" s="24"/>
      <c r="AN74" s="24"/>
      <c r="AO74" s="13">
        <f t="shared" si="43"/>
        <v>0</v>
      </c>
      <c r="AP74" s="24"/>
      <c r="AQ74" s="24"/>
      <c r="AR74" s="13">
        <f t="shared" si="44"/>
        <v>0</v>
      </c>
      <c r="AS74" s="25"/>
      <c r="AT74" s="25"/>
      <c r="AU74" s="25"/>
      <c r="AV74" s="25"/>
      <c r="AW74" s="25"/>
      <c r="AX74" s="13">
        <f t="shared" si="45"/>
        <v>0</v>
      </c>
      <c r="AY74" s="25"/>
      <c r="AZ74" s="25"/>
      <c r="BA74" s="13">
        <f t="shared" si="46"/>
        <v>0</v>
      </c>
      <c r="BB74" s="25"/>
      <c r="BC74" s="25"/>
      <c r="BD74" s="13">
        <f t="shared" si="47"/>
        <v>0</v>
      </c>
      <c r="BE74" s="25"/>
      <c r="BF74" s="25"/>
      <c r="BG74" s="13">
        <f t="shared" si="48"/>
        <v>0</v>
      </c>
      <c r="BH74" s="25"/>
      <c r="BI74" s="25"/>
      <c r="BJ74" s="13">
        <f t="shared" si="49"/>
        <v>0</v>
      </c>
      <c r="BK74" s="25"/>
      <c r="BL74" s="25"/>
      <c r="BM74" s="13">
        <f t="shared" si="50"/>
        <v>0</v>
      </c>
      <c r="BN74" s="24"/>
      <c r="BO74" s="24"/>
      <c r="BP74" s="13">
        <f t="shared" si="51"/>
        <v>21590</v>
      </c>
      <c r="BQ74" s="13">
        <f t="shared" si="52"/>
        <v>4000</v>
      </c>
      <c r="BR74" s="14">
        <v>1000</v>
      </c>
      <c r="BS74" s="15">
        <v>3000</v>
      </c>
      <c r="BT74" s="15">
        <v>700</v>
      </c>
      <c r="BU74" s="15">
        <v>12240</v>
      </c>
      <c r="BV74" s="13">
        <f t="shared" si="53"/>
        <v>2500</v>
      </c>
      <c r="BW74" s="15">
        <v>2500</v>
      </c>
      <c r="BX74" s="15">
        <v>0</v>
      </c>
      <c r="BY74" s="13">
        <f t="shared" si="54"/>
        <v>0</v>
      </c>
      <c r="BZ74" s="15">
        <v>0</v>
      </c>
      <c r="CA74" s="15">
        <v>0</v>
      </c>
      <c r="CB74" s="13">
        <f t="shared" si="55"/>
        <v>2150</v>
      </c>
      <c r="CC74" s="15">
        <v>2000</v>
      </c>
      <c r="CD74" s="15">
        <v>150</v>
      </c>
      <c r="CE74" s="13">
        <f t="shared" si="56"/>
        <v>0</v>
      </c>
      <c r="CF74" s="24"/>
      <c r="CG74" s="24"/>
      <c r="CH74" s="13">
        <f t="shared" si="57"/>
        <v>0</v>
      </c>
      <c r="CI74" s="24"/>
      <c r="CJ74" s="24"/>
      <c r="CK74" s="13">
        <f t="shared" si="58"/>
        <v>0</v>
      </c>
      <c r="CL74" s="24"/>
      <c r="CM74" s="24"/>
      <c r="CN74" s="13">
        <f t="shared" si="34"/>
        <v>0</v>
      </c>
      <c r="CO74" s="24"/>
      <c r="CP74" s="24"/>
      <c r="CQ74" s="26"/>
      <c r="CR74" s="13">
        <f t="shared" si="59"/>
        <v>0</v>
      </c>
      <c r="CS74" s="24"/>
      <c r="CT74" s="24"/>
      <c r="CU74" s="13">
        <f t="shared" si="60"/>
        <v>0</v>
      </c>
      <c r="CV74" s="13">
        <f t="shared" si="61"/>
        <v>0</v>
      </c>
      <c r="CW74" s="13">
        <f t="shared" si="61"/>
        <v>0</v>
      </c>
      <c r="CX74" s="13">
        <f t="shared" si="62"/>
        <v>0</v>
      </c>
      <c r="CY74" s="25"/>
      <c r="CZ74" s="25"/>
      <c r="DA74" s="13">
        <f t="shared" si="63"/>
        <v>0</v>
      </c>
      <c r="DB74" s="25"/>
      <c r="DC74" s="25"/>
      <c r="DD74" s="13">
        <f t="shared" si="64"/>
        <v>0</v>
      </c>
      <c r="DE74" s="25"/>
      <c r="DF74" s="25"/>
      <c r="DG74" s="17">
        <f t="shared" si="67"/>
        <v>21590</v>
      </c>
      <c r="DH74" s="17">
        <f t="shared" si="65"/>
        <v>17740</v>
      </c>
      <c r="DI74" s="17">
        <v>0</v>
      </c>
      <c r="DJ74" s="17">
        <f t="shared" si="66"/>
        <v>3850</v>
      </c>
      <c r="DK74" s="18"/>
      <c r="DL74" s="18"/>
    </row>
    <row r="75" spans="1:116" ht="47.25" x14ac:dyDescent="0.2">
      <c r="A75" s="19" t="s">
        <v>160</v>
      </c>
      <c r="B75" s="13">
        <f t="shared" si="35"/>
        <v>0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13">
        <f t="shared" si="36"/>
        <v>0</v>
      </c>
      <c r="P75" s="24"/>
      <c r="Q75" s="24"/>
      <c r="R75" s="24"/>
      <c r="S75" s="24"/>
      <c r="T75" s="24"/>
      <c r="U75" s="24"/>
      <c r="V75" s="24"/>
      <c r="W75" s="24"/>
      <c r="X75" s="13">
        <f t="shared" si="37"/>
        <v>0</v>
      </c>
      <c r="Y75" s="13">
        <f t="shared" si="38"/>
        <v>0</v>
      </c>
      <c r="Z75" s="24"/>
      <c r="AA75" s="24"/>
      <c r="AB75" s="13">
        <f t="shared" si="39"/>
        <v>0</v>
      </c>
      <c r="AC75" s="24"/>
      <c r="AD75" s="24"/>
      <c r="AE75" s="13">
        <f t="shared" si="40"/>
        <v>0</v>
      </c>
      <c r="AF75" s="24"/>
      <c r="AG75" s="24"/>
      <c r="AH75" s="24"/>
      <c r="AI75" s="13">
        <f t="shared" si="41"/>
        <v>0</v>
      </c>
      <c r="AJ75" s="24"/>
      <c r="AK75" s="24"/>
      <c r="AL75" s="13">
        <f t="shared" si="42"/>
        <v>0</v>
      </c>
      <c r="AM75" s="24"/>
      <c r="AN75" s="24"/>
      <c r="AO75" s="13">
        <f t="shared" si="43"/>
        <v>600</v>
      </c>
      <c r="AP75" s="15">
        <v>600</v>
      </c>
      <c r="AQ75" s="24"/>
      <c r="AR75" s="13">
        <f t="shared" si="44"/>
        <v>0</v>
      </c>
      <c r="AS75" s="25"/>
      <c r="AT75" s="25"/>
      <c r="AU75" s="25"/>
      <c r="AV75" s="25"/>
      <c r="AW75" s="25"/>
      <c r="AX75" s="13">
        <f t="shared" si="45"/>
        <v>0</v>
      </c>
      <c r="AY75" s="25"/>
      <c r="AZ75" s="25"/>
      <c r="BA75" s="13">
        <f t="shared" si="46"/>
        <v>0</v>
      </c>
      <c r="BB75" s="25"/>
      <c r="BC75" s="25"/>
      <c r="BD75" s="13">
        <f t="shared" si="47"/>
        <v>0</v>
      </c>
      <c r="BE75" s="25"/>
      <c r="BF75" s="25"/>
      <c r="BG75" s="13">
        <f t="shared" si="48"/>
        <v>0</v>
      </c>
      <c r="BH75" s="25"/>
      <c r="BI75" s="25"/>
      <c r="BJ75" s="13">
        <f t="shared" si="49"/>
        <v>0</v>
      </c>
      <c r="BK75" s="25"/>
      <c r="BL75" s="25"/>
      <c r="BM75" s="13">
        <f t="shared" si="50"/>
        <v>0</v>
      </c>
      <c r="BN75" s="24"/>
      <c r="BO75" s="24"/>
      <c r="BP75" s="13">
        <f t="shared" si="51"/>
        <v>0</v>
      </c>
      <c r="BQ75" s="13">
        <f t="shared" si="52"/>
        <v>0</v>
      </c>
      <c r="BR75" s="25"/>
      <c r="BS75" s="24"/>
      <c r="BT75" s="24"/>
      <c r="BU75" s="24"/>
      <c r="BV75" s="13">
        <f t="shared" si="53"/>
        <v>0</v>
      </c>
      <c r="BW75" s="24"/>
      <c r="BX75" s="24"/>
      <c r="BY75" s="13">
        <f t="shared" si="54"/>
        <v>0</v>
      </c>
      <c r="BZ75" s="24"/>
      <c r="CA75" s="24"/>
      <c r="CB75" s="13">
        <f t="shared" si="55"/>
        <v>0</v>
      </c>
      <c r="CC75" s="24"/>
      <c r="CD75" s="24"/>
      <c r="CE75" s="13">
        <f t="shared" si="56"/>
        <v>0</v>
      </c>
      <c r="CF75" s="24"/>
      <c r="CG75" s="24"/>
      <c r="CH75" s="13">
        <f t="shared" si="57"/>
        <v>0</v>
      </c>
      <c r="CI75" s="24"/>
      <c r="CJ75" s="24"/>
      <c r="CK75" s="13">
        <f t="shared" si="58"/>
        <v>0</v>
      </c>
      <c r="CL75" s="24"/>
      <c r="CM75" s="24"/>
      <c r="CN75" s="13">
        <f t="shared" si="34"/>
        <v>0</v>
      </c>
      <c r="CO75" s="24"/>
      <c r="CP75" s="24"/>
      <c r="CQ75" s="26"/>
      <c r="CR75" s="13">
        <f t="shared" si="59"/>
        <v>0</v>
      </c>
      <c r="CS75" s="24"/>
      <c r="CT75" s="24"/>
      <c r="CU75" s="13">
        <f t="shared" si="60"/>
        <v>0</v>
      </c>
      <c r="CV75" s="13">
        <f t="shared" si="61"/>
        <v>0</v>
      </c>
      <c r="CW75" s="13">
        <f t="shared" si="61"/>
        <v>0</v>
      </c>
      <c r="CX75" s="13">
        <f t="shared" si="62"/>
        <v>0</v>
      </c>
      <c r="CY75" s="25"/>
      <c r="CZ75" s="25"/>
      <c r="DA75" s="13">
        <f t="shared" si="63"/>
        <v>0</v>
      </c>
      <c r="DB75" s="25"/>
      <c r="DC75" s="25"/>
      <c r="DD75" s="13">
        <f t="shared" si="64"/>
        <v>0</v>
      </c>
      <c r="DE75" s="25"/>
      <c r="DF75" s="25"/>
      <c r="DG75" s="17">
        <f t="shared" si="67"/>
        <v>600</v>
      </c>
      <c r="DH75" s="17">
        <f t="shared" si="65"/>
        <v>600</v>
      </c>
      <c r="DI75" s="17">
        <v>0</v>
      </c>
      <c r="DJ75" s="17">
        <f t="shared" si="66"/>
        <v>0</v>
      </c>
      <c r="DK75" s="18">
        <v>6000</v>
      </c>
      <c r="DL75" s="18"/>
    </row>
    <row r="76" spans="1:116" ht="31.5" x14ac:dyDescent="0.2">
      <c r="A76" s="19" t="s">
        <v>141</v>
      </c>
      <c r="B76" s="13">
        <f t="shared" si="35"/>
        <v>0</v>
      </c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13">
        <f t="shared" si="36"/>
        <v>0</v>
      </c>
      <c r="P76" s="24"/>
      <c r="Q76" s="24"/>
      <c r="R76" s="24"/>
      <c r="S76" s="24"/>
      <c r="T76" s="24"/>
      <c r="U76" s="24"/>
      <c r="V76" s="24"/>
      <c r="W76" s="24"/>
      <c r="X76" s="13">
        <f t="shared" si="37"/>
        <v>0</v>
      </c>
      <c r="Y76" s="13">
        <f t="shared" si="38"/>
        <v>0</v>
      </c>
      <c r="Z76" s="24"/>
      <c r="AA76" s="24"/>
      <c r="AB76" s="13">
        <f t="shared" si="39"/>
        <v>0</v>
      </c>
      <c r="AC76" s="24"/>
      <c r="AD76" s="24"/>
      <c r="AE76" s="13">
        <f t="shared" si="40"/>
        <v>0</v>
      </c>
      <c r="AF76" s="24"/>
      <c r="AG76" s="24"/>
      <c r="AH76" s="24"/>
      <c r="AI76" s="13">
        <f t="shared" si="41"/>
        <v>996</v>
      </c>
      <c r="AJ76" s="15">
        <v>199</v>
      </c>
      <c r="AK76" s="15">
        <v>797</v>
      </c>
      <c r="AL76" s="13">
        <f t="shared" si="42"/>
        <v>0</v>
      </c>
      <c r="AM76" s="24"/>
      <c r="AN76" s="24"/>
      <c r="AO76" s="13">
        <f t="shared" si="43"/>
        <v>0</v>
      </c>
      <c r="AP76" s="24"/>
      <c r="AQ76" s="24"/>
      <c r="AR76" s="13">
        <f t="shared" si="44"/>
        <v>0</v>
      </c>
      <c r="AS76" s="25"/>
      <c r="AT76" s="25"/>
      <c r="AU76" s="25"/>
      <c r="AV76" s="25"/>
      <c r="AW76" s="25"/>
      <c r="AX76" s="13">
        <f t="shared" si="45"/>
        <v>0</v>
      </c>
      <c r="AY76" s="25"/>
      <c r="AZ76" s="25"/>
      <c r="BA76" s="13">
        <f t="shared" si="46"/>
        <v>0</v>
      </c>
      <c r="BB76" s="25"/>
      <c r="BC76" s="25"/>
      <c r="BD76" s="13">
        <f t="shared" si="47"/>
        <v>0</v>
      </c>
      <c r="BE76" s="25"/>
      <c r="BF76" s="25"/>
      <c r="BG76" s="13">
        <f t="shared" si="48"/>
        <v>0</v>
      </c>
      <c r="BH76" s="25"/>
      <c r="BI76" s="25"/>
      <c r="BJ76" s="13">
        <f t="shared" si="49"/>
        <v>0</v>
      </c>
      <c r="BK76" s="25"/>
      <c r="BL76" s="25"/>
      <c r="BM76" s="13">
        <f t="shared" si="50"/>
        <v>0</v>
      </c>
      <c r="BN76" s="24"/>
      <c r="BO76" s="24"/>
      <c r="BP76" s="13">
        <f t="shared" si="51"/>
        <v>0</v>
      </c>
      <c r="BQ76" s="13">
        <f t="shared" si="52"/>
        <v>0</v>
      </c>
      <c r="BR76" s="25"/>
      <c r="BS76" s="24"/>
      <c r="BT76" s="24"/>
      <c r="BU76" s="24"/>
      <c r="BV76" s="13">
        <f t="shared" si="53"/>
        <v>0</v>
      </c>
      <c r="BW76" s="24"/>
      <c r="BX76" s="24"/>
      <c r="BY76" s="13">
        <f t="shared" si="54"/>
        <v>0</v>
      </c>
      <c r="BZ76" s="24"/>
      <c r="CA76" s="24"/>
      <c r="CB76" s="13">
        <f t="shared" si="55"/>
        <v>0</v>
      </c>
      <c r="CC76" s="24"/>
      <c r="CD76" s="24"/>
      <c r="CE76" s="13">
        <f t="shared" si="56"/>
        <v>0</v>
      </c>
      <c r="CF76" s="24"/>
      <c r="CG76" s="24"/>
      <c r="CH76" s="13">
        <f t="shared" si="57"/>
        <v>0</v>
      </c>
      <c r="CI76" s="24"/>
      <c r="CJ76" s="24"/>
      <c r="CK76" s="13">
        <f t="shared" si="58"/>
        <v>0</v>
      </c>
      <c r="CL76" s="24"/>
      <c r="CM76" s="24"/>
      <c r="CN76" s="13">
        <f t="shared" si="34"/>
        <v>0</v>
      </c>
      <c r="CO76" s="24"/>
      <c r="CP76" s="24"/>
      <c r="CQ76" s="26"/>
      <c r="CR76" s="13">
        <f t="shared" si="59"/>
        <v>34530</v>
      </c>
      <c r="CS76" s="24">
        <v>19530</v>
      </c>
      <c r="CT76" s="24">
        <v>15000</v>
      </c>
      <c r="CU76" s="13">
        <f t="shared" si="60"/>
        <v>0</v>
      </c>
      <c r="CV76" s="13">
        <f t="shared" si="61"/>
        <v>0</v>
      </c>
      <c r="CW76" s="13">
        <f t="shared" si="61"/>
        <v>0</v>
      </c>
      <c r="CX76" s="13">
        <f t="shared" si="62"/>
        <v>0</v>
      </c>
      <c r="CY76" s="25"/>
      <c r="CZ76" s="25"/>
      <c r="DA76" s="13">
        <f t="shared" si="63"/>
        <v>0</v>
      </c>
      <c r="DB76" s="25"/>
      <c r="DC76" s="25"/>
      <c r="DD76" s="13">
        <f t="shared" si="64"/>
        <v>0</v>
      </c>
      <c r="DE76" s="25"/>
      <c r="DF76" s="25"/>
      <c r="DG76" s="17">
        <f t="shared" si="67"/>
        <v>35526</v>
      </c>
      <c r="DH76" s="17">
        <f t="shared" si="65"/>
        <v>19729</v>
      </c>
      <c r="DI76" s="17">
        <v>0</v>
      </c>
      <c r="DJ76" s="17">
        <f t="shared" si="66"/>
        <v>15797</v>
      </c>
      <c r="DK76" s="18">
        <v>5000</v>
      </c>
      <c r="DL76" s="18"/>
    </row>
    <row r="77" spans="1:116" ht="15.75" x14ac:dyDescent="0.2">
      <c r="A77" s="19" t="s">
        <v>142</v>
      </c>
      <c r="B77" s="13">
        <f t="shared" si="35"/>
        <v>0</v>
      </c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13">
        <f t="shared" si="36"/>
        <v>0</v>
      </c>
      <c r="P77" s="24"/>
      <c r="Q77" s="24"/>
      <c r="R77" s="24"/>
      <c r="S77" s="24"/>
      <c r="T77" s="24"/>
      <c r="U77" s="24"/>
      <c r="V77" s="24"/>
      <c r="W77" s="24"/>
      <c r="X77" s="13">
        <f t="shared" si="37"/>
        <v>0</v>
      </c>
      <c r="Y77" s="13">
        <f t="shared" si="38"/>
        <v>0</v>
      </c>
      <c r="Z77" s="24"/>
      <c r="AA77" s="24"/>
      <c r="AB77" s="13">
        <f t="shared" si="39"/>
        <v>0</v>
      </c>
      <c r="AC77" s="24"/>
      <c r="AD77" s="24"/>
      <c r="AE77" s="13">
        <f t="shared" si="40"/>
        <v>0</v>
      </c>
      <c r="AF77" s="24"/>
      <c r="AG77" s="24"/>
      <c r="AH77" s="24"/>
      <c r="AI77" s="13">
        <f t="shared" si="41"/>
        <v>0</v>
      </c>
      <c r="AJ77" s="24"/>
      <c r="AK77" s="24"/>
      <c r="AL77" s="13">
        <f t="shared" si="42"/>
        <v>0</v>
      </c>
      <c r="AM77" s="24"/>
      <c r="AN77" s="24"/>
      <c r="AO77" s="13">
        <f t="shared" si="43"/>
        <v>0</v>
      </c>
      <c r="AP77" s="24"/>
      <c r="AQ77" s="24"/>
      <c r="AR77" s="13">
        <f t="shared" si="44"/>
        <v>0</v>
      </c>
      <c r="AS77" s="25"/>
      <c r="AT77" s="25"/>
      <c r="AU77" s="25"/>
      <c r="AV77" s="25"/>
      <c r="AW77" s="25"/>
      <c r="AX77" s="13">
        <f t="shared" si="45"/>
        <v>0</v>
      </c>
      <c r="AY77" s="25"/>
      <c r="AZ77" s="25"/>
      <c r="BA77" s="13">
        <f t="shared" si="46"/>
        <v>0</v>
      </c>
      <c r="BB77" s="25"/>
      <c r="BC77" s="25"/>
      <c r="BD77" s="13">
        <f t="shared" si="47"/>
        <v>0</v>
      </c>
      <c r="BE77" s="25"/>
      <c r="BF77" s="25"/>
      <c r="BG77" s="13">
        <f t="shared" si="48"/>
        <v>0</v>
      </c>
      <c r="BH77" s="25"/>
      <c r="BI77" s="25"/>
      <c r="BJ77" s="13">
        <f t="shared" si="49"/>
        <v>0</v>
      </c>
      <c r="BK77" s="25"/>
      <c r="BL77" s="25"/>
      <c r="BM77" s="13">
        <f t="shared" si="50"/>
        <v>0</v>
      </c>
      <c r="BN77" s="24"/>
      <c r="BO77" s="24"/>
      <c r="BP77" s="13">
        <f t="shared" si="51"/>
        <v>0</v>
      </c>
      <c r="BQ77" s="13">
        <f t="shared" si="52"/>
        <v>0</v>
      </c>
      <c r="BR77" s="25"/>
      <c r="BS77" s="24"/>
      <c r="BT77" s="24"/>
      <c r="BU77" s="24"/>
      <c r="BV77" s="13">
        <f t="shared" si="53"/>
        <v>0</v>
      </c>
      <c r="BW77" s="24"/>
      <c r="BX77" s="24"/>
      <c r="BY77" s="13">
        <f t="shared" si="54"/>
        <v>0</v>
      </c>
      <c r="BZ77" s="24"/>
      <c r="CA77" s="24"/>
      <c r="CB77" s="13">
        <f t="shared" si="55"/>
        <v>0</v>
      </c>
      <c r="CC77" s="24"/>
      <c r="CD77" s="24"/>
      <c r="CE77" s="13">
        <f t="shared" si="56"/>
        <v>0</v>
      </c>
      <c r="CF77" s="24"/>
      <c r="CG77" s="24"/>
      <c r="CH77" s="13">
        <f t="shared" si="57"/>
        <v>0</v>
      </c>
      <c r="CI77" s="24"/>
      <c r="CJ77" s="24"/>
      <c r="CK77" s="13">
        <f t="shared" si="58"/>
        <v>0</v>
      </c>
      <c r="CL77" s="24"/>
      <c r="CM77" s="24"/>
      <c r="CN77" s="13">
        <f t="shared" si="34"/>
        <v>0</v>
      </c>
      <c r="CO77" s="24"/>
      <c r="CP77" s="24"/>
      <c r="CQ77" s="26"/>
      <c r="CR77" s="13">
        <f t="shared" si="59"/>
        <v>29894</v>
      </c>
      <c r="CS77" s="15">
        <v>24124</v>
      </c>
      <c r="CT77" s="15">
        <v>5770</v>
      </c>
      <c r="CU77" s="13">
        <f t="shared" si="60"/>
        <v>0</v>
      </c>
      <c r="CV77" s="13">
        <f t="shared" si="61"/>
        <v>0</v>
      </c>
      <c r="CW77" s="13">
        <f t="shared" si="61"/>
        <v>0</v>
      </c>
      <c r="CX77" s="13">
        <f t="shared" si="62"/>
        <v>0</v>
      </c>
      <c r="CY77" s="25"/>
      <c r="CZ77" s="25"/>
      <c r="DA77" s="13">
        <f t="shared" si="63"/>
        <v>0</v>
      </c>
      <c r="DB77" s="25"/>
      <c r="DC77" s="25"/>
      <c r="DD77" s="13">
        <f t="shared" si="64"/>
        <v>0</v>
      </c>
      <c r="DE77" s="25"/>
      <c r="DF77" s="25"/>
      <c r="DG77" s="17">
        <f t="shared" si="67"/>
        <v>29894</v>
      </c>
      <c r="DH77" s="17">
        <f t="shared" si="65"/>
        <v>24124</v>
      </c>
      <c r="DI77" s="17">
        <v>0</v>
      </c>
      <c r="DJ77" s="17">
        <f t="shared" si="66"/>
        <v>5770</v>
      </c>
      <c r="DK77" s="18"/>
      <c r="DL77" s="18"/>
    </row>
    <row r="78" spans="1:116" ht="15.75" x14ac:dyDescent="0.2">
      <c r="A78" s="19" t="s">
        <v>143</v>
      </c>
      <c r="B78" s="13">
        <f t="shared" si="35"/>
        <v>0</v>
      </c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13">
        <f t="shared" si="36"/>
        <v>0</v>
      </c>
      <c r="P78" s="24"/>
      <c r="Q78" s="24"/>
      <c r="R78" s="24"/>
      <c r="S78" s="24"/>
      <c r="T78" s="24"/>
      <c r="U78" s="24"/>
      <c r="V78" s="24"/>
      <c r="W78" s="24"/>
      <c r="X78" s="13">
        <f t="shared" si="37"/>
        <v>0</v>
      </c>
      <c r="Y78" s="13">
        <f t="shared" si="38"/>
        <v>0</v>
      </c>
      <c r="Z78" s="24"/>
      <c r="AA78" s="24"/>
      <c r="AB78" s="13">
        <f t="shared" si="39"/>
        <v>0</v>
      </c>
      <c r="AC78" s="24"/>
      <c r="AD78" s="24"/>
      <c r="AE78" s="13">
        <f t="shared" si="40"/>
        <v>0</v>
      </c>
      <c r="AF78" s="24"/>
      <c r="AG78" s="24"/>
      <c r="AH78" s="24"/>
      <c r="AI78" s="13">
        <f t="shared" si="41"/>
        <v>0</v>
      </c>
      <c r="AJ78" s="24"/>
      <c r="AK78" s="24"/>
      <c r="AL78" s="13">
        <f t="shared" si="42"/>
        <v>0</v>
      </c>
      <c r="AM78" s="24"/>
      <c r="AN78" s="24"/>
      <c r="AO78" s="13">
        <f t="shared" si="43"/>
        <v>0</v>
      </c>
      <c r="AP78" s="24"/>
      <c r="AQ78" s="24"/>
      <c r="AR78" s="13">
        <f t="shared" si="44"/>
        <v>0</v>
      </c>
      <c r="AS78" s="25"/>
      <c r="AT78" s="25"/>
      <c r="AU78" s="25"/>
      <c r="AV78" s="25"/>
      <c r="AW78" s="25"/>
      <c r="AX78" s="13">
        <f t="shared" si="45"/>
        <v>0</v>
      </c>
      <c r="AY78" s="25"/>
      <c r="AZ78" s="25"/>
      <c r="BA78" s="13">
        <f t="shared" si="46"/>
        <v>0</v>
      </c>
      <c r="BB78" s="25"/>
      <c r="BC78" s="25"/>
      <c r="BD78" s="13">
        <f t="shared" si="47"/>
        <v>0</v>
      </c>
      <c r="BE78" s="25"/>
      <c r="BF78" s="25"/>
      <c r="BG78" s="13">
        <f t="shared" si="48"/>
        <v>0</v>
      </c>
      <c r="BH78" s="25"/>
      <c r="BI78" s="25"/>
      <c r="BJ78" s="13">
        <f t="shared" si="49"/>
        <v>0</v>
      </c>
      <c r="BK78" s="25"/>
      <c r="BL78" s="25"/>
      <c r="BM78" s="13">
        <f t="shared" si="50"/>
        <v>0</v>
      </c>
      <c r="BN78" s="24"/>
      <c r="BO78" s="24"/>
      <c r="BP78" s="13">
        <f t="shared" si="51"/>
        <v>0</v>
      </c>
      <c r="BQ78" s="13">
        <f t="shared" si="52"/>
        <v>0</v>
      </c>
      <c r="BR78" s="25"/>
      <c r="BS78" s="24"/>
      <c r="BT78" s="24"/>
      <c r="BU78" s="24"/>
      <c r="BV78" s="13">
        <f t="shared" si="53"/>
        <v>0</v>
      </c>
      <c r="BW78" s="24"/>
      <c r="BX78" s="24"/>
      <c r="BY78" s="13">
        <f t="shared" si="54"/>
        <v>0</v>
      </c>
      <c r="BZ78" s="24"/>
      <c r="CA78" s="24"/>
      <c r="CB78" s="13">
        <f t="shared" si="55"/>
        <v>0</v>
      </c>
      <c r="CC78" s="24"/>
      <c r="CD78" s="24"/>
      <c r="CE78" s="13">
        <f t="shared" si="56"/>
        <v>0</v>
      </c>
      <c r="CF78" s="24"/>
      <c r="CG78" s="24"/>
      <c r="CH78" s="13">
        <f t="shared" si="57"/>
        <v>0</v>
      </c>
      <c r="CI78" s="24"/>
      <c r="CJ78" s="24"/>
      <c r="CK78" s="13">
        <f t="shared" si="58"/>
        <v>0</v>
      </c>
      <c r="CL78" s="24"/>
      <c r="CM78" s="24"/>
      <c r="CN78" s="13">
        <f t="shared" si="34"/>
        <v>0</v>
      </c>
      <c r="CO78" s="24"/>
      <c r="CP78" s="24"/>
      <c r="CQ78" s="26"/>
      <c r="CR78" s="13">
        <f t="shared" si="59"/>
        <v>4000</v>
      </c>
      <c r="CS78" s="15">
        <v>3160</v>
      </c>
      <c r="CT78" s="15">
        <v>840</v>
      </c>
      <c r="CU78" s="13">
        <f t="shared" si="60"/>
        <v>0</v>
      </c>
      <c r="CV78" s="13">
        <f t="shared" si="61"/>
        <v>0</v>
      </c>
      <c r="CW78" s="13">
        <f t="shared" si="61"/>
        <v>0</v>
      </c>
      <c r="CX78" s="13">
        <f t="shared" si="62"/>
        <v>0</v>
      </c>
      <c r="CY78" s="25"/>
      <c r="CZ78" s="25"/>
      <c r="DA78" s="13">
        <f t="shared" si="63"/>
        <v>0</v>
      </c>
      <c r="DB78" s="25"/>
      <c r="DC78" s="25"/>
      <c r="DD78" s="13">
        <f t="shared" si="64"/>
        <v>0</v>
      </c>
      <c r="DE78" s="25"/>
      <c r="DF78" s="25"/>
      <c r="DG78" s="17">
        <f t="shared" si="67"/>
        <v>4000</v>
      </c>
      <c r="DH78" s="17">
        <f t="shared" si="65"/>
        <v>3160</v>
      </c>
      <c r="DI78" s="17">
        <v>0</v>
      </c>
      <c r="DJ78" s="17">
        <f t="shared" si="66"/>
        <v>840</v>
      </c>
      <c r="DK78" s="18"/>
      <c r="DL78" s="18"/>
    </row>
    <row r="79" spans="1:116" s="4" customFormat="1" ht="15.75" x14ac:dyDescent="0.2">
      <c r="A79" s="19" t="s">
        <v>144</v>
      </c>
      <c r="B79" s="13">
        <f t="shared" si="35"/>
        <v>450</v>
      </c>
      <c r="C79" s="20">
        <v>450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13">
        <f t="shared" si="36"/>
        <v>0</v>
      </c>
      <c r="P79" s="24"/>
      <c r="Q79" s="24"/>
      <c r="R79" s="24"/>
      <c r="S79" s="24"/>
      <c r="T79" s="24"/>
      <c r="U79" s="24"/>
      <c r="V79" s="24"/>
      <c r="W79" s="24"/>
      <c r="X79" s="13">
        <f t="shared" si="37"/>
        <v>0</v>
      </c>
      <c r="Y79" s="13">
        <f t="shared" si="38"/>
        <v>0</v>
      </c>
      <c r="Z79" s="24"/>
      <c r="AA79" s="24"/>
      <c r="AB79" s="13">
        <f t="shared" si="39"/>
        <v>0</v>
      </c>
      <c r="AC79" s="24"/>
      <c r="AD79" s="24"/>
      <c r="AE79" s="13">
        <f t="shared" si="40"/>
        <v>0</v>
      </c>
      <c r="AF79" s="24"/>
      <c r="AG79" s="24"/>
      <c r="AH79" s="24"/>
      <c r="AI79" s="13">
        <f t="shared" si="41"/>
        <v>0</v>
      </c>
      <c r="AJ79" s="24"/>
      <c r="AK79" s="24"/>
      <c r="AL79" s="13">
        <f t="shared" si="42"/>
        <v>0</v>
      </c>
      <c r="AM79" s="24"/>
      <c r="AN79" s="24"/>
      <c r="AO79" s="13">
        <f t="shared" si="43"/>
        <v>0</v>
      </c>
      <c r="AP79" s="24"/>
      <c r="AQ79" s="24"/>
      <c r="AR79" s="13">
        <f t="shared" si="44"/>
        <v>0</v>
      </c>
      <c r="AS79" s="25"/>
      <c r="AT79" s="25"/>
      <c r="AU79" s="25"/>
      <c r="AV79" s="25"/>
      <c r="AW79" s="25"/>
      <c r="AX79" s="13">
        <f t="shared" si="45"/>
        <v>0</v>
      </c>
      <c r="AY79" s="25"/>
      <c r="AZ79" s="25"/>
      <c r="BA79" s="13">
        <f t="shared" si="46"/>
        <v>0</v>
      </c>
      <c r="BB79" s="25"/>
      <c r="BC79" s="25"/>
      <c r="BD79" s="13">
        <f t="shared" si="47"/>
        <v>0</v>
      </c>
      <c r="BE79" s="25"/>
      <c r="BF79" s="25"/>
      <c r="BG79" s="13">
        <f t="shared" si="48"/>
        <v>0</v>
      </c>
      <c r="BH79" s="25"/>
      <c r="BI79" s="25"/>
      <c r="BJ79" s="13">
        <f t="shared" si="49"/>
        <v>0</v>
      </c>
      <c r="BK79" s="25"/>
      <c r="BL79" s="25"/>
      <c r="BM79" s="13">
        <f t="shared" si="50"/>
        <v>761</v>
      </c>
      <c r="BN79" s="20">
        <v>761</v>
      </c>
      <c r="BO79" s="24"/>
      <c r="BP79" s="13">
        <f t="shared" si="51"/>
        <v>0</v>
      </c>
      <c r="BQ79" s="13">
        <f t="shared" si="52"/>
        <v>0</v>
      </c>
      <c r="BR79" s="25"/>
      <c r="BS79" s="24"/>
      <c r="BT79" s="24"/>
      <c r="BU79" s="24"/>
      <c r="BV79" s="13">
        <f t="shared" si="53"/>
        <v>0</v>
      </c>
      <c r="BW79" s="24"/>
      <c r="BX79" s="24"/>
      <c r="BY79" s="13">
        <f t="shared" si="54"/>
        <v>0</v>
      </c>
      <c r="BZ79" s="24"/>
      <c r="CA79" s="24"/>
      <c r="CB79" s="13">
        <f t="shared" si="55"/>
        <v>0</v>
      </c>
      <c r="CC79" s="24"/>
      <c r="CD79" s="24"/>
      <c r="CE79" s="13">
        <f t="shared" si="56"/>
        <v>3915</v>
      </c>
      <c r="CF79" s="20">
        <v>3860</v>
      </c>
      <c r="CG79" s="20">
        <v>55</v>
      </c>
      <c r="CH79" s="13">
        <f t="shared" si="57"/>
        <v>0</v>
      </c>
      <c r="CI79" s="24"/>
      <c r="CJ79" s="24"/>
      <c r="CK79" s="13">
        <f t="shared" si="58"/>
        <v>0</v>
      </c>
      <c r="CL79" s="24"/>
      <c r="CM79" s="24"/>
      <c r="CN79" s="13">
        <f t="shared" si="34"/>
        <v>0</v>
      </c>
      <c r="CO79" s="24"/>
      <c r="CP79" s="24"/>
      <c r="CQ79" s="26"/>
      <c r="CR79" s="13">
        <f t="shared" si="59"/>
        <v>0</v>
      </c>
      <c r="CS79" s="24"/>
      <c r="CT79" s="24"/>
      <c r="CU79" s="13">
        <f t="shared" si="60"/>
        <v>0</v>
      </c>
      <c r="CV79" s="13">
        <f t="shared" si="61"/>
        <v>0</v>
      </c>
      <c r="CW79" s="13">
        <f t="shared" si="61"/>
        <v>0</v>
      </c>
      <c r="CX79" s="13">
        <f t="shared" si="62"/>
        <v>0</v>
      </c>
      <c r="CY79" s="25"/>
      <c r="CZ79" s="25"/>
      <c r="DA79" s="13">
        <f t="shared" si="63"/>
        <v>0</v>
      </c>
      <c r="DB79" s="25"/>
      <c r="DC79" s="25"/>
      <c r="DD79" s="13">
        <f t="shared" si="64"/>
        <v>0</v>
      </c>
      <c r="DE79" s="25"/>
      <c r="DF79" s="25"/>
      <c r="DG79" s="17">
        <f t="shared" si="67"/>
        <v>5126</v>
      </c>
      <c r="DH79" s="17">
        <f t="shared" si="65"/>
        <v>5071</v>
      </c>
      <c r="DI79" s="17">
        <v>0</v>
      </c>
      <c r="DJ79" s="17">
        <f t="shared" si="66"/>
        <v>55</v>
      </c>
      <c r="DK79" s="18"/>
      <c r="DL79" s="18"/>
    </row>
    <row r="80" spans="1:116" ht="31.5" x14ac:dyDescent="0.2">
      <c r="A80" s="19" t="s">
        <v>145</v>
      </c>
      <c r="B80" s="13">
        <f t="shared" si="35"/>
        <v>4568</v>
      </c>
      <c r="C80" s="15">
        <v>2583</v>
      </c>
      <c r="D80" s="15">
        <v>1108</v>
      </c>
      <c r="E80" s="15">
        <v>0</v>
      </c>
      <c r="F80" s="15">
        <v>0</v>
      </c>
      <c r="G80" s="15">
        <v>0</v>
      </c>
      <c r="H80" s="15">
        <v>80</v>
      </c>
      <c r="I80" s="15">
        <v>299</v>
      </c>
      <c r="J80" s="15">
        <v>0</v>
      </c>
      <c r="K80" s="15">
        <v>0</v>
      </c>
      <c r="L80" s="15">
        <v>0</v>
      </c>
      <c r="M80" s="15">
        <v>498</v>
      </c>
      <c r="N80" s="15">
        <v>0</v>
      </c>
      <c r="O80" s="13">
        <f t="shared" si="36"/>
        <v>996</v>
      </c>
      <c r="P80" s="15">
        <v>0</v>
      </c>
      <c r="Q80" s="15">
        <v>996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3">
        <f t="shared" si="37"/>
        <v>588</v>
      </c>
      <c r="Y80" s="13">
        <f t="shared" si="38"/>
        <v>528</v>
      </c>
      <c r="Z80" s="15">
        <v>528</v>
      </c>
      <c r="AA80" s="15">
        <v>0</v>
      </c>
      <c r="AB80" s="13">
        <f t="shared" si="39"/>
        <v>60</v>
      </c>
      <c r="AC80" s="15">
        <v>60</v>
      </c>
      <c r="AD80" s="15">
        <v>0</v>
      </c>
      <c r="AE80" s="13">
        <f t="shared" si="40"/>
        <v>618</v>
      </c>
      <c r="AF80" s="15">
        <v>618</v>
      </c>
      <c r="AG80" s="15">
        <v>0</v>
      </c>
      <c r="AH80" s="15">
        <v>0</v>
      </c>
      <c r="AI80" s="13">
        <f t="shared" si="41"/>
        <v>0</v>
      </c>
      <c r="AJ80" s="15">
        <v>0</v>
      </c>
      <c r="AK80" s="15">
        <v>0</v>
      </c>
      <c r="AL80" s="13">
        <f t="shared" si="42"/>
        <v>797</v>
      </c>
      <c r="AM80" s="15">
        <v>797</v>
      </c>
      <c r="AN80" s="15">
        <v>0</v>
      </c>
      <c r="AO80" s="13">
        <f t="shared" si="43"/>
        <v>80</v>
      </c>
      <c r="AP80" s="15">
        <v>80</v>
      </c>
      <c r="AQ80" s="15">
        <v>0</v>
      </c>
      <c r="AR80" s="13">
        <f t="shared" si="44"/>
        <v>429</v>
      </c>
      <c r="AS80" s="14">
        <v>149</v>
      </c>
      <c r="AT80" s="14">
        <v>0</v>
      </c>
      <c r="AU80" s="14">
        <v>0</v>
      </c>
      <c r="AV80" s="14">
        <v>0</v>
      </c>
      <c r="AW80" s="14">
        <v>0</v>
      </c>
      <c r="AX80" s="13">
        <f t="shared" si="45"/>
        <v>0</v>
      </c>
      <c r="AY80" s="14">
        <v>0</v>
      </c>
      <c r="AZ80" s="14">
        <v>0</v>
      </c>
      <c r="BA80" s="13">
        <f t="shared" si="46"/>
        <v>0</v>
      </c>
      <c r="BB80" s="14">
        <v>0</v>
      </c>
      <c r="BC80" s="14">
        <v>0</v>
      </c>
      <c r="BD80" s="13">
        <f t="shared" si="47"/>
        <v>80</v>
      </c>
      <c r="BE80" s="14">
        <v>80</v>
      </c>
      <c r="BF80" s="25"/>
      <c r="BG80" s="13">
        <f t="shared" si="48"/>
        <v>0</v>
      </c>
      <c r="BH80" s="25"/>
      <c r="BI80" s="25"/>
      <c r="BJ80" s="13">
        <f t="shared" si="49"/>
        <v>200</v>
      </c>
      <c r="BK80" s="14">
        <v>200</v>
      </c>
      <c r="BL80" s="14">
        <v>0</v>
      </c>
      <c r="BM80" s="13">
        <f t="shared" si="50"/>
        <v>259</v>
      </c>
      <c r="BN80" s="15">
        <v>259</v>
      </c>
      <c r="BO80" s="15">
        <v>0</v>
      </c>
      <c r="BP80" s="13">
        <f t="shared" si="51"/>
        <v>1527</v>
      </c>
      <c r="BQ80" s="13">
        <f t="shared" si="52"/>
        <v>0</v>
      </c>
      <c r="BR80" s="14">
        <v>0</v>
      </c>
      <c r="BS80" s="15">
        <v>0</v>
      </c>
      <c r="BT80" s="15">
        <v>0</v>
      </c>
      <c r="BU80" s="15">
        <v>1507</v>
      </c>
      <c r="BV80" s="13">
        <f t="shared" si="53"/>
        <v>20</v>
      </c>
      <c r="BW80" s="15">
        <v>20</v>
      </c>
      <c r="BX80" s="15">
        <v>0</v>
      </c>
      <c r="BY80" s="13">
        <f t="shared" si="54"/>
        <v>0</v>
      </c>
      <c r="BZ80" s="15">
        <v>0</v>
      </c>
      <c r="CA80" s="15">
        <v>0</v>
      </c>
      <c r="CB80" s="13">
        <f t="shared" si="55"/>
        <v>0</v>
      </c>
      <c r="CC80" s="15">
        <v>0</v>
      </c>
      <c r="CD80" s="15">
        <v>0</v>
      </c>
      <c r="CE80" s="13">
        <f t="shared" si="56"/>
        <v>518</v>
      </c>
      <c r="CF80" s="15">
        <v>518</v>
      </c>
      <c r="CG80" s="15">
        <v>0</v>
      </c>
      <c r="CH80" s="13">
        <f t="shared" si="57"/>
        <v>449</v>
      </c>
      <c r="CI80" s="15">
        <v>449</v>
      </c>
      <c r="CJ80" s="15">
        <v>0</v>
      </c>
      <c r="CK80" s="13">
        <f t="shared" si="58"/>
        <v>0</v>
      </c>
      <c r="CL80" s="15">
        <v>0</v>
      </c>
      <c r="CM80" s="15">
        <v>0</v>
      </c>
      <c r="CN80" s="13">
        <f t="shared" si="34"/>
        <v>385</v>
      </c>
      <c r="CO80" s="15">
        <v>385</v>
      </c>
      <c r="CP80" s="15">
        <v>0</v>
      </c>
      <c r="CQ80" s="22"/>
      <c r="CR80" s="13">
        <f t="shared" si="59"/>
        <v>249</v>
      </c>
      <c r="CS80" s="15">
        <v>249</v>
      </c>
      <c r="CT80" s="24"/>
      <c r="CU80" s="13">
        <f t="shared" si="60"/>
        <v>0</v>
      </c>
      <c r="CV80" s="13">
        <f t="shared" si="61"/>
        <v>0</v>
      </c>
      <c r="CW80" s="13">
        <f t="shared" si="61"/>
        <v>0</v>
      </c>
      <c r="CX80" s="13">
        <f t="shared" si="62"/>
        <v>0</v>
      </c>
      <c r="CY80" s="25"/>
      <c r="CZ80" s="25"/>
      <c r="DA80" s="13">
        <f t="shared" si="63"/>
        <v>0</v>
      </c>
      <c r="DB80" s="25"/>
      <c r="DC80" s="25"/>
      <c r="DD80" s="13">
        <f t="shared" si="64"/>
        <v>0</v>
      </c>
      <c r="DE80" s="25"/>
      <c r="DF80" s="25"/>
      <c r="DG80" s="17">
        <f t="shared" si="67"/>
        <v>11463</v>
      </c>
      <c r="DH80" s="17">
        <f t="shared" si="65"/>
        <v>10467</v>
      </c>
      <c r="DI80" s="17">
        <v>152</v>
      </c>
      <c r="DJ80" s="17">
        <f t="shared" si="66"/>
        <v>996</v>
      </c>
      <c r="DK80" s="18">
        <f>7000-62</f>
        <v>6938</v>
      </c>
      <c r="DL80" s="18">
        <f>2029-810</f>
        <v>1219</v>
      </c>
    </row>
    <row r="81" spans="1:116" ht="64.5" customHeight="1" x14ac:dyDescent="0.2">
      <c r="A81" s="19" t="s">
        <v>146</v>
      </c>
      <c r="B81" s="13">
        <f t="shared" si="35"/>
        <v>0</v>
      </c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13">
        <f t="shared" si="36"/>
        <v>0</v>
      </c>
      <c r="P81" s="24"/>
      <c r="Q81" s="24"/>
      <c r="R81" s="24"/>
      <c r="S81" s="24"/>
      <c r="T81" s="24"/>
      <c r="U81" s="24"/>
      <c r="V81" s="24"/>
      <c r="W81" s="24"/>
      <c r="X81" s="13">
        <f t="shared" si="37"/>
        <v>0</v>
      </c>
      <c r="Y81" s="13">
        <f t="shared" si="38"/>
        <v>0</v>
      </c>
      <c r="Z81" s="24"/>
      <c r="AA81" s="24"/>
      <c r="AB81" s="13">
        <f t="shared" si="39"/>
        <v>0</v>
      </c>
      <c r="AC81" s="24"/>
      <c r="AD81" s="24"/>
      <c r="AE81" s="13">
        <f t="shared" si="40"/>
        <v>0</v>
      </c>
      <c r="AF81" s="24"/>
      <c r="AG81" s="24"/>
      <c r="AH81" s="24"/>
      <c r="AI81" s="13">
        <f t="shared" si="41"/>
        <v>0</v>
      </c>
      <c r="AJ81" s="24"/>
      <c r="AK81" s="24"/>
      <c r="AL81" s="13">
        <f t="shared" si="42"/>
        <v>0</v>
      </c>
      <c r="AM81" s="24"/>
      <c r="AN81" s="24"/>
      <c r="AO81" s="13">
        <f t="shared" si="43"/>
        <v>0</v>
      </c>
      <c r="AP81" s="24"/>
      <c r="AQ81" s="24"/>
      <c r="AR81" s="13">
        <f t="shared" si="44"/>
        <v>0</v>
      </c>
      <c r="AS81" s="25"/>
      <c r="AT81" s="25"/>
      <c r="AU81" s="25"/>
      <c r="AV81" s="25"/>
      <c r="AW81" s="25"/>
      <c r="AX81" s="13">
        <f t="shared" si="45"/>
        <v>0</v>
      </c>
      <c r="AY81" s="25"/>
      <c r="AZ81" s="25"/>
      <c r="BA81" s="13">
        <f t="shared" si="46"/>
        <v>0</v>
      </c>
      <c r="BB81" s="25"/>
      <c r="BC81" s="25"/>
      <c r="BD81" s="13">
        <f t="shared" si="47"/>
        <v>0</v>
      </c>
      <c r="BE81" s="25"/>
      <c r="BF81" s="25"/>
      <c r="BG81" s="13">
        <f t="shared" si="48"/>
        <v>0</v>
      </c>
      <c r="BH81" s="25"/>
      <c r="BI81" s="25"/>
      <c r="BJ81" s="13">
        <f t="shared" si="49"/>
        <v>0</v>
      </c>
      <c r="BK81" s="25"/>
      <c r="BL81" s="25"/>
      <c r="BM81" s="13">
        <f t="shared" si="50"/>
        <v>0</v>
      </c>
      <c r="BN81" s="24"/>
      <c r="BO81" s="24"/>
      <c r="BP81" s="13">
        <f t="shared" si="51"/>
        <v>2000</v>
      </c>
      <c r="BQ81" s="13">
        <f t="shared" si="52"/>
        <v>727</v>
      </c>
      <c r="BR81" s="14">
        <v>727</v>
      </c>
      <c r="BS81" s="15">
        <v>0</v>
      </c>
      <c r="BT81" s="15">
        <v>311</v>
      </c>
      <c r="BU81" s="15">
        <v>300</v>
      </c>
      <c r="BV81" s="13">
        <f t="shared" si="53"/>
        <v>362</v>
      </c>
      <c r="BW81" s="15">
        <v>220</v>
      </c>
      <c r="BX81" s="15">
        <v>142</v>
      </c>
      <c r="BY81" s="13">
        <f t="shared" si="54"/>
        <v>0</v>
      </c>
      <c r="BZ81" s="15">
        <v>0</v>
      </c>
      <c r="CA81" s="15">
        <v>0</v>
      </c>
      <c r="CB81" s="13">
        <f t="shared" si="55"/>
        <v>300</v>
      </c>
      <c r="CC81" s="15">
        <v>300</v>
      </c>
      <c r="CD81" s="15">
        <v>0</v>
      </c>
      <c r="CE81" s="13">
        <f t="shared" si="56"/>
        <v>0</v>
      </c>
      <c r="CF81" s="24"/>
      <c r="CG81" s="24"/>
      <c r="CH81" s="13">
        <f t="shared" si="57"/>
        <v>0</v>
      </c>
      <c r="CI81" s="24"/>
      <c r="CJ81" s="24"/>
      <c r="CK81" s="13">
        <f t="shared" si="58"/>
        <v>0</v>
      </c>
      <c r="CL81" s="24"/>
      <c r="CM81" s="24"/>
      <c r="CN81" s="13">
        <f t="shared" si="34"/>
        <v>0</v>
      </c>
      <c r="CO81" s="24"/>
      <c r="CP81" s="24"/>
      <c r="CQ81" s="26"/>
      <c r="CR81" s="13">
        <f t="shared" si="59"/>
        <v>0</v>
      </c>
      <c r="CS81" s="24"/>
      <c r="CT81" s="24"/>
      <c r="CU81" s="13">
        <f t="shared" si="60"/>
        <v>0</v>
      </c>
      <c r="CV81" s="13">
        <f t="shared" si="61"/>
        <v>0</v>
      </c>
      <c r="CW81" s="13">
        <f t="shared" si="61"/>
        <v>0</v>
      </c>
      <c r="CX81" s="13">
        <f t="shared" si="62"/>
        <v>0</v>
      </c>
      <c r="CY81" s="25"/>
      <c r="CZ81" s="25"/>
      <c r="DA81" s="13">
        <f t="shared" si="63"/>
        <v>0</v>
      </c>
      <c r="DB81" s="25"/>
      <c r="DC81" s="25"/>
      <c r="DD81" s="13">
        <f t="shared" si="64"/>
        <v>0</v>
      </c>
      <c r="DE81" s="25"/>
      <c r="DF81" s="25"/>
      <c r="DG81" s="17">
        <f t="shared" si="67"/>
        <v>2000</v>
      </c>
      <c r="DH81" s="17">
        <f t="shared" si="65"/>
        <v>1547</v>
      </c>
      <c r="DI81" s="17">
        <v>0</v>
      </c>
      <c r="DJ81" s="17">
        <f t="shared" si="66"/>
        <v>453</v>
      </c>
      <c r="DK81" s="18"/>
      <c r="DL81" s="18"/>
    </row>
    <row r="82" spans="1:116" ht="45.75" customHeight="1" x14ac:dyDescent="0.2">
      <c r="A82" s="19" t="s">
        <v>147</v>
      </c>
      <c r="B82" s="13">
        <f t="shared" si="35"/>
        <v>100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100</v>
      </c>
      <c r="L82" s="24"/>
      <c r="M82" s="24"/>
      <c r="N82" s="24"/>
      <c r="O82" s="13">
        <f t="shared" si="36"/>
        <v>0</v>
      </c>
      <c r="P82" s="24"/>
      <c r="Q82" s="24"/>
      <c r="R82" s="24"/>
      <c r="S82" s="24"/>
      <c r="T82" s="24"/>
      <c r="U82" s="24"/>
      <c r="V82" s="24"/>
      <c r="W82" s="24"/>
      <c r="X82" s="13">
        <f t="shared" si="37"/>
        <v>0</v>
      </c>
      <c r="Y82" s="13">
        <f t="shared" si="38"/>
        <v>0</v>
      </c>
      <c r="Z82" s="24"/>
      <c r="AA82" s="24"/>
      <c r="AB82" s="13">
        <f t="shared" si="39"/>
        <v>0</v>
      </c>
      <c r="AC82" s="24"/>
      <c r="AD82" s="24"/>
      <c r="AE82" s="13">
        <f t="shared" si="40"/>
        <v>0</v>
      </c>
      <c r="AF82" s="24"/>
      <c r="AG82" s="24"/>
      <c r="AH82" s="24"/>
      <c r="AI82" s="13">
        <f t="shared" si="41"/>
        <v>0</v>
      </c>
      <c r="AJ82" s="24"/>
      <c r="AK82" s="24"/>
      <c r="AL82" s="13">
        <f t="shared" si="42"/>
        <v>0</v>
      </c>
      <c r="AM82" s="24"/>
      <c r="AN82" s="24"/>
      <c r="AO82" s="13">
        <f t="shared" si="43"/>
        <v>0</v>
      </c>
      <c r="AP82" s="24"/>
      <c r="AQ82" s="24"/>
      <c r="AR82" s="13">
        <f t="shared" si="44"/>
        <v>0</v>
      </c>
      <c r="AS82" s="25"/>
      <c r="AT82" s="25"/>
      <c r="AU82" s="25"/>
      <c r="AV82" s="25"/>
      <c r="AW82" s="25"/>
      <c r="AX82" s="13">
        <f t="shared" si="45"/>
        <v>0</v>
      </c>
      <c r="AY82" s="25"/>
      <c r="AZ82" s="25"/>
      <c r="BA82" s="13">
        <f t="shared" si="46"/>
        <v>0</v>
      </c>
      <c r="BB82" s="25"/>
      <c r="BC82" s="25"/>
      <c r="BD82" s="13">
        <f t="shared" si="47"/>
        <v>0</v>
      </c>
      <c r="BE82" s="25"/>
      <c r="BF82" s="25"/>
      <c r="BG82" s="13">
        <f t="shared" si="48"/>
        <v>0</v>
      </c>
      <c r="BH82" s="25"/>
      <c r="BI82" s="25"/>
      <c r="BJ82" s="13">
        <f t="shared" si="49"/>
        <v>0</v>
      </c>
      <c r="BK82" s="25"/>
      <c r="BL82" s="25"/>
      <c r="BM82" s="13">
        <f t="shared" si="50"/>
        <v>0</v>
      </c>
      <c r="BN82" s="24"/>
      <c r="BO82" s="24"/>
      <c r="BP82" s="13">
        <f t="shared" si="51"/>
        <v>0</v>
      </c>
      <c r="BQ82" s="13">
        <f t="shared" si="52"/>
        <v>0</v>
      </c>
      <c r="BR82" s="25"/>
      <c r="BS82" s="24"/>
      <c r="BT82" s="24"/>
      <c r="BU82" s="24"/>
      <c r="BV82" s="13">
        <f t="shared" si="53"/>
        <v>0</v>
      </c>
      <c r="BW82" s="24"/>
      <c r="BX82" s="24"/>
      <c r="BY82" s="13">
        <f t="shared" si="54"/>
        <v>0</v>
      </c>
      <c r="BZ82" s="24"/>
      <c r="CA82" s="24"/>
      <c r="CB82" s="13">
        <f t="shared" si="55"/>
        <v>0</v>
      </c>
      <c r="CC82" s="24"/>
      <c r="CD82" s="24"/>
      <c r="CE82" s="13">
        <f t="shared" si="56"/>
        <v>0</v>
      </c>
      <c r="CF82" s="24"/>
      <c r="CG82" s="24"/>
      <c r="CH82" s="13">
        <f t="shared" si="57"/>
        <v>0</v>
      </c>
      <c r="CI82" s="24"/>
      <c r="CJ82" s="24"/>
      <c r="CK82" s="13">
        <f t="shared" si="58"/>
        <v>0</v>
      </c>
      <c r="CL82" s="24"/>
      <c r="CM82" s="24"/>
      <c r="CN82" s="13">
        <f t="shared" si="34"/>
        <v>0</v>
      </c>
      <c r="CO82" s="24"/>
      <c r="CP82" s="24"/>
      <c r="CQ82" s="26"/>
      <c r="CR82" s="13">
        <f t="shared" si="59"/>
        <v>0</v>
      </c>
      <c r="CS82" s="24"/>
      <c r="CT82" s="24"/>
      <c r="CU82" s="13">
        <f t="shared" si="60"/>
        <v>0</v>
      </c>
      <c r="CV82" s="13">
        <f t="shared" si="61"/>
        <v>0</v>
      </c>
      <c r="CW82" s="13">
        <f t="shared" si="61"/>
        <v>0</v>
      </c>
      <c r="CX82" s="13">
        <f t="shared" si="62"/>
        <v>0</v>
      </c>
      <c r="CY82" s="25"/>
      <c r="CZ82" s="25"/>
      <c r="DA82" s="13">
        <f t="shared" si="63"/>
        <v>0</v>
      </c>
      <c r="DB82" s="25"/>
      <c r="DC82" s="25"/>
      <c r="DD82" s="13">
        <f t="shared" si="64"/>
        <v>0</v>
      </c>
      <c r="DE82" s="25"/>
      <c r="DF82" s="25"/>
      <c r="DG82" s="17">
        <f t="shared" si="67"/>
        <v>100</v>
      </c>
      <c r="DH82" s="17">
        <f t="shared" si="65"/>
        <v>100</v>
      </c>
      <c r="DI82" s="17">
        <v>0</v>
      </c>
      <c r="DJ82" s="17">
        <f t="shared" si="66"/>
        <v>0</v>
      </c>
      <c r="DK82" s="18">
        <v>5000</v>
      </c>
      <c r="DL82" s="18"/>
    </row>
    <row r="83" spans="1:116" ht="15.75" x14ac:dyDescent="0.2">
      <c r="A83" s="19" t="s">
        <v>148</v>
      </c>
      <c r="B83" s="13">
        <f t="shared" si="35"/>
        <v>13432</v>
      </c>
      <c r="C83" s="15">
        <v>0</v>
      </c>
      <c r="D83" s="15">
        <f>16987-4000</f>
        <v>12987</v>
      </c>
      <c r="E83" s="15">
        <f>1782 -1337</f>
        <v>445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3">
        <f t="shared" si="36"/>
        <v>2365</v>
      </c>
      <c r="P83" s="15">
        <v>32</v>
      </c>
      <c r="Q83" s="15">
        <v>2333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3">
        <f t="shared" si="37"/>
        <v>130</v>
      </c>
      <c r="Y83" s="13">
        <f t="shared" si="38"/>
        <v>130</v>
      </c>
      <c r="Z83" s="15">
        <v>130</v>
      </c>
      <c r="AA83" s="15">
        <v>0</v>
      </c>
      <c r="AB83" s="13">
        <f t="shared" si="39"/>
        <v>0</v>
      </c>
      <c r="AC83" s="15">
        <v>0</v>
      </c>
      <c r="AD83" s="15">
        <v>0</v>
      </c>
      <c r="AE83" s="13">
        <f t="shared" si="40"/>
        <v>1291</v>
      </c>
      <c r="AF83" s="15">
        <v>1291</v>
      </c>
      <c r="AG83" s="15">
        <v>0</v>
      </c>
      <c r="AH83" s="15">
        <v>0</v>
      </c>
      <c r="AI83" s="13">
        <f t="shared" si="41"/>
        <v>0</v>
      </c>
      <c r="AJ83" s="15">
        <v>0</v>
      </c>
      <c r="AK83" s="15">
        <v>0</v>
      </c>
      <c r="AL83" s="13">
        <f t="shared" si="42"/>
        <v>2527</v>
      </c>
      <c r="AM83" s="15">
        <v>2524</v>
      </c>
      <c r="AN83" s="15">
        <v>3</v>
      </c>
      <c r="AO83" s="13">
        <f t="shared" si="43"/>
        <v>0</v>
      </c>
      <c r="AP83" s="15">
        <v>0</v>
      </c>
      <c r="AQ83" s="15">
        <v>0</v>
      </c>
      <c r="AR83" s="13">
        <f t="shared" si="44"/>
        <v>3322</v>
      </c>
      <c r="AS83" s="14">
        <v>2851</v>
      </c>
      <c r="AT83" s="14">
        <v>0</v>
      </c>
      <c r="AU83" s="14">
        <v>0</v>
      </c>
      <c r="AV83" s="14">
        <v>78</v>
      </c>
      <c r="AW83" s="14">
        <v>0</v>
      </c>
      <c r="AX83" s="13">
        <f t="shared" si="45"/>
        <v>0</v>
      </c>
      <c r="AY83" s="14">
        <v>0</v>
      </c>
      <c r="AZ83" s="14">
        <v>0</v>
      </c>
      <c r="BA83" s="13">
        <f t="shared" si="46"/>
        <v>0</v>
      </c>
      <c r="BB83" s="14">
        <v>0</v>
      </c>
      <c r="BC83" s="14">
        <v>0</v>
      </c>
      <c r="BD83" s="13">
        <f t="shared" si="47"/>
        <v>0</v>
      </c>
      <c r="BE83" s="14">
        <v>0</v>
      </c>
      <c r="BF83" s="14">
        <v>0</v>
      </c>
      <c r="BG83" s="13">
        <f t="shared" si="48"/>
        <v>0</v>
      </c>
      <c r="BH83" s="14">
        <v>0</v>
      </c>
      <c r="BI83" s="14">
        <v>0</v>
      </c>
      <c r="BJ83" s="13">
        <f t="shared" si="49"/>
        <v>393</v>
      </c>
      <c r="BK83" s="14">
        <v>393</v>
      </c>
      <c r="BL83" s="14">
        <v>0</v>
      </c>
      <c r="BM83" s="13">
        <f t="shared" si="50"/>
        <v>1734</v>
      </c>
      <c r="BN83" s="15">
        <v>1734</v>
      </c>
      <c r="BO83" s="15">
        <v>0</v>
      </c>
      <c r="BP83" s="13">
        <f t="shared" si="51"/>
        <v>2031</v>
      </c>
      <c r="BQ83" s="13">
        <f t="shared" si="52"/>
        <v>0</v>
      </c>
      <c r="BR83" s="14">
        <v>0</v>
      </c>
      <c r="BS83" s="15">
        <v>0</v>
      </c>
      <c r="BT83" s="15">
        <v>130</v>
      </c>
      <c r="BU83" s="15">
        <v>216</v>
      </c>
      <c r="BV83" s="13">
        <f t="shared" si="53"/>
        <v>0</v>
      </c>
      <c r="BW83" s="15">
        <v>0</v>
      </c>
      <c r="BX83" s="15">
        <v>0</v>
      </c>
      <c r="BY83" s="13">
        <f t="shared" si="54"/>
        <v>0</v>
      </c>
      <c r="BZ83" s="15">
        <v>0</v>
      </c>
      <c r="CA83" s="15">
        <v>0</v>
      </c>
      <c r="CB83" s="13">
        <f t="shared" si="55"/>
        <v>1685</v>
      </c>
      <c r="CC83" s="15">
        <v>1685</v>
      </c>
      <c r="CD83" s="15">
        <v>0</v>
      </c>
      <c r="CE83" s="13">
        <f t="shared" si="56"/>
        <v>2226</v>
      </c>
      <c r="CF83" s="15">
        <v>2195</v>
      </c>
      <c r="CG83" s="15">
        <v>31</v>
      </c>
      <c r="CH83" s="13">
        <f t="shared" si="57"/>
        <v>938</v>
      </c>
      <c r="CI83" s="15">
        <v>902</v>
      </c>
      <c r="CJ83" s="15">
        <v>36</v>
      </c>
      <c r="CK83" s="13">
        <f t="shared" si="58"/>
        <v>0</v>
      </c>
      <c r="CL83" s="15">
        <v>0</v>
      </c>
      <c r="CM83" s="15">
        <v>0</v>
      </c>
      <c r="CN83" s="13">
        <f t="shared" si="34"/>
        <v>1768</v>
      </c>
      <c r="CO83" s="15">
        <v>1716</v>
      </c>
      <c r="CP83" s="15">
        <v>52</v>
      </c>
      <c r="CQ83" s="22"/>
      <c r="CR83" s="13">
        <f t="shared" si="59"/>
        <v>27</v>
      </c>
      <c r="CS83" s="15">
        <v>14</v>
      </c>
      <c r="CT83" s="15">
        <v>13</v>
      </c>
      <c r="CU83" s="13">
        <f t="shared" si="60"/>
        <v>5723</v>
      </c>
      <c r="CV83" s="13">
        <f t="shared" si="61"/>
        <v>5723</v>
      </c>
      <c r="CW83" s="13">
        <f t="shared" si="61"/>
        <v>0</v>
      </c>
      <c r="CX83" s="13">
        <f t="shared" si="62"/>
        <v>0</v>
      </c>
      <c r="CY83" s="14">
        <v>0</v>
      </c>
      <c r="CZ83" s="14">
        <v>0</v>
      </c>
      <c r="DA83" s="13">
        <f t="shared" si="63"/>
        <v>0</v>
      </c>
      <c r="DB83" s="14">
        <v>0</v>
      </c>
      <c r="DC83" s="14">
        <v>0</v>
      </c>
      <c r="DD83" s="13">
        <f t="shared" si="64"/>
        <v>5723</v>
      </c>
      <c r="DE83" s="14">
        <f>386+5337</f>
        <v>5723</v>
      </c>
      <c r="DF83" s="14">
        <v>0</v>
      </c>
      <c r="DG83" s="17">
        <f t="shared" si="67"/>
        <v>37514</v>
      </c>
      <c r="DH83" s="17">
        <f t="shared" si="65"/>
        <v>34884</v>
      </c>
      <c r="DI83" s="17">
        <v>4413</v>
      </c>
      <c r="DJ83" s="17">
        <f t="shared" si="66"/>
        <v>2630</v>
      </c>
      <c r="DK83" s="18">
        <v>1288</v>
      </c>
      <c r="DL83" s="18">
        <v>878</v>
      </c>
    </row>
    <row r="84" spans="1:116" ht="27" customHeight="1" x14ac:dyDescent="0.2">
      <c r="A84" s="19" t="s">
        <v>149</v>
      </c>
      <c r="B84" s="13">
        <f t="shared" si="35"/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3">
        <f t="shared" si="36"/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3">
        <f t="shared" si="37"/>
        <v>0</v>
      </c>
      <c r="Y84" s="13">
        <f t="shared" si="38"/>
        <v>0</v>
      </c>
      <c r="Z84" s="15">
        <v>0</v>
      </c>
      <c r="AA84" s="15">
        <v>0</v>
      </c>
      <c r="AB84" s="13">
        <f t="shared" si="39"/>
        <v>0</v>
      </c>
      <c r="AC84" s="15">
        <v>0</v>
      </c>
      <c r="AD84" s="15">
        <v>0</v>
      </c>
      <c r="AE84" s="13">
        <f t="shared" si="40"/>
        <v>0</v>
      </c>
      <c r="AF84" s="15">
        <v>0</v>
      </c>
      <c r="AG84" s="15">
        <v>0</v>
      </c>
      <c r="AH84" s="15">
        <v>0</v>
      </c>
      <c r="AI84" s="13">
        <f t="shared" si="41"/>
        <v>0</v>
      </c>
      <c r="AJ84" s="15">
        <v>0</v>
      </c>
      <c r="AK84" s="15">
        <v>0</v>
      </c>
      <c r="AL84" s="13">
        <f t="shared" si="42"/>
        <v>0</v>
      </c>
      <c r="AM84" s="15">
        <v>0</v>
      </c>
      <c r="AN84" s="15">
        <v>0</v>
      </c>
      <c r="AO84" s="13">
        <f t="shared" si="43"/>
        <v>0</v>
      </c>
      <c r="AP84" s="15">
        <v>0</v>
      </c>
      <c r="AQ84" s="15">
        <v>0</v>
      </c>
      <c r="AR84" s="13">
        <f t="shared" si="44"/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3">
        <f t="shared" si="45"/>
        <v>0</v>
      </c>
      <c r="AY84" s="14">
        <v>0</v>
      </c>
      <c r="AZ84" s="14">
        <v>0</v>
      </c>
      <c r="BA84" s="13">
        <f t="shared" si="46"/>
        <v>0</v>
      </c>
      <c r="BB84" s="14">
        <v>0</v>
      </c>
      <c r="BC84" s="14">
        <v>0</v>
      </c>
      <c r="BD84" s="13">
        <f t="shared" si="47"/>
        <v>0</v>
      </c>
      <c r="BE84" s="14">
        <v>0</v>
      </c>
      <c r="BF84" s="14">
        <v>0</v>
      </c>
      <c r="BG84" s="13">
        <f t="shared" si="48"/>
        <v>0</v>
      </c>
      <c r="BH84" s="14">
        <v>0</v>
      </c>
      <c r="BI84" s="14">
        <v>0</v>
      </c>
      <c r="BJ84" s="13">
        <f t="shared" si="49"/>
        <v>0</v>
      </c>
      <c r="BK84" s="14">
        <v>0</v>
      </c>
      <c r="BL84" s="14">
        <v>0</v>
      </c>
      <c r="BM84" s="13">
        <f t="shared" si="50"/>
        <v>0</v>
      </c>
      <c r="BN84" s="15">
        <v>0</v>
      </c>
      <c r="BO84" s="15">
        <v>0</v>
      </c>
      <c r="BP84" s="13">
        <f t="shared" si="51"/>
        <v>200</v>
      </c>
      <c r="BQ84" s="13">
        <f t="shared" si="52"/>
        <v>200</v>
      </c>
      <c r="BR84" s="27">
        <v>200</v>
      </c>
      <c r="BS84" s="15">
        <v>0</v>
      </c>
      <c r="BT84" s="15">
        <v>0</v>
      </c>
      <c r="BU84" s="15">
        <v>0</v>
      </c>
      <c r="BV84" s="13">
        <f t="shared" si="53"/>
        <v>0</v>
      </c>
      <c r="BW84" s="15">
        <v>0</v>
      </c>
      <c r="BX84" s="15">
        <v>0</v>
      </c>
      <c r="BY84" s="13">
        <f t="shared" si="54"/>
        <v>0</v>
      </c>
      <c r="BZ84" s="15">
        <v>0</v>
      </c>
      <c r="CA84" s="15">
        <v>0</v>
      </c>
      <c r="CB84" s="13">
        <f t="shared" si="55"/>
        <v>0</v>
      </c>
      <c r="CC84" s="15">
        <v>0</v>
      </c>
      <c r="CD84" s="15">
        <v>0</v>
      </c>
      <c r="CE84" s="13">
        <f t="shared" si="56"/>
        <v>0</v>
      </c>
      <c r="CF84" s="15">
        <v>0</v>
      </c>
      <c r="CG84" s="15">
        <v>0</v>
      </c>
      <c r="CH84" s="13">
        <f t="shared" si="57"/>
        <v>0</v>
      </c>
      <c r="CI84" s="15">
        <v>0</v>
      </c>
      <c r="CJ84" s="15">
        <v>0</v>
      </c>
      <c r="CK84" s="13">
        <f t="shared" si="58"/>
        <v>0</v>
      </c>
      <c r="CL84" s="15">
        <v>0</v>
      </c>
      <c r="CM84" s="15">
        <v>0</v>
      </c>
      <c r="CN84" s="13">
        <f t="shared" si="34"/>
        <v>0</v>
      </c>
      <c r="CO84" s="15">
        <v>0</v>
      </c>
      <c r="CP84" s="15">
        <v>0</v>
      </c>
      <c r="CQ84" s="22"/>
      <c r="CR84" s="13">
        <f t="shared" si="59"/>
        <v>0</v>
      </c>
      <c r="CS84" s="15">
        <v>0</v>
      </c>
      <c r="CT84" s="15">
        <v>0</v>
      </c>
      <c r="CU84" s="13">
        <f t="shared" si="60"/>
        <v>0</v>
      </c>
      <c r="CV84" s="13">
        <f t="shared" si="61"/>
        <v>0</v>
      </c>
      <c r="CW84" s="13">
        <f t="shared" si="61"/>
        <v>0</v>
      </c>
      <c r="CX84" s="13">
        <f t="shared" si="62"/>
        <v>0</v>
      </c>
      <c r="CY84" s="14">
        <v>0</v>
      </c>
      <c r="CZ84" s="14">
        <v>0</v>
      </c>
      <c r="DA84" s="13">
        <f t="shared" si="63"/>
        <v>0</v>
      </c>
      <c r="DB84" s="14">
        <v>0</v>
      </c>
      <c r="DC84" s="14">
        <v>0</v>
      </c>
      <c r="DD84" s="13">
        <f t="shared" si="64"/>
        <v>0</v>
      </c>
      <c r="DE84" s="14">
        <v>0</v>
      </c>
      <c r="DF84" s="14">
        <v>0</v>
      </c>
      <c r="DG84" s="17">
        <f t="shared" si="67"/>
        <v>200</v>
      </c>
      <c r="DH84" s="17">
        <f t="shared" si="65"/>
        <v>200</v>
      </c>
      <c r="DI84" s="17">
        <v>0</v>
      </c>
      <c r="DJ84" s="17">
        <f t="shared" si="66"/>
        <v>0</v>
      </c>
      <c r="DK84" s="18"/>
      <c r="DL84" s="18"/>
    </row>
    <row r="85" spans="1:116" ht="26.25" customHeight="1" x14ac:dyDescent="0.2">
      <c r="A85" s="19" t="s">
        <v>150</v>
      </c>
      <c r="B85" s="13">
        <f t="shared" si="35"/>
        <v>171</v>
      </c>
      <c r="C85" s="15">
        <v>0</v>
      </c>
      <c r="D85" s="15">
        <v>171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3">
        <f t="shared" si="36"/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3">
        <f t="shared" si="37"/>
        <v>30</v>
      </c>
      <c r="Y85" s="13">
        <f t="shared" si="38"/>
        <v>30</v>
      </c>
      <c r="Z85" s="15">
        <v>30</v>
      </c>
      <c r="AA85" s="15">
        <v>0</v>
      </c>
      <c r="AB85" s="13">
        <f t="shared" si="39"/>
        <v>0</v>
      </c>
      <c r="AC85" s="15">
        <v>0</v>
      </c>
      <c r="AD85" s="15">
        <v>0</v>
      </c>
      <c r="AE85" s="13">
        <f t="shared" si="40"/>
        <v>30</v>
      </c>
      <c r="AF85" s="15">
        <v>30</v>
      </c>
      <c r="AG85" s="15">
        <v>0</v>
      </c>
      <c r="AH85" s="15">
        <v>0</v>
      </c>
      <c r="AI85" s="13">
        <f t="shared" si="41"/>
        <v>0</v>
      </c>
      <c r="AJ85" s="15">
        <v>0</v>
      </c>
      <c r="AK85" s="15">
        <v>0</v>
      </c>
      <c r="AL85" s="13">
        <f t="shared" si="42"/>
        <v>45</v>
      </c>
      <c r="AM85" s="15">
        <v>45</v>
      </c>
      <c r="AN85" s="15">
        <v>0</v>
      </c>
      <c r="AO85" s="13">
        <f t="shared" si="43"/>
        <v>2</v>
      </c>
      <c r="AP85" s="15">
        <v>2</v>
      </c>
      <c r="AQ85" s="15">
        <v>0</v>
      </c>
      <c r="AR85" s="13">
        <f t="shared" si="44"/>
        <v>64</v>
      </c>
      <c r="AS85" s="14">
        <v>64</v>
      </c>
      <c r="AT85" s="14">
        <v>0</v>
      </c>
      <c r="AU85" s="14">
        <v>0</v>
      </c>
      <c r="AV85" s="14">
        <v>0</v>
      </c>
      <c r="AW85" s="14">
        <v>0</v>
      </c>
      <c r="AX85" s="13">
        <f t="shared" si="45"/>
        <v>0</v>
      </c>
      <c r="AY85" s="14">
        <v>0</v>
      </c>
      <c r="AZ85" s="14">
        <v>0</v>
      </c>
      <c r="BA85" s="13">
        <f t="shared" si="46"/>
        <v>0</v>
      </c>
      <c r="BB85" s="14">
        <v>0</v>
      </c>
      <c r="BC85" s="14">
        <v>0</v>
      </c>
      <c r="BD85" s="13">
        <f t="shared" si="47"/>
        <v>0</v>
      </c>
      <c r="BE85" s="14">
        <v>0</v>
      </c>
      <c r="BF85" s="14">
        <v>0</v>
      </c>
      <c r="BG85" s="13">
        <f t="shared" si="48"/>
        <v>0</v>
      </c>
      <c r="BH85" s="14">
        <v>0</v>
      </c>
      <c r="BI85" s="14">
        <v>0</v>
      </c>
      <c r="BJ85" s="13">
        <f t="shared" si="49"/>
        <v>0</v>
      </c>
      <c r="BK85" s="14">
        <v>0</v>
      </c>
      <c r="BL85" s="14">
        <v>0</v>
      </c>
      <c r="BM85" s="13">
        <f t="shared" si="50"/>
        <v>31</v>
      </c>
      <c r="BN85" s="15">
        <v>31</v>
      </c>
      <c r="BO85" s="15">
        <v>0</v>
      </c>
      <c r="BP85" s="13">
        <f t="shared" si="51"/>
        <v>50</v>
      </c>
      <c r="BQ85" s="13">
        <f t="shared" si="52"/>
        <v>0</v>
      </c>
      <c r="BR85" s="14">
        <v>0</v>
      </c>
      <c r="BS85" s="15">
        <v>0</v>
      </c>
      <c r="BT85" s="15">
        <v>0</v>
      </c>
      <c r="BU85" s="15">
        <v>50</v>
      </c>
      <c r="BV85" s="13">
        <f t="shared" si="53"/>
        <v>0</v>
      </c>
      <c r="BW85" s="15">
        <v>0</v>
      </c>
      <c r="BX85" s="15">
        <v>0</v>
      </c>
      <c r="BY85" s="13">
        <f t="shared" si="54"/>
        <v>0</v>
      </c>
      <c r="BZ85" s="15">
        <v>0</v>
      </c>
      <c r="CA85" s="15">
        <v>0</v>
      </c>
      <c r="CB85" s="13">
        <f t="shared" si="55"/>
        <v>0</v>
      </c>
      <c r="CC85" s="15">
        <v>0</v>
      </c>
      <c r="CD85" s="15">
        <v>0</v>
      </c>
      <c r="CE85" s="13">
        <f t="shared" si="56"/>
        <v>24</v>
      </c>
      <c r="CF85" s="15">
        <v>24</v>
      </c>
      <c r="CG85" s="15">
        <v>0</v>
      </c>
      <c r="CH85" s="13">
        <f t="shared" si="57"/>
        <v>26</v>
      </c>
      <c r="CI85" s="15">
        <v>26</v>
      </c>
      <c r="CJ85" s="15">
        <v>0</v>
      </c>
      <c r="CK85" s="13">
        <f t="shared" si="58"/>
        <v>0</v>
      </c>
      <c r="CL85" s="15">
        <v>0</v>
      </c>
      <c r="CM85" s="15">
        <v>0</v>
      </c>
      <c r="CN85" s="13">
        <f t="shared" si="34"/>
        <v>34</v>
      </c>
      <c r="CO85" s="15">
        <v>34</v>
      </c>
      <c r="CP85" s="15">
        <v>0</v>
      </c>
      <c r="CQ85" s="22"/>
      <c r="CR85" s="13">
        <f t="shared" si="59"/>
        <v>14</v>
      </c>
      <c r="CS85" s="15">
        <v>14</v>
      </c>
      <c r="CT85" s="15">
        <v>0</v>
      </c>
      <c r="CU85" s="13">
        <f t="shared" si="60"/>
        <v>0</v>
      </c>
      <c r="CV85" s="13">
        <f t="shared" si="61"/>
        <v>0</v>
      </c>
      <c r="CW85" s="13">
        <f t="shared" si="61"/>
        <v>0</v>
      </c>
      <c r="CX85" s="13">
        <f t="shared" si="62"/>
        <v>0</v>
      </c>
      <c r="CY85" s="14">
        <v>0</v>
      </c>
      <c r="CZ85" s="14">
        <v>0</v>
      </c>
      <c r="DA85" s="13">
        <f t="shared" si="63"/>
        <v>0</v>
      </c>
      <c r="DB85" s="14">
        <v>0</v>
      </c>
      <c r="DC85" s="14">
        <v>0</v>
      </c>
      <c r="DD85" s="13">
        <f t="shared" si="64"/>
        <v>0</v>
      </c>
      <c r="DE85" s="14">
        <v>0</v>
      </c>
      <c r="DF85" s="14">
        <v>0</v>
      </c>
      <c r="DG85" s="17">
        <f t="shared" si="67"/>
        <v>521</v>
      </c>
      <c r="DH85" s="17">
        <f t="shared" si="65"/>
        <v>521</v>
      </c>
      <c r="DI85" s="17">
        <v>66</v>
      </c>
      <c r="DJ85" s="17">
        <f t="shared" si="66"/>
        <v>0</v>
      </c>
      <c r="DK85" s="18"/>
      <c r="DL85" s="18"/>
    </row>
    <row r="86" spans="1:116" ht="121.5" customHeight="1" x14ac:dyDescent="0.2">
      <c r="A86" s="19" t="s">
        <v>151</v>
      </c>
      <c r="B86" s="13">
        <f t="shared" si="35"/>
        <v>726</v>
      </c>
      <c r="C86" s="14">
        <f>326+400</f>
        <v>726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3">
        <f t="shared" si="36"/>
        <v>302</v>
      </c>
      <c r="P86" s="14">
        <f>262+40</f>
        <v>302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3">
        <f t="shared" si="37"/>
        <v>0</v>
      </c>
      <c r="Y86" s="13">
        <f t="shared" si="38"/>
        <v>0</v>
      </c>
      <c r="Z86" s="14">
        <v>0</v>
      </c>
      <c r="AA86" s="14">
        <v>0</v>
      </c>
      <c r="AB86" s="13">
        <f t="shared" si="39"/>
        <v>0</v>
      </c>
      <c r="AC86" s="14">
        <v>0</v>
      </c>
      <c r="AD86" s="14">
        <v>0</v>
      </c>
      <c r="AE86" s="13">
        <f t="shared" si="40"/>
        <v>0</v>
      </c>
      <c r="AF86" s="14">
        <v>0</v>
      </c>
      <c r="AG86" s="14">
        <v>0</v>
      </c>
      <c r="AH86" s="14">
        <v>0</v>
      </c>
      <c r="AI86" s="13">
        <f t="shared" si="41"/>
        <v>0</v>
      </c>
      <c r="AJ86" s="14">
        <v>0</v>
      </c>
      <c r="AK86" s="14">
        <v>0</v>
      </c>
      <c r="AL86" s="13">
        <f t="shared" si="42"/>
        <v>172</v>
      </c>
      <c r="AM86" s="14">
        <f>32+140</f>
        <v>172</v>
      </c>
      <c r="AN86" s="14">
        <v>0</v>
      </c>
      <c r="AO86" s="13">
        <f t="shared" si="43"/>
        <v>0</v>
      </c>
      <c r="AP86" s="14">
        <v>0</v>
      </c>
      <c r="AQ86" s="14">
        <v>0</v>
      </c>
      <c r="AR86" s="13">
        <f t="shared" si="44"/>
        <v>216</v>
      </c>
      <c r="AS86" s="14">
        <f>76+140</f>
        <v>216</v>
      </c>
      <c r="AT86" s="14">
        <v>0</v>
      </c>
      <c r="AU86" s="14">
        <v>0</v>
      </c>
      <c r="AV86" s="14">
        <v>0</v>
      </c>
      <c r="AW86" s="14">
        <v>0</v>
      </c>
      <c r="AX86" s="13">
        <f t="shared" si="45"/>
        <v>0</v>
      </c>
      <c r="AY86" s="14">
        <v>0</v>
      </c>
      <c r="AZ86" s="14">
        <v>0</v>
      </c>
      <c r="BA86" s="13">
        <f t="shared" si="46"/>
        <v>0</v>
      </c>
      <c r="BB86" s="14">
        <v>0</v>
      </c>
      <c r="BC86" s="14">
        <v>0</v>
      </c>
      <c r="BD86" s="13">
        <f t="shared" si="47"/>
        <v>0</v>
      </c>
      <c r="BE86" s="14">
        <v>0</v>
      </c>
      <c r="BF86" s="14">
        <v>0</v>
      </c>
      <c r="BG86" s="13">
        <f t="shared" si="48"/>
        <v>0</v>
      </c>
      <c r="BH86" s="14">
        <v>0</v>
      </c>
      <c r="BI86" s="14">
        <v>0</v>
      </c>
      <c r="BJ86" s="13">
        <f t="shared" si="49"/>
        <v>0</v>
      </c>
      <c r="BK86" s="14">
        <v>0</v>
      </c>
      <c r="BL86" s="14">
        <v>0</v>
      </c>
      <c r="BM86" s="13">
        <f t="shared" si="50"/>
        <v>0</v>
      </c>
      <c r="BN86" s="14">
        <v>0</v>
      </c>
      <c r="BO86" s="14">
        <v>0</v>
      </c>
      <c r="BP86" s="13">
        <f t="shared" si="51"/>
        <v>0</v>
      </c>
      <c r="BQ86" s="13">
        <f t="shared" si="52"/>
        <v>0</v>
      </c>
      <c r="BR86" s="14"/>
      <c r="BS86" s="14"/>
      <c r="BT86" s="14"/>
      <c r="BU86" s="14"/>
      <c r="BV86" s="13">
        <f t="shared" si="53"/>
        <v>0</v>
      </c>
      <c r="BW86" s="14"/>
      <c r="BX86" s="14"/>
      <c r="BY86" s="13">
        <f t="shared" si="54"/>
        <v>0</v>
      </c>
      <c r="BZ86" s="14"/>
      <c r="CA86" s="14"/>
      <c r="CB86" s="13">
        <f t="shared" si="55"/>
        <v>0</v>
      </c>
      <c r="CC86" s="14"/>
      <c r="CD86" s="14"/>
      <c r="CE86" s="13">
        <f t="shared" si="56"/>
        <v>64</v>
      </c>
      <c r="CF86" s="14">
        <f>4</f>
        <v>4</v>
      </c>
      <c r="CG86" s="14">
        <v>60</v>
      </c>
      <c r="CH86" s="13">
        <f t="shared" si="57"/>
        <v>308</v>
      </c>
      <c r="CI86" s="14">
        <f>108+200</f>
        <v>308</v>
      </c>
      <c r="CJ86" s="14">
        <v>0</v>
      </c>
      <c r="CK86" s="13">
        <f t="shared" si="58"/>
        <v>0</v>
      </c>
      <c r="CL86" s="14">
        <v>0</v>
      </c>
      <c r="CM86" s="14">
        <v>0</v>
      </c>
      <c r="CN86" s="13">
        <f t="shared" si="34"/>
        <v>54</v>
      </c>
      <c r="CO86" s="14">
        <f>4+50</f>
        <v>54</v>
      </c>
      <c r="CP86" s="14">
        <v>0</v>
      </c>
      <c r="CQ86" s="16"/>
      <c r="CR86" s="13">
        <f t="shared" si="59"/>
        <v>400</v>
      </c>
      <c r="CS86" s="14">
        <f>48+352</f>
        <v>400</v>
      </c>
      <c r="CT86" s="14">
        <v>0</v>
      </c>
      <c r="CU86" s="13">
        <f t="shared" si="60"/>
        <v>0</v>
      </c>
      <c r="CV86" s="13">
        <f t="shared" si="61"/>
        <v>0</v>
      </c>
      <c r="CW86" s="13">
        <f t="shared" si="61"/>
        <v>0</v>
      </c>
      <c r="CX86" s="13">
        <f t="shared" si="62"/>
        <v>0</v>
      </c>
      <c r="CY86" s="14">
        <v>0</v>
      </c>
      <c r="CZ86" s="14">
        <v>0</v>
      </c>
      <c r="DA86" s="13">
        <f t="shared" si="63"/>
        <v>0</v>
      </c>
      <c r="DB86" s="14">
        <v>0</v>
      </c>
      <c r="DC86" s="14">
        <v>0</v>
      </c>
      <c r="DD86" s="13">
        <f t="shared" si="64"/>
        <v>0</v>
      </c>
      <c r="DE86" s="14">
        <v>0</v>
      </c>
      <c r="DF86" s="14">
        <v>0</v>
      </c>
      <c r="DG86" s="17">
        <f t="shared" si="67"/>
        <v>2242</v>
      </c>
      <c r="DH86" s="17">
        <f t="shared" si="65"/>
        <v>1880</v>
      </c>
      <c r="DI86" s="17">
        <v>0</v>
      </c>
      <c r="DJ86" s="17">
        <f t="shared" si="66"/>
        <v>362</v>
      </c>
      <c r="DK86" s="18"/>
      <c r="DL86" s="18"/>
    </row>
    <row r="87" spans="1:116" ht="31.5" x14ac:dyDescent="0.2">
      <c r="A87" s="19" t="s">
        <v>152</v>
      </c>
      <c r="B87" s="13">
        <f t="shared" si="35"/>
        <v>10389</v>
      </c>
      <c r="C87" s="14">
        <v>4330</v>
      </c>
      <c r="D87" s="14">
        <v>2675</v>
      </c>
      <c r="E87" s="14">
        <v>0</v>
      </c>
      <c r="F87" s="14">
        <v>3235</v>
      </c>
      <c r="G87" s="14">
        <v>0</v>
      </c>
      <c r="H87" s="14">
        <v>0</v>
      </c>
      <c r="I87" s="14">
        <v>149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3">
        <f t="shared" si="36"/>
        <v>2125</v>
      </c>
      <c r="P87" s="14">
        <v>1588</v>
      </c>
      <c r="Q87" s="14">
        <v>537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3">
        <f t="shared" si="37"/>
        <v>270</v>
      </c>
      <c r="Y87" s="13">
        <f t="shared" si="38"/>
        <v>245</v>
      </c>
      <c r="Z87" s="14">
        <v>245</v>
      </c>
      <c r="AA87" s="14">
        <v>0</v>
      </c>
      <c r="AB87" s="13">
        <f t="shared" si="39"/>
        <v>25</v>
      </c>
      <c r="AC87" s="14">
        <v>25</v>
      </c>
      <c r="AD87" s="14">
        <v>0</v>
      </c>
      <c r="AE87" s="13">
        <f t="shared" si="40"/>
        <v>406</v>
      </c>
      <c r="AF87" s="14">
        <v>406</v>
      </c>
      <c r="AG87" s="14">
        <v>0</v>
      </c>
      <c r="AH87" s="14">
        <v>0</v>
      </c>
      <c r="AI87" s="13">
        <f t="shared" si="41"/>
        <v>0</v>
      </c>
      <c r="AJ87" s="14">
        <v>0</v>
      </c>
      <c r="AK87" s="14">
        <v>0</v>
      </c>
      <c r="AL87" s="13">
        <f t="shared" si="42"/>
        <v>711</v>
      </c>
      <c r="AM87" s="14">
        <v>676</v>
      </c>
      <c r="AN87" s="14">
        <v>35</v>
      </c>
      <c r="AO87" s="13">
        <f t="shared" si="43"/>
        <v>61</v>
      </c>
      <c r="AP87" s="14">
        <v>61</v>
      </c>
      <c r="AQ87" s="14">
        <v>0</v>
      </c>
      <c r="AR87" s="13">
        <f t="shared" si="44"/>
        <v>2224</v>
      </c>
      <c r="AS87" s="14">
        <v>1879</v>
      </c>
      <c r="AT87" s="14">
        <v>0</v>
      </c>
      <c r="AU87" s="14">
        <v>0</v>
      </c>
      <c r="AV87" s="14">
        <v>0</v>
      </c>
      <c r="AW87" s="14">
        <v>0</v>
      </c>
      <c r="AX87" s="13">
        <f t="shared" si="45"/>
        <v>0</v>
      </c>
      <c r="AY87" s="14">
        <v>0</v>
      </c>
      <c r="AZ87" s="14">
        <v>0</v>
      </c>
      <c r="BA87" s="13">
        <f t="shared" si="46"/>
        <v>0</v>
      </c>
      <c r="BB87" s="14">
        <v>0</v>
      </c>
      <c r="BC87" s="14">
        <v>0</v>
      </c>
      <c r="BD87" s="13">
        <f t="shared" si="47"/>
        <v>98</v>
      </c>
      <c r="BE87" s="14">
        <v>98</v>
      </c>
      <c r="BF87" s="14">
        <v>0</v>
      </c>
      <c r="BG87" s="13">
        <f t="shared" si="48"/>
        <v>0</v>
      </c>
      <c r="BH87" s="14">
        <v>0</v>
      </c>
      <c r="BI87" s="14">
        <v>0</v>
      </c>
      <c r="BJ87" s="13">
        <f t="shared" si="49"/>
        <v>247</v>
      </c>
      <c r="BK87" s="14">
        <v>247</v>
      </c>
      <c r="BL87" s="14">
        <v>0</v>
      </c>
      <c r="BM87" s="13">
        <f t="shared" si="50"/>
        <v>53</v>
      </c>
      <c r="BN87" s="14">
        <v>53</v>
      </c>
      <c r="BO87" s="14">
        <v>0</v>
      </c>
      <c r="BP87" s="13">
        <f t="shared" si="51"/>
        <v>2040</v>
      </c>
      <c r="BQ87" s="13">
        <f t="shared" si="52"/>
        <v>2000</v>
      </c>
      <c r="BR87" s="14">
        <v>2000</v>
      </c>
      <c r="BS87" s="15">
        <v>0</v>
      </c>
      <c r="BT87" s="15">
        <v>15</v>
      </c>
      <c r="BU87" s="15">
        <v>25</v>
      </c>
      <c r="BV87" s="13">
        <f t="shared" si="53"/>
        <v>0</v>
      </c>
      <c r="BW87" s="15">
        <v>0</v>
      </c>
      <c r="BX87" s="15">
        <v>0</v>
      </c>
      <c r="BY87" s="13">
        <f t="shared" si="54"/>
        <v>0</v>
      </c>
      <c r="BZ87" s="15">
        <v>0</v>
      </c>
      <c r="CA87" s="15">
        <v>0</v>
      </c>
      <c r="CB87" s="13">
        <f t="shared" si="55"/>
        <v>0</v>
      </c>
      <c r="CC87" s="15">
        <v>0</v>
      </c>
      <c r="CD87" s="15">
        <v>0</v>
      </c>
      <c r="CE87" s="13">
        <f t="shared" si="56"/>
        <v>1765</v>
      </c>
      <c r="CF87" s="14">
        <v>1765</v>
      </c>
      <c r="CG87" s="14">
        <v>0</v>
      </c>
      <c r="CH87" s="13">
        <f t="shared" si="57"/>
        <v>1106</v>
      </c>
      <c r="CI87" s="14">
        <v>883</v>
      </c>
      <c r="CJ87" s="14">
        <v>223</v>
      </c>
      <c r="CK87" s="13">
        <f t="shared" si="58"/>
        <v>0</v>
      </c>
      <c r="CL87" s="14">
        <v>0</v>
      </c>
      <c r="CM87" s="14">
        <v>0</v>
      </c>
      <c r="CN87" s="13">
        <f t="shared" si="34"/>
        <v>1748</v>
      </c>
      <c r="CO87" s="14">
        <v>1681</v>
      </c>
      <c r="CP87" s="14">
        <v>67</v>
      </c>
      <c r="CQ87" s="16"/>
      <c r="CR87" s="13">
        <f t="shared" si="59"/>
        <v>614</v>
      </c>
      <c r="CS87" s="14">
        <v>614</v>
      </c>
      <c r="CT87" s="14">
        <v>0</v>
      </c>
      <c r="CU87" s="13">
        <f t="shared" si="60"/>
        <v>0</v>
      </c>
      <c r="CV87" s="13">
        <f t="shared" si="61"/>
        <v>0</v>
      </c>
      <c r="CW87" s="13">
        <f t="shared" si="61"/>
        <v>0</v>
      </c>
      <c r="CX87" s="13">
        <f t="shared" si="62"/>
        <v>0</v>
      </c>
      <c r="CY87" s="14">
        <v>0</v>
      </c>
      <c r="CZ87" s="14">
        <v>0</v>
      </c>
      <c r="DA87" s="13">
        <f t="shared" si="63"/>
        <v>0</v>
      </c>
      <c r="DB87" s="14">
        <v>0</v>
      </c>
      <c r="DC87" s="14">
        <v>0</v>
      </c>
      <c r="DD87" s="13">
        <f t="shared" si="64"/>
        <v>0</v>
      </c>
      <c r="DE87" s="14">
        <v>0</v>
      </c>
      <c r="DF87" s="14">
        <v>0</v>
      </c>
      <c r="DG87" s="17">
        <f t="shared" si="67"/>
        <v>23512</v>
      </c>
      <c r="DH87" s="17">
        <f t="shared" si="65"/>
        <v>21047</v>
      </c>
      <c r="DI87" s="17">
        <v>6282</v>
      </c>
      <c r="DJ87" s="17">
        <f t="shared" si="66"/>
        <v>2465</v>
      </c>
      <c r="DK87" s="18">
        <v>1794</v>
      </c>
      <c r="DL87" s="18">
        <v>1223</v>
      </c>
    </row>
    <row r="88" spans="1:116" ht="31.5" customHeight="1" x14ac:dyDescent="0.2">
      <c r="A88" s="19" t="s">
        <v>153</v>
      </c>
      <c r="B88" s="13">
        <f t="shared" si="35"/>
        <v>20464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20464</v>
      </c>
      <c r="K88" s="24">
        <v>0</v>
      </c>
      <c r="L88" s="28"/>
      <c r="M88" s="28"/>
      <c r="N88" s="28"/>
      <c r="O88" s="13">
        <f t="shared" si="36"/>
        <v>0</v>
      </c>
      <c r="P88" s="28"/>
      <c r="Q88" s="28"/>
      <c r="R88" s="28"/>
      <c r="S88" s="28"/>
      <c r="T88" s="28"/>
      <c r="U88" s="28"/>
      <c r="V88" s="28"/>
      <c r="W88" s="28"/>
      <c r="X88" s="13">
        <f t="shared" si="37"/>
        <v>0</v>
      </c>
      <c r="Y88" s="13">
        <f t="shared" si="38"/>
        <v>0</v>
      </c>
      <c r="Z88" s="28"/>
      <c r="AA88" s="28"/>
      <c r="AB88" s="13">
        <f t="shared" si="39"/>
        <v>0</v>
      </c>
      <c r="AC88" s="28"/>
      <c r="AD88" s="28"/>
      <c r="AE88" s="13">
        <f t="shared" si="40"/>
        <v>0</v>
      </c>
      <c r="AF88" s="28"/>
      <c r="AG88" s="28"/>
      <c r="AH88" s="28"/>
      <c r="AI88" s="13">
        <f t="shared" si="41"/>
        <v>0</v>
      </c>
      <c r="AJ88" s="28"/>
      <c r="AK88" s="28"/>
      <c r="AL88" s="13">
        <f t="shared" si="42"/>
        <v>0</v>
      </c>
      <c r="AM88" s="28"/>
      <c r="AN88" s="28"/>
      <c r="AO88" s="13">
        <f t="shared" si="43"/>
        <v>0</v>
      </c>
      <c r="AP88" s="28"/>
      <c r="AQ88" s="28"/>
      <c r="AR88" s="13">
        <f t="shared" si="44"/>
        <v>0</v>
      </c>
      <c r="AS88" s="29"/>
      <c r="AT88" s="29"/>
      <c r="AU88" s="29"/>
      <c r="AV88" s="29"/>
      <c r="AW88" s="29"/>
      <c r="AX88" s="13">
        <f t="shared" si="45"/>
        <v>0</v>
      </c>
      <c r="AY88" s="29"/>
      <c r="AZ88" s="29"/>
      <c r="BA88" s="13">
        <f t="shared" si="46"/>
        <v>0</v>
      </c>
      <c r="BB88" s="29"/>
      <c r="BC88" s="29"/>
      <c r="BD88" s="13">
        <f t="shared" si="47"/>
        <v>0</v>
      </c>
      <c r="BE88" s="29"/>
      <c r="BF88" s="29"/>
      <c r="BG88" s="13">
        <f t="shared" si="48"/>
        <v>0</v>
      </c>
      <c r="BH88" s="29"/>
      <c r="BI88" s="29"/>
      <c r="BJ88" s="13">
        <f t="shared" si="49"/>
        <v>0</v>
      </c>
      <c r="BK88" s="29"/>
      <c r="BL88" s="29"/>
      <c r="BM88" s="13">
        <f t="shared" si="50"/>
        <v>0</v>
      </c>
      <c r="BN88" s="28"/>
      <c r="BO88" s="28"/>
      <c r="BP88" s="13">
        <f t="shared" si="51"/>
        <v>0</v>
      </c>
      <c r="BQ88" s="13">
        <f t="shared" si="52"/>
        <v>0</v>
      </c>
      <c r="BR88" s="28"/>
      <c r="BS88" s="28"/>
      <c r="BT88" s="28"/>
      <c r="BU88" s="28"/>
      <c r="BV88" s="13">
        <f t="shared" si="53"/>
        <v>0</v>
      </c>
      <c r="BW88" s="28"/>
      <c r="BX88" s="28"/>
      <c r="BY88" s="13">
        <f t="shared" si="54"/>
        <v>0</v>
      </c>
      <c r="BZ88" s="28"/>
      <c r="CA88" s="28"/>
      <c r="CB88" s="13">
        <f t="shared" si="55"/>
        <v>0</v>
      </c>
      <c r="CC88" s="28"/>
      <c r="CD88" s="28"/>
      <c r="CE88" s="13">
        <f t="shared" si="56"/>
        <v>0</v>
      </c>
      <c r="CF88" s="28"/>
      <c r="CG88" s="28"/>
      <c r="CH88" s="13">
        <f t="shared" si="57"/>
        <v>0</v>
      </c>
      <c r="CI88" s="28"/>
      <c r="CJ88" s="28"/>
      <c r="CK88" s="13">
        <f t="shared" si="58"/>
        <v>0</v>
      </c>
      <c r="CL88" s="28"/>
      <c r="CM88" s="28"/>
      <c r="CN88" s="13">
        <f t="shared" si="34"/>
        <v>0</v>
      </c>
      <c r="CO88" s="28"/>
      <c r="CP88" s="28"/>
      <c r="CQ88" s="30"/>
      <c r="CR88" s="13">
        <f t="shared" si="59"/>
        <v>0</v>
      </c>
      <c r="CS88" s="28"/>
      <c r="CT88" s="28"/>
      <c r="CU88" s="13">
        <f t="shared" si="60"/>
        <v>0</v>
      </c>
      <c r="CV88" s="13">
        <f t="shared" si="61"/>
        <v>0</v>
      </c>
      <c r="CW88" s="13">
        <f t="shared" si="61"/>
        <v>0</v>
      </c>
      <c r="CX88" s="13">
        <f t="shared" si="62"/>
        <v>0</v>
      </c>
      <c r="CY88" s="29"/>
      <c r="CZ88" s="29"/>
      <c r="DA88" s="13">
        <f t="shared" si="63"/>
        <v>0</v>
      </c>
      <c r="DB88" s="29"/>
      <c r="DC88" s="29"/>
      <c r="DD88" s="13">
        <f t="shared" si="64"/>
        <v>0</v>
      </c>
      <c r="DE88" s="29"/>
      <c r="DF88" s="29"/>
      <c r="DG88" s="17">
        <f t="shared" si="67"/>
        <v>20464</v>
      </c>
      <c r="DH88" s="17">
        <f t="shared" si="65"/>
        <v>20464</v>
      </c>
      <c r="DI88" s="17">
        <v>0</v>
      </c>
      <c r="DJ88" s="17">
        <f t="shared" si="66"/>
        <v>0</v>
      </c>
      <c r="DK88" s="18"/>
      <c r="DL88" s="18"/>
    </row>
    <row r="89" spans="1:116" ht="29.25" customHeight="1" x14ac:dyDescent="0.2">
      <c r="A89" s="19" t="s">
        <v>154</v>
      </c>
      <c r="B89" s="13">
        <f t="shared" si="35"/>
        <v>80</v>
      </c>
      <c r="C89" s="24"/>
      <c r="D89" s="24"/>
      <c r="E89" s="24"/>
      <c r="F89" s="24"/>
      <c r="G89" s="24"/>
      <c r="H89" s="24"/>
      <c r="I89" s="24"/>
      <c r="J89" s="24">
        <v>80</v>
      </c>
      <c r="K89" s="24"/>
      <c r="L89" s="24"/>
      <c r="M89" s="24"/>
      <c r="N89" s="24"/>
      <c r="O89" s="13">
        <f t="shared" si="36"/>
        <v>0</v>
      </c>
      <c r="P89" s="24"/>
      <c r="Q89" s="24"/>
      <c r="R89" s="24"/>
      <c r="S89" s="24"/>
      <c r="T89" s="24"/>
      <c r="U89" s="24"/>
      <c r="V89" s="24"/>
      <c r="W89" s="24"/>
      <c r="X89" s="13">
        <f t="shared" si="37"/>
        <v>0</v>
      </c>
      <c r="Y89" s="13">
        <f t="shared" si="38"/>
        <v>0</v>
      </c>
      <c r="Z89" s="24"/>
      <c r="AA89" s="24"/>
      <c r="AB89" s="13">
        <f t="shared" si="39"/>
        <v>0</v>
      </c>
      <c r="AC89" s="24"/>
      <c r="AD89" s="24"/>
      <c r="AE89" s="13">
        <f t="shared" si="40"/>
        <v>0</v>
      </c>
      <c r="AF89" s="24"/>
      <c r="AG89" s="24"/>
      <c r="AH89" s="24"/>
      <c r="AI89" s="13">
        <f t="shared" si="41"/>
        <v>0</v>
      </c>
      <c r="AJ89" s="24"/>
      <c r="AK89" s="24"/>
      <c r="AL89" s="13">
        <f t="shared" si="42"/>
        <v>0</v>
      </c>
      <c r="AM89" s="24"/>
      <c r="AN89" s="24"/>
      <c r="AO89" s="13">
        <f t="shared" si="43"/>
        <v>0</v>
      </c>
      <c r="AP89" s="24"/>
      <c r="AQ89" s="24"/>
      <c r="AR89" s="13">
        <f t="shared" si="44"/>
        <v>0</v>
      </c>
      <c r="AS89" s="25"/>
      <c r="AT89" s="25"/>
      <c r="AU89" s="25"/>
      <c r="AV89" s="25"/>
      <c r="AW89" s="25"/>
      <c r="AX89" s="13">
        <f t="shared" si="45"/>
        <v>0</v>
      </c>
      <c r="AY89" s="25"/>
      <c r="AZ89" s="25"/>
      <c r="BA89" s="13">
        <f t="shared" si="46"/>
        <v>0</v>
      </c>
      <c r="BB89" s="25"/>
      <c r="BC89" s="25"/>
      <c r="BD89" s="13">
        <f t="shared" si="47"/>
        <v>0</v>
      </c>
      <c r="BE89" s="25"/>
      <c r="BF89" s="25"/>
      <c r="BG89" s="13">
        <f t="shared" si="48"/>
        <v>0</v>
      </c>
      <c r="BH89" s="25"/>
      <c r="BI89" s="25"/>
      <c r="BJ89" s="13">
        <f t="shared" si="49"/>
        <v>0</v>
      </c>
      <c r="BK89" s="25"/>
      <c r="BL89" s="25"/>
      <c r="BM89" s="13">
        <f t="shared" si="50"/>
        <v>0</v>
      </c>
      <c r="BN89" s="24"/>
      <c r="BO89" s="24"/>
      <c r="BP89" s="13">
        <f t="shared" si="51"/>
        <v>0</v>
      </c>
      <c r="BQ89" s="13">
        <f t="shared" si="52"/>
        <v>0</v>
      </c>
      <c r="BR89" s="25"/>
      <c r="BS89" s="24"/>
      <c r="BT89" s="24"/>
      <c r="BU89" s="24"/>
      <c r="BV89" s="13">
        <f t="shared" si="53"/>
        <v>0</v>
      </c>
      <c r="BW89" s="24"/>
      <c r="BX89" s="24"/>
      <c r="BY89" s="13">
        <f t="shared" si="54"/>
        <v>0</v>
      </c>
      <c r="BZ89" s="24"/>
      <c r="CA89" s="24"/>
      <c r="CB89" s="13">
        <f t="shared" si="55"/>
        <v>0</v>
      </c>
      <c r="CC89" s="24"/>
      <c r="CD89" s="24"/>
      <c r="CE89" s="13">
        <f t="shared" si="56"/>
        <v>0</v>
      </c>
      <c r="CF89" s="24"/>
      <c r="CG89" s="24"/>
      <c r="CH89" s="13">
        <f t="shared" si="57"/>
        <v>0</v>
      </c>
      <c r="CI89" s="24"/>
      <c r="CJ89" s="24"/>
      <c r="CK89" s="13">
        <f t="shared" si="58"/>
        <v>0</v>
      </c>
      <c r="CL89" s="24"/>
      <c r="CM89" s="24"/>
      <c r="CN89" s="13">
        <f t="shared" si="34"/>
        <v>0</v>
      </c>
      <c r="CO89" s="24"/>
      <c r="CP89" s="24"/>
      <c r="CQ89" s="26"/>
      <c r="CR89" s="13">
        <f t="shared" si="59"/>
        <v>0</v>
      </c>
      <c r="CS89" s="24"/>
      <c r="CT89" s="24"/>
      <c r="CU89" s="13">
        <f t="shared" si="60"/>
        <v>0</v>
      </c>
      <c r="CV89" s="13">
        <f t="shared" si="61"/>
        <v>0</v>
      </c>
      <c r="CW89" s="13">
        <f t="shared" si="61"/>
        <v>0</v>
      </c>
      <c r="CX89" s="13">
        <f t="shared" si="62"/>
        <v>0</v>
      </c>
      <c r="CY89" s="25"/>
      <c r="CZ89" s="25"/>
      <c r="DA89" s="13">
        <f t="shared" si="63"/>
        <v>0</v>
      </c>
      <c r="DB89" s="25"/>
      <c r="DC89" s="25"/>
      <c r="DD89" s="13">
        <f t="shared" si="64"/>
        <v>0</v>
      </c>
      <c r="DE89" s="25"/>
      <c r="DF89" s="25"/>
      <c r="DG89" s="17">
        <f t="shared" si="67"/>
        <v>80</v>
      </c>
      <c r="DH89" s="17">
        <f t="shared" si="65"/>
        <v>80</v>
      </c>
      <c r="DI89" s="17">
        <v>0</v>
      </c>
      <c r="DJ89" s="17">
        <f t="shared" si="66"/>
        <v>0</v>
      </c>
      <c r="DK89" s="18"/>
      <c r="DL89" s="18"/>
    </row>
    <row r="90" spans="1:116" ht="43.5" customHeight="1" x14ac:dyDescent="0.2">
      <c r="A90" s="19" t="s">
        <v>155</v>
      </c>
      <c r="B90" s="13">
        <f t="shared" si="35"/>
        <v>550</v>
      </c>
      <c r="C90" s="24"/>
      <c r="D90" s="24"/>
      <c r="E90" s="24"/>
      <c r="F90" s="24"/>
      <c r="G90" s="24"/>
      <c r="H90" s="24"/>
      <c r="I90" s="24"/>
      <c r="J90" s="24">
        <v>550</v>
      </c>
      <c r="K90" s="24"/>
      <c r="L90" s="24"/>
      <c r="M90" s="24"/>
      <c r="N90" s="24"/>
      <c r="O90" s="13">
        <f t="shared" si="36"/>
        <v>0</v>
      </c>
      <c r="P90" s="24"/>
      <c r="Q90" s="24"/>
      <c r="R90" s="24"/>
      <c r="S90" s="24"/>
      <c r="T90" s="24"/>
      <c r="U90" s="24"/>
      <c r="V90" s="24"/>
      <c r="W90" s="24"/>
      <c r="X90" s="13">
        <f t="shared" si="37"/>
        <v>0</v>
      </c>
      <c r="Y90" s="13">
        <f t="shared" si="38"/>
        <v>0</v>
      </c>
      <c r="Z90" s="24"/>
      <c r="AA90" s="24"/>
      <c r="AB90" s="13">
        <f t="shared" si="39"/>
        <v>0</v>
      </c>
      <c r="AC90" s="24"/>
      <c r="AD90" s="24"/>
      <c r="AE90" s="13">
        <f t="shared" si="40"/>
        <v>0</v>
      </c>
      <c r="AF90" s="24"/>
      <c r="AG90" s="24"/>
      <c r="AH90" s="24"/>
      <c r="AI90" s="13">
        <f t="shared" si="41"/>
        <v>0</v>
      </c>
      <c r="AJ90" s="24"/>
      <c r="AK90" s="24"/>
      <c r="AL90" s="13">
        <f t="shared" si="42"/>
        <v>0</v>
      </c>
      <c r="AM90" s="24"/>
      <c r="AN90" s="24"/>
      <c r="AO90" s="13">
        <f t="shared" si="43"/>
        <v>0</v>
      </c>
      <c r="AP90" s="24"/>
      <c r="AQ90" s="24"/>
      <c r="AR90" s="13">
        <f t="shared" si="44"/>
        <v>0</v>
      </c>
      <c r="AS90" s="25"/>
      <c r="AT90" s="25"/>
      <c r="AU90" s="25"/>
      <c r="AV90" s="25"/>
      <c r="AW90" s="25"/>
      <c r="AX90" s="13">
        <f t="shared" si="45"/>
        <v>0</v>
      </c>
      <c r="AY90" s="25"/>
      <c r="AZ90" s="25"/>
      <c r="BA90" s="13">
        <f t="shared" si="46"/>
        <v>0</v>
      </c>
      <c r="BB90" s="25"/>
      <c r="BC90" s="25"/>
      <c r="BD90" s="13">
        <f t="shared" si="47"/>
        <v>0</v>
      </c>
      <c r="BE90" s="25"/>
      <c r="BF90" s="25"/>
      <c r="BG90" s="13">
        <f t="shared" si="48"/>
        <v>0</v>
      </c>
      <c r="BH90" s="25"/>
      <c r="BI90" s="25"/>
      <c r="BJ90" s="13">
        <f t="shared" si="49"/>
        <v>0</v>
      </c>
      <c r="BK90" s="25"/>
      <c r="BL90" s="25"/>
      <c r="BM90" s="13">
        <f t="shared" si="50"/>
        <v>0</v>
      </c>
      <c r="BN90" s="24"/>
      <c r="BO90" s="24"/>
      <c r="BP90" s="13">
        <f t="shared" si="51"/>
        <v>0</v>
      </c>
      <c r="BQ90" s="13">
        <f t="shared" si="52"/>
        <v>0</v>
      </c>
      <c r="BR90" s="25"/>
      <c r="BS90" s="24"/>
      <c r="BT90" s="24"/>
      <c r="BU90" s="24"/>
      <c r="BV90" s="13">
        <f t="shared" si="53"/>
        <v>0</v>
      </c>
      <c r="BW90" s="24"/>
      <c r="BX90" s="24"/>
      <c r="BY90" s="13">
        <f t="shared" si="54"/>
        <v>0</v>
      </c>
      <c r="BZ90" s="24"/>
      <c r="CA90" s="24"/>
      <c r="CB90" s="13">
        <f t="shared" si="55"/>
        <v>0</v>
      </c>
      <c r="CC90" s="24"/>
      <c r="CD90" s="24"/>
      <c r="CE90" s="13">
        <f t="shared" si="56"/>
        <v>0</v>
      </c>
      <c r="CF90" s="24"/>
      <c r="CG90" s="24"/>
      <c r="CH90" s="13">
        <f t="shared" si="57"/>
        <v>0</v>
      </c>
      <c r="CI90" s="24"/>
      <c r="CJ90" s="24"/>
      <c r="CK90" s="13">
        <f t="shared" si="58"/>
        <v>0</v>
      </c>
      <c r="CL90" s="24"/>
      <c r="CM90" s="24"/>
      <c r="CN90" s="13">
        <f t="shared" si="34"/>
        <v>0</v>
      </c>
      <c r="CO90" s="24"/>
      <c r="CP90" s="24"/>
      <c r="CQ90" s="26"/>
      <c r="CR90" s="13">
        <f t="shared" si="59"/>
        <v>0</v>
      </c>
      <c r="CS90" s="24"/>
      <c r="CT90" s="24"/>
      <c r="CU90" s="13">
        <f t="shared" si="60"/>
        <v>0</v>
      </c>
      <c r="CV90" s="13">
        <f t="shared" si="61"/>
        <v>0</v>
      </c>
      <c r="CW90" s="13">
        <f t="shared" si="61"/>
        <v>0</v>
      </c>
      <c r="CX90" s="13">
        <f t="shared" si="62"/>
        <v>0</v>
      </c>
      <c r="CY90" s="25"/>
      <c r="CZ90" s="25"/>
      <c r="DA90" s="13">
        <f t="shared" si="63"/>
        <v>0</v>
      </c>
      <c r="DB90" s="25"/>
      <c r="DC90" s="25"/>
      <c r="DD90" s="13">
        <f t="shared" si="64"/>
        <v>0</v>
      </c>
      <c r="DE90" s="25"/>
      <c r="DF90" s="25"/>
      <c r="DG90" s="17">
        <f t="shared" si="67"/>
        <v>550</v>
      </c>
      <c r="DH90" s="17">
        <f t="shared" si="65"/>
        <v>550</v>
      </c>
      <c r="DI90" s="17">
        <v>0</v>
      </c>
      <c r="DJ90" s="17">
        <f t="shared" si="66"/>
        <v>0</v>
      </c>
      <c r="DK90" s="18"/>
      <c r="DL90" s="18"/>
    </row>
    <row r="91" spans="1:116" ht="48" customHeight="1" x14ac:dyDescent="0.2">
      <c r="A91" s="19" t="s">
        <v>156</v>
      </c>
      <c r="B91" s="13">
        <f t="shared" si="35"/>
        <v>0</v>
      </c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13">
        <f t="shared" si="36"/>
        <v>0</v>
      </c>
      <c r="P91" s="24"/>
      <c r="Q91" s="24"/>
      <c r="R91" s="24"/>
      <c r="S91" s="24"/>
      <c r="T91" s="24"/>
      <c r="U91" s="24"/>
      <c r="V91" s="24"/>
      <c r="W91" s="24"/>
      <c r="X91" s="13">
        <f t="shared" si="37"/>
        <v>0</v>
      </c>
      <c r="Y91" s="13">
        <f t="shared" si="38"/>
        <v>0</v>
      </c>
      <c r="Z91" s="24"/>
      <c r="AA91" s="24"/>
      <c r="AB91" s="13">
        <f t="shared" si="39"/>
        <v>0</v>
      </c>
      <c r="AC91" s="24"/>
      <c r="AD91" s="24"/>
      <c r="AE91" s="13">
        <f t="shared" si="40"/>
        <v>0</v>
      </c>
      <c r="AF91" s="24"/>
      <c r="AG91" s="24"/>
      <c r="AH91" s="24"/>
      <c r="AI91" s="13">
        <f t="shared" si="41"/>
        <v>0</v>
      </c>
      <c r="AJ91" s="24"/>
      <c r="AK91" s="24"/>
      <c r="AL91" s="13">
        <f t="shared" si="42"/>
        <v>0</v>
      </c>
      <c r="AM91" s="24"/>
      <c r="AN91" s="24"/>
      <c r="AO91" s="13">
        <f t="shared" si="43"/>
        <v>0</v>
      </c>
      <c r="AP91" s="24"/>
      <c r="AQ91" s="24"/>
      <c r="AR91" s="13">
        <f t="shared" si="44"/>
        <v>0</v>
      </c>
      <c r="AS91" s="25"/>
      <c r="AT91" s="25"/>
      <c r="AU91" s="25"/>
      <c r="AV91" s="25"/>
      <c r="AW91" s="25"/>
      <c r="AX91" s="13">
        <f t="shared" si="45"/>
        <v>0</v>
      </c>
      <c r="AY91" s="25"/>
      <c r="AZ91" s="25"/>
      <c r="BA91" s="13">
        <f t="shared" si="46"/>
        <v>0</v>
      </c>
      <c r="BB91" s="25"/>
      <c r="BC91" s="25"/>
      <c r="BD91" s="13">
        <f t="shared" si="47"/>
        <v>0</v>
      </c>
      <c r="BE91" s="25"/>
      <c r="BF91" s="25"/>
      <c r="BG91" s="13">
        <f t="shared" si="48"/>
        <v>0</v>
      </c>
      <c r="BH91" s="25"/>
      <c r="BI91" s="25"/>
      <c r="BJ91" s="13">
        <f t="shared" si="49"/>
        <v>0</v>
      </c>
      <c r="BK91" s="25"/>
      <c r="BL91" s="25"/>
      <c r="BM91" s="13">
        <f t="shared" si="50"/>
        <v>0</v>
      </c>
      <c r="BN91" s="24"/>
      <c r="BO91" s="24"/>
      <c r="BP91" s="13">
        <f t="shared" si="51"/>
        <v>0</v>
      </c>
      <c r="BQ91" s="13">
        <f t="shared" si="52"/>
        <v>0</v>
      </c>
      <c r="BR91" s="25"/>
      <c r="BS91" s="24"/>
      <c r="BT91" s="24"/>
      <c r="BU91" s="24"/>
      <c r="BV91" s="13">
        <f t="shared" si="53"/>
        <v>0</v>
      </c>
      <c r="BW91" s="24"/>
      <c r="BX91" s="24"/>
      <c r="BY91" s="13">
        <f t="shared" si="54"/>
        <v>0</v>
      </c>
      <c r="BZ91" s="24"/>
      <c r="CA91" s="24"/>
      <c r="CB91" s="13">
        <f t="shared" si="55"/>
        <v>0</v>
      </c>
      <c r="CC91" s="24"/>
      <c r="CD91" s="24"/>
      <c r="CE91" s="13">
        <f t="shared" si="56"/>
        <v>0</v>
      </c>
      <c r="CF91" s="24"/>
      <c r="CG91" s="24"/>
      <c r="CH91" s="13">
        <f t="shared" si="57"/>
        <v>0</v>
      </c>
      <c r="CI91" s="24"/>
      <c r="CJ91" s="24"/>
      <c r="CK91" s="13">
        <f t="shared" si="58"/>
        <v>0</v>
      </c>
      <c r="CL91" s="24"/>
      <c r="CM91" s="24"/>
      <c r="CN91" s="13">
        <f t="shared" si="34"/>
        <v>100</v>
      </c>
      <c r="CO91" s="24">
        <v>100</v>
      </c>
      <c r="CP91" s="24"/>
      <c r="CQ91" s="26"/>
      <c r="CR91" s="13">
        <f t="shared" si="59"/>
        <v>0</v>
      </c>
      <c r="CS91" s="24"/>
      <c r="CT91" s="24"/>
      <c r="CU91" s="13">
        <f t="shared" si="60"/>
        <v>0</v>
      </c>
      <c r="CV91" s="13">
        <f t="shared" si="61"/>
        <v>0</v>
      </c>
      <c r="CW91" s="13">
        <f t="shared" si="61"/>
        <v>0</v>
      </c>
      <c r="CX91" s="13">
        <f t="shared" si="62"/>
        <v>0</v>
      </c>
      <c r="CY91" s="25"/>
      <c r="CZ91" s="25"/>
      <c r="DA91" s="13">
        <f t="shared" si="63"/>
        <v>0</v>
      </c>
      <c r="DB91" s="25"/>
      <c r="DC91" s="25"/>
      <c r="DD91" s="13">
        <f t="shared" si="64"/>
        <v>0</v>
      </c>
      <c r="DE91" s="25"/>
      <c r="DF91" s="25"/>
      <c r="DG91" s="17">
        <f t="shared" si="67"/>
        <v>100</v>
      </c>
      <c r="DH91" s="17">
        <f t="shared" si="65"/>
        <v>100</v>
      </c>
      <c r="DI91" s="17">
        <v>0</v>
      </c>
      <c r="DJ91" s="17">
        <f t="shared" si="66"/>
        <v>0</v>
      </c>
      <c r="DK91" s="18"/>
      <c r="DL91" s="18"/>
    </row>
    <row r="92" spans="1:116" ht="48" customHeight="1" x14ac:dyDescent="0.2">
      <c r="A92" s="19" t="s">
        <v>168</v>
      </c>
      <c r="B92" s="13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13"/>
      <c r="P92" s="24"/>
      <c r="Q92" s="24"/>
      <c r="R92" s="24"/>
      <c r="S92" s="24"/>
      <c r="T92" s="24"/>
      <c r="U92" s="24"/>
      <c r="V92" s="24"/>
      <c r="W92" s="24"/>
      <c r="X92" s="13"/>
      <c r="Y92" s="13"/>
      <c r="Z92" s="24"/>
      <c r="AA92" s="24"/>
      <c r="AB92" s="13"/>
      <c r="AC92" s="24"/>
      <c r="AD92" s="24"/>
      <c r="AE92" s="13"/>
      <c r="AF92" s="24"/>
      <c r="AG92" s="24"/>
      <c r="AH92" s="24"/>
      <c r="AI92" s="13"/>
      <c r="AJ92" s="24"/>
      <c r="AK92" s="24"/>
      <c r="AL92" s="13"/>
      <c r="AM92" s="24"/>
      <c r="AN92" s="24"/>
      <c r="AO92" s="13"/>
      <c r="AP92" s="24"/>
      <c r="AQ92" s="24"/>
      <c r="AR92" s="13"/>
      <c r="AS92" s="25"/>
      <c r="AT92" s="25"/>
      <c r="AU92" s="25"/>
      <c r="AV92" s="25"/>
      <c r="AW92" s="25"/>
      <c r="AX92" s="13"/>
      <c r="AY92" s="25"/>
      <c r="AZ92" s="25"/>
      <c r="BA92" s="13"/>
      <c r="BB92" s="25"/>
      <c r="BC92" s="25"/>
      <c r="BD92" s="13"/>
      <c r="BE92" s="25"/>
      <c r="BF92" s="25"/>
      <c r="BG92" s="13"/>
      <c r="BH92" s="25"/>
      <c r="BI92" s="25"/>
      <c r="BJ92" s="13"/>
      <c r="BK92" s="25"/>
      <c r="BL92" s="25"/>
      <c r="BM92" s="13"/>
      <c r="BN92" s="24"/>
      <c r="BO92" s="24"/>
      <c r="BP92" s="13"/>
      <c r="BQ92" s="13"/>
      <c r="BR92" s="25"/>
      <c r="BS92" s="24"/>
      <c r="BT92" s="24"/>
      <c r="BU92" s="24"/>
      <c r="BV92" s="13"/>
      <c r="BW92" s="24"/>
      <c r="BX92" s="24"/>
      <c r="BY92" s="13"/>
      <c r="BZ92" s="24"/>
      <c r="CA92" s="24"/>
      <c r="CB92" s="13"/>
      <c r="CC92" s="24"/>
      <c r="CD92" s="24"/>
      <c r="CE92" s="13"/>
      <c r="CF92" s="24"/>
      <c r="CG92" s="24"/>
      <c r="CH92" s="13"/>
      <c r="CI92" s="24"/>
      <c r="CJ92" s="24"/>
      <c r="CK92" s="13"/>
      <c r="CL92" s="24"/>
      <c r="CM92" s="24"/>
      <c r="CN92" s="13"/>
      <c r="CO92" s="24"/>
      <c r="CP92" s="24"/>
      <c r="CQ92" s="26"/>
      <c r="CR92" s="13"/>
      <c r="CS92" s="24"/>
      <c r="CT92" s="24"/>
      <c r="CU92" s="13"/>
      <c r="CV92" s="13"/>
      <c r="CW92" s="13"/>
      <c r="CX92" s="13"/>
      <c r="CY92" s="25"/>
      <c r="CZ92" s="25"/>
      <c r="DA92" s="13"/>
      <c r="DB92" s="25"/>
      <c r="DC92" s="25"/>
      <c r="DD92" s="13"/>
      <c r="DE92" s="25"/>
      <c r="DF92" s="25"/>
      <c r="DG92" s="17"/>
      <c r="DH92" s="17"/>
      <c r="DI92" s="17"/>
      <c r="DJ92" s="17"/>
      <c r="DK92" s="18">
        <v>7000</v>
      </c>
      <c r="DL92" s="18"/>
    </row>
    <row r="93" spans="1:116" ht="48" customHeight="1" x14ac:dyDescent="0.2">
      <c r="A93" s="19" t="s">
        <v>169</v>
      </c>
      <c r="B93" s="13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13"/>
      <c r="P93" s="24"/>
      <c r="Q93" s="24"/>
      <c r="R93" s="24"/>
      <c r="S93" s="24"/>
      <c r="T93" s="24"/>
      <c r="U93" s="24"/>
      <c r="V93" s="24"/>
      <c r="W93" s="24"/>
      <c r="X93" s="13"/>
      <c r="Y93" s="13"/>
      <c r="Z93" s="24"/>
      <c r="AA93" s="24"/>
      <c r="AB93" s="13"/>
      <c r="AC93" s="24"/>
      <c r="AD93" s="24"/>
      <c r="AE93" s="13"/>
      <c r="AF93" s="24"/>
      <c r="AG93" s="24"/>
      <c r="AH93" s="24"/>
      <c r="AI93" s="13"/>
      <c r="AJ93" s="24"/>
      <c r="AK93" s="24"/>
      <c r="AL93" s="13"/>
      <c r="AM93" s="24"/>
      <c r="AN93" s="24"/>
      <c r="AO93" s="13"/>
      <c r="AP93" s="24"/>
      <c r="AQ93" s="24"/>
      <c r="AR93" s="13"/>
      <c r="AS93" s="25"/>
      <c r="AT93" s="25"/>
      <c r="AU93" s="25"/>
      <c r="AV93" s="25"/>
      <c r="AW93" s="25"/>
      <c r="AX93" s="13"/>
      <c r="AY93" s="25"/>
      <c r="AZ93" s="25"/>
      <c r="BA93" s="13"/>
      <c r="BB93" s="25"/>
      <c r="BC93" s="25"/>
      <c r="BD93" s="13"/>
      <c r="BE93" s="25"/>
      <c r="BF93" s="25"/>
      <c r="BG93" s="13"/>
      <c r="BH93" s="25"/>
      <c r="BI93" s="25"/>
      <c r="BJ93" s="13"/>
      <c r="BK93" s="25"/>
      <c r="BL93" s="25"/>
      <c r="BM93" s="13"/>
      <c r="BN93" s="24"/>
      <c r="BO93" s="24"/>
      <c r="BP93" s="13"/>
      <c r="BQ93" s="13"/>
      <c r="BR93" s="25"/>
      <c r="BS93" s="24"/>
      <c r="BT93" s="24"/>
      <c r="BU93" s="24"/>
      <c r="BV93" s="13"/>
      <c r="BW93" s="24"/>
      <c r="BX93" s="24"/>
      <c r="BY93" s="13"/>
      <c r="BZ93" s="24"/>
      <c r="CA93" s="24"/>
      <c r="CB93" s="13"/>
      <c r="CC93" s="24"/>
      <c r="CD93" s="24"/>
      <c r="CE93" s="13"/>
      <c r="CF93" s="24"/>
      <c r="CG93" s="24"/>
      <c r="CH93" s="13"/>
      <c r="CI93" s="24"/>
      <c r="CJ93" s="24"/>
      <c r="CK93" s="13"/>
      <c r="CL93" s="24"/>
      <c r="CM93" s="24"/>
      <c r="CN93" s="13"/>
      <c r="CO93" s="24"/>
      <c r="CP93" s="24"/>
      <c r="CQ93" s="26"/>
      <c r="CR93" s="13"/>
      <c r="CS93" s="24"/>
      <c r="CT93" s="24"/>
      <c r="CU93" s="13"/>
      <c r="CV93" s="13"/>
      <c r="CW93" s="13"/>
      <c r="CX93" s="13"/>
      <c r="CY93" s="25"/>
      <c r="CZ93" s="25"/>
      <c r="DA93" s="13"/>
      <c r="DB93" s="25"/>
      <c r="DC93" s="25"/>
      <c r="DD93" s="13"/>
      <c r="DE93" s="25"/>
      <c r="DF93" s="25"/>
      <c r="DG93" s="17"/>
      <c r="DH93" s="17"/>
      <c r="DI93" s="17"/>
      <c r="DJ93" s="17"/>
      <c r="DK93" s="18">
        <v>5000</v>
      </c>
      <c r="DL93" s="18"/>
    </row>
    <row r="94" spans="1:116" ht="48" customHeight="1" x14ac:dyDescent="0.2">
      <c r="A94" s="19" t="s">
        <v>170</v>
      </c>
      <c r="B94" s="13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13"/>
      <c r="P94" s="24"/>
      <c r="Q94" s="24"/>
      <c r="R94" s="24"/>
      <c r="S94" s="24"/>
      <c r="T94" s="24"/>
      <c r="U94" s="24"/>
      <c r="V94" s="24"/>
      <c r="W94" s="24"/>
      <c r="X94" s="13"/>
      <c r="Y94" s="13"/>
      <c r="Z94" s="24"/>
      <c r="AA94" s="24"/>
      <c r="AB94" s="13"/>
      <c r="AC94" s="24"/>
      <c r="AD94" s="24"/>
      <c r="AE94" s="13"/>
      <c r="AF94" s="24"/>
      <c r="AG94" s="24"/>
      <c r="AH94" s="24"/>
      <c r="AI94" s="13"/>
      <c r="AJ94" s="24"/>
      <c r="AK94" s="24"/>
      <c r="AL94" s="13"/>
      <c r="AM94" s="24"/>
      <c r="AN94" s="24"/>
      <c r="AO94" s="13"/>
      <c r="AP94" s="24"/>
      <c r="AQ94" s="24"/>
      <c r="AR94" s="13"/>
      <c r="AS94" s="25"/>
      <c r="AT94" s="25"/>
      <c r="AU94" s="25"/>
      <c r="AV94" s="25"/>
      <c r="AW94" s="25"/>
      <c r="AX94" s="13"/>
      <c r="AY94" s="25"/>
      <c r="AZ94" s="25"/>
      <c r="BA94" s="13"/>
      <c r="BB94" s="25"/>
      <c r="BC94" s="25"/>
      <c r="BD94" s="13"/>
      <c r="BE94" s="25"/>
      <c r="BF94" s="25"/>
      <c r="BG94" s="13"/>
      <c r="BH94" s="25"/>
      <c r="BI94" s="25"/>
      <c r="BJ94" s="13"/>
      <c r="BK94" s="25"/>
      <c r="BL94" s="25"/>
      <c r="BM94" s="13"/>
      <c r="BN94" s="24"/>
      <c r="BO94" s="24"/>
      <c r="BP94" s="13"/>
      <c r="BQ94" s="13"/>
      <c r="BR94" s="25"/>
      <c r="BS94" s="24"/>
      <c r="BT94" s="24"/>
      <c r="BU94" s="24"/>
      <c r="BV94" s="13"/>
      <c r="BW94" s="24"/>
      <c r="BX94" s="24"/>
      <c r="BY94" s="13"/>
      <c r="BZ94" s="24"/>
      <c r="CA94" s="24"/>
      <c r="CB94" s="13"/>
      <c r="CC94" s="24"/>
      <c r="CD94" s="24"/>
      <c r="CE94" s="13"/>
      <c r="CF94" s="24"/>
      <c r="CG94" s="24"/>
      <c r="CH94" s="13"/>
      <c r="CI94" s="24"/>
      <c r="CJ94" s="24"/>
      <c r="CK94" s="13"/>
      <c r="CL94" s="24"/>
      <c r="CM94" s="24"/>
      <c r="CN94" s="13"/>
      <c r="CO94" s="24"/>
      <c r="CP94" s="24"/>
      <c r="CQ94" s="26"/>
      <c r="CR94" s="13"/>
      <c r="CS94" s="24"/>
      <c r="CT94" s="24"/>
      <c r="CU94" s="13"/>
      <c r="CV94" s="13"/>
      <c r="CW94" s="13"/>
      <c r="CX94" s="13"/>
      <c r="CY94" s="25"/>
      <c r="CZ94" s="25"/>
      <c r="DA94" s="13"/>
      <c r="DB94" s="25"/>
      <c r="DC94" s="25"/>
      <c r="DD94" s="13"/>
      <c r="DE94" s="25"/>
      <c r="DF94" s="25"/>
      <c r="DG94" s="17"/>
      <c r="DH94" s="17"/>
      <c r="DI94" s="17"/>
      <c r="DJ94" s="17"/>
      <c r="DK94" s="18">
        <v>7000</v>
      </c>
      <c r="DL94" s="18"/>
    </row>
    <row r="95" spans="1:116" ht="48" customHeight="1" x14ac:dyDescent="0.2">
      <c r="A95" s="19" t="s">
        <v>171</v>
      </c>
      <c r="B95" s="13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13"/>
      <c r="P95" s="24"/>
      <c r="Q95" s="24"/>
      <c r="R95" s="24"/>
      <c r="S95" s="24"/>
      <c r="T95" s="24"/>
      <c r="U95" s="24"/>
      <c r="V95" s="24"/>
      <c r="W95" s="24"/>
      <c r="X95" s="13"/>
      <c r="Y95" s="13"/>
      <c r="Z95" s="24"/>
      <c r="AA95" s="24"/>
      <c r="AB95" s="13"/>
      <c r="AC95" s="24"/>
      <c r="AD95" s="24"/>
      <c r="AE95" s="13"/>
      <c r="AF95" s="24"/>
      <c r="AG95" s="24"/>
      <c r="AH95" s="24"/>
      <c r="AI95" s="13"/>
      <c r="AJ95" s="24"/>
      <c r="AK95" s="24"/>
      <c r="AL95" s="13"/>
      <c r="AM95" s="24"/>
      <c r="AN95" s="24"/>
      <c r="AO95" s="13"/>
      <c r="AP95" s="24"/>
      <c r="AQ95" s="24"/>
      <c r="AR95" s="13"/>
      <c r="AS95" s="25"/>
      <c r="AT95" s="25"/>
      <c r="AU95" s="25"/>
      <c r="AV95" s="25"/>
      <c r="AW95" s="25"/>
      <c r="AX95" s="13"/>
      <c r="AY95" s="25"/>
      <c r="AZ95" s="25"/>
      <c r="BA95" s="13"/>
      <c r="BB95" s="25"/>
      <c r="BC95" s="25"/>
      <c r="BD95" s="13"/>
      <c r="BE95" s="25"/>
      <c r="BF95" s="25"/>
      <c r="BG95" s="13"/>
      <c r="BH95" s="25"/>
      <c r="BI95" s="25"/>
      <c r="BJ95" s="13"/>
      <c r="BK95" s="25"/>
      <c r="BL95" s="25"/>
      <c r="BM95" s="13"/>
      <c r="BN95" s="24"/>
      <c r="BO95" s="24"/>
      <c r="BP95" s="13"/>
      <c r="BQ95" s="13"/>
      <c r="BR95" s="25"/>
      <c r="BS95" s="24"/>
      <c r="BT95" s="24"/>
      <c r="BU95" s="24"/>
      <c r="BV95" s="13"/>
      <c r="BW95" s="24"/>
      <c r="BX95" s="24"/>
      <c r="BY95" s="13"/>
      <c r="BZ95" s="24"/>
      <c r="CA95" s="24"/>
      <c r="CB95" s="13"/>
      <c r="CC95" s="24"/>
      <c r="CD95" s="24"/>
      <c r="CE95" s="13"/>
      <c r="CF95" s="24"/>
      <c r="CG95" s="24"/>
      <c r="CH95" s="13"/>
      <c r="CI95" s="24"/>
      <c r="CJ95" s="24"/>
      <c r="CK95" s="13"/>
      <c r="CL95" s="24"/>
      <c r="CM95" s="24"/>
      <c r="CN95" s="13"/>
      <c r="CO95" s="24"/>
      <c r="CP95" s="24"/>
      <c r="CQ95" s="26"/>
      <c r="CR95" s="13"/>
      <c r="CS95" s="24"/>
      <c r="CT95" s="24"/>
      <c r="CU95" s="13"/>
      <c r="CV95" s="13"/>
      <c r="CW95" s="13"/>
      <c r="CX95" s="13"/>
      <c r="CY95" s="25"/>
      <c r="CZ95" s="25"/>
      <c r="DA95" s="13"/>
      <c r="DB95" s="25"/>
      <c r="DC95" s="25"/>
      <c r="DD95" s="13"/>
      <c r="DE95" s="25"/>
      <c r="DF95" s="25"/>
      <c r="DG95" s="17"/>
      <c r="DH95" s="17"/>
      <c r="DI95" s="17"/>
      <c r="DJ95" s="17"/>
      <c r="DK95" s="18">
        <v>6000</v>
      </c>
      <c r="DL95" s="18"/>
    </row>
    <row r="96" spans="1:116" ht="48" customHeight="1" x14ac:dyDescent="0.2">
      <c r="A96" s="19" t="s">
        <v>172</v>
      </c>
      <c r="B96" s="13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13"/>
      <c r="P96" s="24"/>
      <c r="Q96" s="24"/>
      <c r="R96" s="24"/>
      <c r="S96" s="24"/>
      <c r="T96" s="24"/>
      <c r="U96" s="24"/>
      <c r="V96" s="24"/>
      <c r="W96" s="24"/>
      <c r="X96" s="13"/>
      <c r="Y96" s="13"/>
      <c r="Z96" s="24"/>
      <c r="AA96" s="24"/>
      <c r="AB96" s="13"/>
      <c r="AC96" s="24"/>
      <c r="AD96" s="24"/>
      <c r="AE96" s="13"/>
      <c r="AF96" s="24"/>
      <c r="AG96" s="24"/>
      <c r="AH96" s="24"/>
      <c r="AI96" s="13"/>
      <c r="AJ96" s="24"/>
      <c r="AK96" s="24"/>
      <c r="AL96" s="13"/>
      <c r="AM96" s="24"/>
      <c r="AN96" s="24"/>
      <c r="AO96" s="13"/>
      <c r="AP96" s="24"/>
      <c r="AQ96" s="24"/>
      <c r="AR96" s="13"/>
      <c r="AS96" s="25"/>
      <c r="AT96" s="25"/>
      <c r="AU96" s="25"/>
      <c r="AV96" s="25"/>
      <c r="AW96" s="25"/>
      <c r="AX96" s="13"/>
      <c r="AY96" s="25"/>
      <c r="AZ96" s="25"/>
      <c r="BA96" s="13"/>
      <c r="BB96" s="25"/>
      <c r="BC96" s="25"/>
      <c r="BD96" s="13"/>
      <c r="BE96" s="25"/>
      <c r="BF96" s="25"/>
      <c r="BG96" s="13"/>
      <c r="BH96" s="25"/>
      <c r="BI96" s="25"/>
      <c r="BJ96" s="13"/>
      <c r="BK96" s="25"/>
      <c r="BL96" s="25"/>
      <c r="BM96" s="13"/>
      <c r="BN96" s="24"/>
      <c r="BO96" s="24"/>
      <c r="BP96" s="13"/>
      <c r="BQ96" s="13"/>
      <c r="BR96" s="25"/>
      <c r="BS96" s="24"/>
      <c r="BT96" s="24"/>
      <c r="BU96" s="24"/>
      <c r="BV96" s="13"/>
      <c r="BW96" s="24"/>
      <c r="BX96" s="24"/>
      <c r="BY96" s="13"/>
      <c r="BZ96" s="24"/>
      <c r="CA96" s="24"/>
      <c r="CB96" s="13"/>
      <c r="CC96" s="24"/>
      <c r="CD96" s="24"/>
      <c r="CE96" s="13"/>
      <c r="CF96" s="24"/>
      <c r="CG96" s="24"/>
      <c r="CH96" s="13"/>
      <c r="CI96" s="24"/>
      <c r="CJ96" s="24"/>
      <c r="CK96" s="13"/>
      <c r="CL96" s="24"/>
      <c r="CM96" s="24"/>
      <c r="CN96" s="13"/>
      <c r="CO96" s="24"/>
      <c r="CP96" s="24"/>
      <c r="CQ96" s="26"/>
      <c r="CR96" s="13"/>
      <c r="CS96" s="24"/>
      <c r="CT96" s="24"/>
      <c r="CU96" s="13"/>
      <c r="CV96" s="13"/>
      <c r="CW96" s="13"/>
      <c r="CX96" s="13"/>
      <c r="CY96" s="25"/>
      <c r="CZ96" s="25"/>
      <c r="DA96" s="13"/>
      <c r="DB96" s="25"/>
      <c r="DC96" s="25"/>
      <c r="DD96" s="13"/>
      <c r="DE96" s="25"/>
      <c r="DF96" s="25"/>
      <c r="DG96" s="17"/>
      <c r="DH96" s="17"/>
      <c r="DI96" s="17"/>
      <c r="DJ96" s="17"/>
      <c r="DK96" s="18">
        <v>7000</v>
      </c>
      <c r="DL96" s="18"/>
    </row>
    <row r="97" spans="1:116" ht="33" customHeight="1" x14ac:dyDescent="0.2">
      <c r="A97" s="19" t="s">
        <v>157</v>
      </c>
      <c r="B97" s="13">
        <f t="shared" si="35"/>
        <v>0</v>
      </c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13">
        <f t="shared" si="36"/>
        <v>0</v>
      </c>
      <c r="P97" s="24"/>
      <c r="Q97" s="24"/>
      <c r="R97" s="24"/>
      <c r="S97" s="24"/>
      <c r="T97" s="24"/>
      <c r="U97" s="24"/>
      <c r="V97" s="24"/>
      <c r="W97" s="24"/>
      <c r="X97" s="13">
        <f t="shared" si="37"/>
        <v>0</v>
      </c>
      <c r="Y97" s="13">
        <f t="shared" si="38"/>
        <v>0</v>
      </c>
      <c r="Z97" s="24"/>
      <c r="AA97" s="24"/>
      <c r="AB97" s="13">
        <f t="shared" si="39"/>
        <v>0</v>
      </c>
      <c r="AC97" s="24"/>
      <c r="AD97" s="24"/>
      <c r="AE97" s="13">
        <f t="shared" si="40"/>
        <v>0</v>
      </c>
      <c r="AF97" s="24"/>
      <c r="AG97" s="24"/>
      <c r="AH97" s="24"/>
      <c r="AI97" s="13">
        <f t="shared" si="41"/>
        <v>0</v>
      </c>
      <c r="AJ97" s="24"/>
      <c r="AK97" s="24"/>
      <c r="AL97" s="13">
        <f t="shared" si="42"/>
        <v>0</v>
      </c>
      <c r="AM97" s="24"/>
      <c r="AN97" s="24"/>
      <c r="AO97" s="13">
        <f t="shared" si="43"/>
        <v>0</v>
      </c>
      <c r="AP97" s="24"/>
      <c r="AQ97" s="24"/>
      <c r="AR97" s="13">
        <f t="shared" si="44"/>
        <v>0</v>
      </c>
      <c r="AS97" s="25"/>
      <c r="AT97" s="25"/>
      <c r="AU97" s="25"/>
      <c r="AV97" s="25"/>
      <c r="AW97" s="25"/>
      <c r="AX97" s="13">
        <f t="shared" si="45"/>
        <v>0</v>
      </c>
      <c r="AY97" s="25"/>
      <c r="AZ97" s="25"/>
      <c r="BA97" s="13">
        <f t="shared" si="46"/>
        <v>0</v>
      </c>
      <c r="BB97" s="25"/>
      <c r="BC97" s="25"/>
      <c r="BD97" s="13">
        <f t="shared" si="47"/>
        <v>0</v>
      </c>
      <c r="BE97" s="25"/>
      <c r="BF97" s="25"/>
      <c r="BG97" s="13">
        <f t="shared" si="48"/>
        <v>0</v>
      </c>
      <c r="BH97" s="25"/>
      <c r="BI97" s="25"/>
      <c r="BJ97" s="13">
        <f t="shared" si="49"/>
        <v>0</v>
      </c>
      <c r="BK97" s="25"/>
      <c r="BL97" s="25"/>
      <c r="BM97" s="13">
        <f t="shared" si="50"/>
        <v>0</v>
      </c>
      <c r="BN97" s="24"/>
      <c r="BO97" s="24"/>
      <c r="BP97" s="13">
        <f t="shared" si="51"/>
        <v>0</v>
      </c>
      <c r="BQ97" s="13">
        <f t="shared" si="52"/>
        <v>0</v>
      </c>
      <c r="BR97" s="25"/>
      <c r="BS97" s="24"/>
      <c r="BT97" s="24"/>
      <c r="BU97" s="24"/>
      <c r="BV97" s="13">
        <f t="shared" si="53"/>
        <v>0</v>
      </c>
      <c r="BW97" s="24"/>
      <c r="BX97" s="24"/>
      <c r="BY97" s="13">
        <f t="shared" si="54"/>
        <v>0</v>
      </c>
      <c r="BZ97" s="24"/>
      <c r="CA97" s="24"/>
      <c r="CB97" s="13">
        <f t="shared" si="55"/>
        <v>0</v>
      </c>
      <c r="CC97" s="24"/>
      <c r="CD97" s="24"/>
      <c r="CE97" s="13">
        <f t="shared" si="56"/>
        <v>0</v>
      </c>
      <c r="CF97" s="24"/>
      <c r="CG97" s="24"/>
      <c r="CH97" s="13">
        <f t="shared" si="57"/>
        <v>0</v>
      </c>
      <c r="CI97" s="24"/>
      <c r="CJ97" s="24"/>
      <c r="CK97" s="13">
        <f t="shared" si="58"/>
        <v>0</v>
      </c>
      <c r="CL97" s="24"/>
      <c r="CM97" s="24"/>
      <c r="CN97" s="13">
        <f>CP97+CO97</f>
        <v>50</v>
      </c>
      <c r="CO97" s="24">
        <v>25</v>
      </c>
      <c r="CP97" s="24">
        <v>25</v>
      </c>
      <c r="CQ97" s="26"/>
      <c r="CR97" s="13">
        <f t="shared" si="59"/>
        <v>0</v>
      </c>
      <c r="CS97" s="24"/>
      <c r="CT97" s="24"/>
      <c r="CU97" s="13">
        <f t="shared" si="60"/>
        <v>0</v>
      </c>
      <c r="CV97" s="13">
        <f t="shared" si="61"/>
        <v>0</v>
      </c>
      <c r="CW97" s="13">
        <f t="shared" si="61"/>
        <v>0</v>
      </c>
      <c r="CX97" s="13">
        <f t="shared" si="62"/>
        <v>0</v>
      </c>
      <c r="CY97" s="25"/>
      <c r="CZ97" s="25"/>
      <c r="DA97" s="13">
        <f t="shared" si="63"/>
        <v>0</v>
      </c>
      <c r="DB97" s="25"/>
      <c r="DC97" s="25"/>
      <c r="DD97" s="13">
        <f t="shared" si="64"/>
        <v>0</v>
      </c>
      <c r="DE97" s="25"/>
      <c r="DF97" s="25"/>
      <c r="DG97" s="17">
        <f t="shared" si="67"/>
        <v>50</v>
      </c>
      <c r="DH97" s="17">
        <f>B97+Z97+AC97+AF97+AH97+AJ97+AM97+AP97+AS97+AU97+AV97+AW97+BB97+BE97+BK97+BN97+BR97+CC97+CF97+CI97+CL97+CO97+CS97+CV97+BU97+BW97+BZ97+AY97+BH97</f>
        <v>25</v>
      </c>
      <c r="DI97" s="17">
        <v>0</v>
      </c>
      <c r="DJ97" s="17">
        <f>O97+AA97+AD97+AG97+AK97+AN97+AQ97+AT97+BC97+BF97+BL97+BO97+BT97+CG97+CJ97+CM97+CP97+CT97+CW97+CA97+CD97+AZ97+BI97+BX97+BS97</f>
        <v>25</v>
      </c>
      <c r="DK97" s="18"/>
      <c r="DL97" s="18"/>
    </row>
    <row r="98" spans="1:116" ht="31.5" x14ac:dyDescent="0.2">
      <c r="A98" s="31" t="s">
        <v>158</v>
      </c>
      <c r="B98" s="32">
        <f>C98+D98+E98+F98+G98+H98+I98+J98+K98+L98+M98+N98</f>
        <v>978785</v>
      </c>
      <c r="C98" s="32">
        <f t="shared" ref="C98:AH98" si="68">SUM(C7:C97)</f>
        <v>65058</v>
      </c>
      <c r="D98" s="32">
        <f t="shared" si="68"/>
        <v>764318</v>
      </c>
      <c r="E98" s="32">
        <f t="shared" si="68"/>
        <v>6803</v>
      </c>
      <c r="F98" s="32">
        <f t="shared" si="68"/>
        <v>3235</v>
      </c>
      <c r="G98" s="32">
        <f t="shared" si="68"/>
        <v>0</v>
      </c>
      <c r="H98" s="32">
        <f t="shared" si="68"/>
        <v>13241</v>
      </c>
      <c r="I98" s="32">
        <f t="shared" si="68"/>
        <v>20771</v>
      </c>
      <c r="J98" s="32">
        <f t="shared" si="68"/>
        <v>21886</v>
      </c>
      <c r="K98" s="32">
        <f t="shared" si="68"/>
        <v>1762</v>
      </c>
      <c r="L98" s="32">
        <f t="shared" si="68"/>
        <v>78830</v>
      </c>
      <c r="M98" s="32">
        <f t="shared" si="68"/>
        <v>2881</v>
      </c>
      <c r="N98" s="32">
        <f t="shared" si="68"/>
        <v>0</v>
      </c>
      <c r="O98" s="32">
        <f t="shared" si="68"/>
        <v>618375</v>
      </c>
      <c r="P98" s="32">
        <f t="shared" si="68"/>
        <v>21994</v>
      </c>
      <c r="Q98" s="32">
        <f t="shared" si="68"/>
        <v>573842</v>
      </c>
      <c r="R98" s="32">
        <f t="shared" si="68"/>
        <v>2134</v>
      </c>
      <c r="S98" s="32">
        <f t="shared" si="68"/>
        <v>9189</v>
      </c>
      <c r="T98" s="32">
        <f t="shared" si="68"/>
        <v>4150</v>
      </c>
      <c r="U98" s="32">
        <f t="shared" si="68"/>
        <v>0</v>
      </c>
      <c r="V98" s="32">
        <f t="shared" si="68"/>
        <v>0</v>
      </c>
      <c r="W98" s="32">
        <f t="shared" si="68"/>
        <v>7066</v>
      </c>
      <c r="X98" s="32">
        <f t="shared" si="68"/>
        <v>60380</v>
      </c>
      <c r="Y98" s="32">
        <f t="shared" si="68"/>
        <v>44925</v>
      </c>
      <c r="Z98" s="32">
        <f t="shared" si="68"/>
        <v>37765</v>
      </c>
      <c r="AA98" s="32">
        <f t="shared" si="68"/>
        <v>7160</v>
      </c>
      <c r="AB98" s="32">
        <f t="shared" si="68"/>
        <v>15455</v>
      </c>
      <c r="AC98" s="32">
        <f t="shared" si="68"/>
        <v>15244</v>
      </c>
      <c r="AD98" s="32">
        <f t="shared" si="68"/>
        <v>211</v>
      </c>
      <c r="AE98" s="32">
        <f t="shared" si="68"/>
        <v>75477</v>
      </c>
      <c r="AF98" s="32">
        <f t="shared" si="68"/>
        <v>67776</v>
      </c>
      <c r="AG98" s="32">
        <f t="shared" si="68"/>
        <v>7701</v>
      </c>
      <c r="AH98" s="32">
        <f t="shared" si="68"/>
        <v>0</v>
      </c>
      <c r="AI98" s="32">
        <f t="shared" ref="AI98:CT98" si="69">SUM(AI7:AI97)</f>
        <v>2259</v>
      </c>
      <c r="AJ98" s="32">
        <f t="shared" si="69"/>
        <v>258</v>
      </c>
      <c r="AK98" s="32">
        <f t="shared" si="69"/>
        <v>2001</v>
      </c>
      <c r="AL98" s="32">
        <f t="shared" si="69"/>
        <v>97937</v>
      </c>
      <c r="AM98" s="32">
        <f t="shared" si="69"/>
        <v>82984</v>
      </c>
      <c r="AN98" s="32">
        <f t="shared" si="69"/>
        <v>14953</v>
      </c>
      <c r="AO98" s="32">
        <f t="shared" si="69"/>
        <v>21329</v>
      </c>
      <c r="AP98" s="32">
        <f t="shared" si="69"/>
        <v>19115</v>
      </c>
      <c r="AQ98" s="32">
        <f t="shared" si="69"/>
        <v>2214</v>
      </c>
      <c r="AR98" s="32">
        <f t="shared" si="69"/>
        <v>247573</v>
      </c>
      <c r="AS98" s="32">
        <f t="shared" si="69"/>
        <v>114602</v>
      </c>
      <c r="AT98" s="32">
        <f t="shared" si="69"/>
        <v>13323</v>
      </c>
      <c r="AU98" s="32">
        <f t="shared" si="69"/>
        <v>0</v>
      </c>
      <c r="AV98" s="32">
        <f t="shared" si="69"/>
        <v>1354</v>
      </c>
      <c r="AW98" s="32">
        <f t="shared" si="69"/>
        <v>23</v>
      </c>
      <c r="AX98" s="32">
        <f t="shared" si="69"/>
        <v>9824</v>
      </c>
      <c r="AY98" s="32">
        <f t="shared" si="69"/>
        <v>9824</v>
      </c>
      <c r="AZ98" s="32">
        <f t="shared" si="69"/>
        <v>0</v>
      </c>
      <c r="BA98" s="32">
        <f t="shared" si="69"/>
        <v>1539</v>
      </c>
      <c r="BB98" s="32">
        <f t="shared" si="69"/>
        <v>1539</v>
      </c>
      <c r="BC98" s="32">
        <f t="shared" si="69"/>
        <v>0</v>
      </c>
      <c r="BD98" s="32">
        <f t="shared" si="69"/>
        <v>60950</v>
      </c>
      <c r="BE98" s="32">
        <f t="shared" si="69"/>
        <v>50137</v>
      </c>
      <c r="BF98" s="32">
        <f t="shared" si="69"/>
        <v>10813</v>
      </c>
      <c r="BG98" s="32">
        <f t="shared" si="69"/>
        <v>3746</v>
      </c>
      <c r="BH98" s="32">
        <f t="shared" si="69"/>
        <v>3746</v>
      </c>
      <c r="BI98" s="32">
        <f t="shared" si="69"/>
        <v>0</v>
      </c>
      <c r="BJ98" s="32">
        <f t="shared" si="69"/>
        <v>42212</v>
      </c>
      <c r="BK98" s="32">
        <f t="shared" si="69"/>
        <v>42079</v>
      </c>
      <c r="BL98" s="32">
        <f t="shared" si="69"/>
        <v>133</v>
      </c>
      <c r="BM98" s="32">
        <f t="shared" si="69"/>
        <v>44200</v>
      </c>
      <c r="BN98" s="32">
        <f t="shared" si="69"/>
        <v>42283</v>
      </c>
      <c r="BO98" s="32">
        <f t="shared" si="69"/>
        <v>1917</v>
      </c>
      <c r="BP98" s="32">
        <f t="shared" si="69"/>
        <v>184991</v>
      </c>
      <c r="BQ98" s="32">
        <f t="shared" si="69"/>
        <v>37308</v>
      </c>
      <c r="BR98" s="32">
        <f t="shared" si="69"/>
        <v>26236</v>
      </c>
      <c r="BS98" s="32">
        <f t="shared" si="69"/>
        <v>11072</v>
      </c>
      <c r="BT98" s="32">
        <f t="shared" si="69"/>
        <v>15256</v>
      </c>
      <c r="BU98" s="32">
        <f t="shared" si="69"/>
        <v>47932</v>
      </c>
      <c r="BV98" s="32">
        <f t="shared" si="69"/>
        <v>7624</v>
      </c>
      <c r="BW98" s="32">
        <f t="shared" si="69"/>
        <v>7282</v>
      </c>
      <c r="BX98" s="32">
        <f t="shared" si="69"/>
        <v>342</v>
      </c>
      <c r="BY98" s="32">
        <f t="shared" si="69"/>
        <v>0</v>
      </c>
      <c r="BZ98" s="32">
        <f t="shared" si="69"/>
        <v>0</v>
      </c>
      <c r="CA98" s="32">
        <f t="shared" si="69"/>
        <v>0</v>
      </c>
      <c r="CB98" s="32">
        <f t="shared" si="69"/>
        <v>76871</v>
      </c>
      <c r="CC98" s="32">
        <f t="shared" si="69"/>
        <v>60932</v>
      </c>
      <c r="CD98" s="32">
        <f t="shared" si="69"/>
        <v>15939</v>
      </c>
      <c r="CE98" s="32">
        <f t="shared" si="69"/>
        <v>210239</v>
      </c>
      <c r="CF98" s="32">
        <f t="shared" si="69"/>
        <v>196720</v>
      </c>
      <c r="CG98" s="32">
        <f t="shared" si="69"/>
        <v>13519</v>
      </c>
      <c r="CH98" s="32">
        <f t="shared" si="69"/>
        <v>99561</v>
      </c>
      <c r="CI98" s="32">
        <f t="shared" si="69"/>
        <v>71284</v>
      </c>
      <c r="CJ98" s="32">
        <f t="shared" si="69"/>
        <v>28277</v>
      </c>
      <c r="CK98" s="32">
        <f t="shared" si="69"/>
        <v>0</v>
      </c>
      <c r="CL98" s="32">
        <f t="shared" si="69"/>
        <v>0</v>
      </c>
      <c r="CM98" s="32">
        <f t="shared" si="69"/>
        <v>0</v>
      </c>
      <c r="CN98" s="32">
        <f t="shared" si="69"/>
        <v>92479</v>
      </c>
      <c r="CO98" s="32">
        <f t="shared" si="69"/>
        <v>66952</v>
      </c>
      <c r="CP98" s="32">
        <f t="shared" si="69"/>
        <v>25527</v>
      </c>
      <c r="CQ98" s="32">
        <f t="shared" si="69"/>
        <v>2000</v>
      </c>
      <c r="CR98" s="32">
        <f t="shared" si="69"/>
        <v>95198</v>
      </c>
      <c r="CS98" s="32">
        <f t="shared" si="69"/>
        <v>66932</v>
      </c>
      <c r="CT98" s="32">
        <f t="shared" si="69"/>
        <v>28266</v>
      </c>
      <c r="CU98" s="32">
        <f t="shared" ref="CU98:DF98" si="70">SUM(CU7:CU97)</f>
        <v>147511</v>
      </c>
      <c r="CV98" s="32">
        <f t="shared" si="70"/>
        <v>106477</v>
      </c>
      <c r="CW98" s="32">
        <f t="shared" si="70"/>
        <v>41034</v>
      </c>
      <c r="CX98" s="32">
        <f t="shared" si="70"/>
        <v>10618</v>
      </c>
      <c r="CY98" s="32">
        <f t="shared" si="70"/>
        <v>9608</v>
      </c>
      <c r="CZ98" s="32">
        <f t="shared" si="70"/>
        <v>1010</v>
      </c>
      <c r="DA98" s="32">
        <f t="shared" si="70"/>
        <v>70370</v>
      </c>
      <c r="DB98" s="32">
        <f t="shared" si="70"/>
        <v>56189</v>
      </c>
      <c r="DC98" s="32">
        <f t="shared" si="70"/>
        <v>14181</v>
      </c>
      <c r="DD98" s="32">
        <f t="shared" si="70"/>
        <v>66523</v>
      </c>
      <c r="DE98" s="32">
        <f t="shared" si="70"/>
        <v>40680</v>
      </c>
      <c r="DF98" s="32">
        <f t="shared" si="70"/>
        <v>25843</v>
      </c>
      <c r="DG98" s="32">
        <f t="shared" si="67"/>
        <v>2976294</v>
      </c>
      <c r="DH98" s="32">
        <f>B98+Z98+AC98+AF98+AH98+AJ98+AM98+AP98+AS98+AU98+AV98+AW98+BB98+BE98+BK98+BN98+BR98+CC98+CF98+CI98+CL98+CO98+CS98+CV98+BU98+BW98+BZ98+AY98+BH98</f>
        <v>2118261</v>
      </c>
      <c r="DI98" s="32">
        <f>SUM(DI7:DI97)</f>
        <v>287049</v>
      </c>
      <c r="DJ98" s="32">
        <f>O98+AA98+AD98+AG98+AK98+AN98+AQ98+AT98+BC98+BF98+BL98+BO98+BT98+CG98+CJ98+CM98+CP98+CT98+CW98+CA98+CD98+AZ98+BI98+BX98+BS98</f>
        <v>858033</v>
      </c>
      <c r="DK98" s="32">
        <f>SUM(DK7:DK97)</f>
        <v>180085</v>
      </c>
      <c r="DL98" s="32">
        <f>SUM(DL7:DL97)</f>
        <v>67426</v>
      </c>
    </row>
  </sheetData>
  <autoFilter ref="A6:DL98"/>
  <mergeCells count="91">
    <mergeCell ref="DB5:DC5"/>
    <mergeCell ref="DD5:DD6"/>
    <mergeCell ref="DE5:DF5"/>
    <mergeCell ref="CL5:CM5"/>
    <mergeCell ref="CN5:CN6"/>
    <mergeCell ref="CO5:CQ5"/>
    <mergeCell ref="CR5:CR6"/>
    <mergeCell ref="CS5:CT5"/>
    <mergeCell ref="CU5:CU6"/>
    <mergeCell ref="CC5:CD5"/>
    <mergeCell ref="CE5:CE6"/>
    <mergeCell ref="CF5:CG5"/>
    <mergeCell ref="CH5:CH6"/>
    <mergeCell ref="CI5:CJ5"/>
    <mergeCell ref="CK5:CK6"/>
    <mergeCell ref="BU5:BU6"/>
    <mergeCell ref="BV5:BV6"/>
    <mergeCell ref="BW5:BX5"/>
    <mergeCell ref="BY5:BY6"/>
    <mergeCell ref="BZ5:CA5"/>
    <mergeCell ref="CB5:CB6"/>
    <mergeCell ref="BK5:BL5"/>
    <mergeCell ref="BM5:BM6"/>
    <mergeCell ref="BN5:BO5"/>
    <mergeCell ref="BQ5:BQ6"/>
    <mergeCell ref="BR5:BS5"/>
    <mergeCell ref="BT5:BT6"/>
    <mergeCell ref="BB5:BC5"/>
    <mergeCell ref="BD5:BD6"/>
    <mergeCell ref="BE5:BF5"/>
    <mergeCell ref="BG5:BG6"/>
    <mergeCell ref="BH5:BI5"/>
    <mergeCell ref="BJ5:BJ6"/>
    <mergeCell ref="AP5:AQ5"/>
    <mergeCell ref="AR5:AR6"/>
    <mergeCell ref="AS5:AW5"/>
    <mergeCell ref="AX5:AX6"/>
    <mergeCell ref="AY5:AZ5"/>
    <mergeCell ref="BA5:BA6"/>
    <mergeCell ref="Z5:AA5"/>
    <mergeCell ref="AB5:AB6"/>
    <mergeCell ref="AC5:AD5"/>
    <mergeCell ref="AE5:AE6"/>
    <mergeCell ref="AF5:AH5"/>
    <mergeCell ref="AI5:AI6"/>
    <mergeCell ref="B5:B6"/>
    <mergeCell ref="C5:N5"/>
    <mergeCell ref="O5:O6"/>
    <mergeCell ref="P5:W5"/>
    <mergeCell ref="X5:X6"/>
    <mergeCell ref="Y5:Y6"/>
    <mergeCell ref="CR4:CT4"/>
    <mergeCell ref="CU4:DF4"/>
    <mergeCell ref="DH4:DH6"/>
    <mergeCell ref="DJ4:DJ6"/>
    <mergeCell ref="DK4:DK6"/>
    <mergeCell ref="DL4:DL6"/>
    <mergeCell ref="CV5:CW5"/>
    <mergeCell ref="CX5:CX6"/>
    <mergeCell ref="CY5:CZ5"/>
    <mergeCell ref="DA5:DA6"/>
    <mergeCell ref="AI4:AK4"/>
    <mergeCell ref="AL4:AN4"/>
    <mergeCell ref="AO4:AQ4"/>
    <mergeCell ref="AR4:BL4"/>
    <mergeCell ref="BM4:BO4"/>
    <mergeCell ref="BP4:BP6"/>
    <mergeCell ref="AJ5:AK5"/>
    <mergeCell ref="AL5:AL6"/>
    <mergeCell ref="AM5:AN5"/>
    <mergeCell ref="AO5:AO6"/>
    <mergeCell ref="BF3:BX3"/>
    <mergeCell ref="BY3:CP3"/>
    <mergeCell ref="CR3:DF3"/>
    <mergeCell ref="DG3:DG6"/>
    <mergeCell ref="DH3:DJ3"/>
    <mergeCell ref="DK3:DL3"/>
    <mergeCell ref="BQ4:CD4"/>
    <mergeCell ref="CE4:CG4"/>
    <mergeCell ref="CH4:CM4"/>
    <mergeCell ref="CN4:CP4"/>
    <mergeCell ref="B1:N1"/>
    <mergeCell ref="B2:N2"/>
    <mergeCell ref="A3:A6"/>
    <mergeCell ref="B3:Q3"/>
    <mergeCell ref="T3:AL3"/>
    <mergeCell ref="AM3:BE3"/>
    <mergeCell ref="B4:N4"/>
    <mergeCell ref="O4:W4"/>
    <mergeCell ref="X4:AD4"/>
    <mergeCell ref="AE4:AH4"/>
  </mergeCells>
  <pageMargins left="0.11811023622047245" right="0.11811023622047245" top="7.874015748031496E-2" bottom="7.874015748031496E-2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протокол от 29.12.2025 № 17 </vt:lpstr>
      <vt:lpstr>протокол от 15.01.2026 № 1</vt:lpstr>
      <vt:lpstr>протокол от 27.02.2026 №3</vt:lpstr>
      <vt:lpstr>протокол от 30.03.2026 №4</vt:lpstr>
      <vt:lpstr>протокол от 28.04.2026 №5</vt:lpstr>
      <vt:lpstr>протокол от 29.05.2026 №6</vt:lpstr>
      <vt:lpstr>протокол от 29.06.2026 №7</vt:lpstr>
      <vt:lpstr>протокол от 30.07.2026 №8</vt:lpstr>
      <vt:lpstr>'протокол от 15.01.2026 № 1'!Заголовки_для_печати</vt:lpstr>
      <vt:lpstr>'протокол от 27.02.2026 №3'!Заголовки_для_печати</vt:lpstr>
      <vt:lpstr>'протокол от 28.04.2026 №5'!Заголовки_для_печати</vt:lpstr>
      <vt:lpstr>'протокол от 29.05.2026 №6'!Заголовки_для_печати</vt:lpstr>
      <vt:lpstr>'протокол от 29.06.2026 №7'!Заголовки_для_печати</vt:lpstr>
      <vt:lpstr>'протокол от 29.12.2025 № 17 '!Заголовки_для_печати</vt:lpstr>
      <vt:lpstr>'протокол от 30.03.2026 №4'!Заголовки_для_печати</vt:lpstr>
      <vt:lpstr>'протокол от 30.07.2026 №8'!Заголовки_для_печати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Бисерова Наталья Геннадьевна</dc:creator>
  <cp:lastModifiedBy>Орлова Наталия Андреевна</cp:lastModifiedBy>
  <cp:lastPrinted>2025-12-04T13:10:10Z</cp:lastPrinted>
  <dcterms:created xsi:type="dcterms:W3CDTF">2024-12-02T12:09:35Z</dcterms:created>
  <dcterms:modified xsi:type="dcterms:W3CDTF">2026-08-05T07:36:18Z</dcterms:modified>
</cp:coreProperties>
</file>